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950" windowWidth="27795" windowHeight="7410"/>
  </bookViews>
  <sheets>
    <sheet name="tháng 4 - năm 2023" sheetId="67" r:id="rId1"/>
  </sheets>
  <definedNames>
    <definedName name="_xlnm.Print_Titles" localSheetId="0">'tháng 4 - năm 2023'!$13:$15</definedName>
  </definedNames>
  <calcPr calcId="144525"/>
</workbook>
</file>

<file path=xl/calcChain.xml><?xml version="1.0" encoding="utf-8"?>
<calcChain xmlns="http://schemas.openxmlformats.org/spreadsheetml/2006/main">
  <c r="H139" i="67" l="1"/>
  <c r="H137" i="67"/>
  <c r="H136" i="67"/>
  <c r="H134" i="67"/>
  <c r="H133" i="67"/>
  <c r="H132" i="67"/>
  <c r="H131" i="67"/>
  <c r="H130" i="67"/>
  <c r="H129" i="67"/>
  <c r="H128" i="67"/>
  <c r="H127" i="67"/>
  <c r="H126" i="67"/>
  <c r="H125" i="67"/>
  <c r="H124" i="67"/>
  <c r="H123" i="67"/>
  <c r="H122" i="67"/>
  <c r="H121" i="67"/>
  <c r="H120" i="67"/>
  <c r="H119" i="67"/>
  <c r="H118" i="67"/>
  <c r="H117" i="67"/>
  <c r="H116" i="67"/>
  <c r="H115" i="67"/>
  <c r="H114" i="67"/>
  <c r="H113" i="67"/>
  <c r="H112" i="67"/>
  <c r="H111" i="67"/>
  <c r="H110" i="67"/>
  <c r="H109" i="67"/>
  <c r="H108" i="67"/>
  <c r="H107" i="67"/>
  <c r="H106" i="67"/>
  <c r="H105" i="67"/>
  <c r="H104" i="67"/>
  <c r="H103" i="67"/>
  <c r="H102" i="67"/>
  <c r="H101" i="67"/>
  <c r="H100" i="67"/>
  <c r="H99" i="67"/>
  <c r="H98" i="67"/>
  <c r="H97" i="67"/>
  <c r="H96" i="67"/>
  <c r="H95" i="67"/>
  <c r="H94" i="67"/>
  <c r="H93" i="67"/>
  <c r="H92" i="67"/>
  <c r="H91" i="67"/>
  <c r="H90" i="67"/>
  <c r="H89" i="67"/>
  <c r="H88" i="67"/>
  <c r="H87" i="67"/>
  <c r="H86" i="67"/>
  <c r="H85" i="67"/>
  <c r="H84" i="67"/>
  <c r="H83" i="67"/>
  <c r="H82" i="67"/>
  <c r="H81" i="67"/>
  <c r="H80" i="67"/>
  <c r="H79" i="67"/>
  <c r="H78" i="67"/>
  <c r="H77" i="67"/>
  <c r="H76" i="67"/>
  <c r="H75" i="67"/>
  <c r="H74" i="67"/>
  <c r="H73" i="67"/>
  <c r="H72" i="67"/>
  <c r="H71" i="67"/>
  <c r="H70" i="67"/>
  <c r="H69" i="67"/>
  <c r="H68" i="67"/>
  <c r="H67" i="67"/>
  <c r="H66" i="67"/>
  <c r="H65" i="67"/>
  <c r="H64" i="67"/>
  <c r="H63" i="67"/>
  <c r="H62" i="67"/>
  <c r="H61" i="67"/>
  <c r="H60" i="67"/>
  <c r="H59" i="67"/>
  <c r="H58" i="67"/>
  <c r="H57" i="67"/>
  <c r="H56" i="67"/>
  <c r="H55" i="67"/>
  <c r="H54" i="67"/>
  <c r="H53" i="67"/>
  <c r="H52" i="67"/>
  <c r="H51" i="67"/>
  <c r="H50" i="67"/>
  <c r="H49" i="67"/>
  <c r="H48" i="67"/>
  <c r="H47" i="67"/>
  <c r="H46" i="67"/>
  <c r="H45" i="67"/>
  <c r="H44" i="67"/>
  <c r="H43" i="67"/>
  <c r="H42" i="67"/>
  <c r="H41" i="67"/>
  <c r="H40" i="67"/>
  <c r="H39" i="67"/>
  <c r="H38" i="67"/>
  <c r="H37" i="67"/>
  <c r="H36" i="67"/>
  <c r="H35" i="67"/>
  <c r="H34" i="67"/>
  <c r="E34" i="67" s="1"/>
  <c r="H33" i="67"/>
  <c r="H32" i="67"/>
  <c r="H31" i="67"/>
  <c r="H30" i="67"/>
  <c r="H29" i="67"/>
  <c r="H28" i="67"/>
  <c r="H27" i="67"/>
  <c r="H26" i="67"/>
  <c r="H25" i="67"/>
  <c r="H24" i="67"/>
  <c r="H23" i="67"/>
  <c r="H22" i="67"/>
  <c r="H21" i="67"/>
  <c r="H20" i="67"/>
  <c r="H19" i="67"/>
  <c r="I17" i="67"/>
  <c r="S165" i="67" l="1"/>
  <c r="P162" i="67"/>
  <c r="P160" i="67"/>
  <c r="R159" i="67"/>
  <c r="S158" i="67"/>
  <c r="R158" i="67"/>
  <c r="R151" i="67"/>
  <c r="P148" i="67"/>
  <c r="R144" i="67"/>
  <c r="E139" i="67"/>
  <c r="P138" i="67"/>
  <c r="P137" i="67"/>
  <c r="E137" i="67"/>
  <c r="V137" i="67" s="1"/>
  <c r="E136" i="67"/>
  <c r="V136" i="67" s="1"/>
  <c r="V135" i="67"/>
  <c r="E134" i="67"/>
  <c r="E133" i="67"/>
  <c r="E132" i="67"/>
  <c r="E131" i="67"/>
  <c r="E130" i="67"/>
  <c r="E129" i="67"/>
  <c r="E128" i="67"/>
  <c r="E127" i="67"/>
  <c r="E126" i="67"/>
  <c r="E125" i="67"/>
  <c r="E124" i="67"/>
  <c r="E123" i="67"/>
  <c r="E122" i="67"/>
  <c r="E121" i="67"/>
  <c r="E120" i="67"/>
  <c r="E119" i="67"/>
  <c r="E118" i="67"/>
  <c r="E117" i="67"/>
  <c r="E116" i="67"/>
  <c r="E115" i="67"/>
  <c r="E114" i="67"/>
  <c r="E113" i="67"/>
  <c r="E112" i="67"/>
  <c r="E111" i="67"/>
  <c r="E110" i="67"/>
  <c r="E109" i="67"/>
  <c r="E108" i="67"/>
  <c r="E107" i="67"/>
  <c r="E106" i="67"/>
  <c r="E105" i="67"/>
  <c r="E104" i="67"/>
  <c r="E103" i="67"/>
  <c r="E102" i="67"/>
  <c r="E101" i="67"/>
  <c r="E100" i="67"/>
  <c r="E99" i="67"/>
  <c r="E98" i="67"/>
  <c r="E97" i="67"/>
  <c r="E96" i="67"/>
  <c r="E95" i="67"/>
  <c r="E94" i="67"/>
  <c r="E93" i="67"/>
  <c r="E92" i="67"/>
  <c r="E91" i="67"/>
  <c r="E90" i="67"/>
  <c r="E89" i="67"/>
  <c r="E88" i="67"/>
  <c r="E87" i="67"/>
  <c r="E86" i="67"/>
  <c r="E85" i="67"/>
  <c r="E84" i="67"/>
  <c r="E83" i="67"/>
  <c r="E82" i="67"/>
  <c r="E81" i="67"/>
  <c r="E80" i="67"/>
  <c r="E79" i="67"/>
  <c r="E78" i="67"/>
  <c r="E77" i="67"/>
  <c r="E76" i="67"/>
  <c r="E75" i="67"/>
  <c r="E74" i="67"/>
  <c r="E73" i="67"/>
  <c r="E72" i="67"/>
  <c r="E71" i="67"/>
  <c r="E70" i="67"/>
  <c r="E69" i="67"/>
  <c r="E68" i="67"/>
  <c r="E67" i="67"/>
  <c r="P66" i="67"/>
  <c r="E66" i="67"/>
  <c r="V66" i="67" s="1"/>
  <c r="P65" i="67"/>
  <c r="E65" i="67"/>
  <c r="V65" i="67" s="1"/>
  <c r="E64" i="67"/>
  <c r="P63" i="67"/>
  <c r="E63" i="67"/>
  <c r="V63" i="67" s="1"/>
  <c r="P62" i="67"/>
  <c r="E62" i="67"/>
  <c r="V62" i="67" s="1"/>
  <c r="P61" i="67"/>
  <c r="E61" i="67"/>
  <c r="V61" i="67" s="1"/>
  <c r="P60" i="67"/>
  <c r="E60" i="67"/>
  <c r="V60" i="67" s="1"/>
  <c r="P59" i="67"/>
  <c r="E59" i="67"/>
  <c r="V59" i="67" s="1"/>
  <c r="E58" i="67"/>
  <c r="P57" i="67"/>
  <c r="E57" i="67"/>
  <c r="V57" i="67" s="1"/>
  <c r="P56" i="67"/>
  <c r="E56" i="67"/>
  <c r="V56" i="67" s="1"/>
  <c r="P55" i="67"/>
  <c r="E55" i="67"/>
  <c r="V55" i="67" s="1"/>
  <c r="E54" i="67"/>
  <c r="P53" i="67"/>
  <c r="E53" i="67"/>
  <c r="Y53" i="67" s="1"/>
  <c r="Y66" i="67" s="1"/>
  <c r="P52" i="67"/>
  <c r="E52" i="67"/>
  <c r="V52" i="67" s="1"/>
  <c r="E51" i="67"/>
  <c r="P50" i="67"/>
  <c r="E50" i="67"/>
  <c r="V50" i="67" s="1"/>
  <c r="P49" i="67"/>
  <c r="E49" i="67"/>
  <c r="V49" i="67" s="1"/>
  <c r="E48" i="67"/>
  <c r="E47" i="67"/>
  <c r="P46" i="67"/>
  <c r="E46" i="67"/>
  <c r="V46" i="67" s="1"/>
  <c r="P45" i="67"/>
  <c r="E45" i="67"/>
  <c r="V45" i="67" s="1"/>
  <c r="P44" i="67"/>
  <c r="E44" i="67"/>
  <c r="V44" i="67" s="1"/>
  <c r="P43" i="67"/>
  <c r="E43" i="67"/>
  <c r="V43" i="67" s="1"/>
  <c r="P42" i="67"/>
  <c r="E42" i="67"/>
  <c r="V42" i="67" s="1"/>
  <c r="P41" i="67"/>
  <c r="E41" i="67"/>
  <c r="V41" i="67" s="1"/>
  <c r="P40" i="67"/>
  <c r="E40" i="67"/>
  <c r="V40" i="67" s="1"/>
  <c r="P39" i="67"/>
  <c r="E39" i="67"/>
  <c r="V39" i="67" s="1"/>
  <c r="P38" i="67"/>
  <c r="E38" i="67"/>
  <c r="V38" i="67" s="1"/>
  <c r="P37" i="67"/>
  <c r="E37" i="67"/>
  <c r="V37" i="67" s="1"/>
  <c r="P36" i="67"/>
  <c r="E36" i="67"/>
  <c r="V36" i="67" s="1"/>
  <c r="E35" i="67"/>
  <c r="P34" i="67"/>
  <c r="V34" i="67"/>
  <c r="P33" i="67"/>
  <c r="E33" i="67"/>
  <c r="V33" i="67" s="1"/>
  <c r="P32" i="67"/>
  <c r="E32" i="67"/>
  <c r="V32" i="67" s="1"/>
  <c r="P31" i="67"/>
  <c r="E31" i="67"/>
  <c r="V31" i="67" s="1"/>
  <c r="E30" i="67"/>
  <c r="P29" i="67"/>
  <c r="E29" i="67"/>
  <c r="V29" i="67" s="1"/>
  <c r="P28" i="67"/>
  <c r="E28" i="67"/>
  <c r="V28" i="67" s="1"/>
  <c r="P27" i="67"/>
  <c r="E27" i="67"/>
  <c r="V27" i="67" s="1"/>
  <c r="P26" i="67"/>
  <c r="E26" i="67"/>
  <c r="V26" i="67" s="1"/>
  <c r="P25" i="67"/>
  <c r="E25" i="67"/>
  <c r="V25" i="67" s="1"/>
  <c r="R24" i="67"/>
  <c r="P24" i="67"/>
  <c r="E24" i="67"/>
  <c r="V24" i="67" s="1"/>
  <c r="P23" i="67"/>
  <c r="E23" i="67"/>
  <c r="V23" i="67" s="1"/>
  <c r="P22" i="67"/>
  <c r="E22" i="67"/>
  <c r="V22" i="67" s="1"/>
  <c r="P21" i="67"/>
  <c r="E21" i="67"/>
  <c r="V21" i="67" s="1"/>
  <c r="P20" i="67"/>
  <c r="E20" i="67"/>
  <c r="P19" i="67"/>
  <c r="E19" i="67"/>
  <c r="V19" i="67" s="1"/>
  <c r="N17" i="67"/>
  <c r="M17" i="67"/>
  <c r="P4" i="67" s="1"/>
  <c r="L17" i="67"/>
  <c r="K17" i="67"/>
  <c r="J17" i="67"/>
  <c r="G17" i="67"/>
  <c r="F17" i="67"/>
  <c r="R19" i="67" s="1"/>
  <c r="S15" i="67"/>
  <c r="P15" i="67"/>
  <c r="R13" i="67"/>
  <c r="R6" i="67"/>
  <c r="P164" i="67" l="1"/>
  <c r="V53" i="67"/>
  <c r="P7" i="67"/>
  <c r="R10" i="67"/>
  <c r="R8" i="67" s="1"/>
  <c r="P13" i="67"/>
  <c r="R160" i="67"/>
  <c r="V20" i="67"/>
  <c r="E17" i="67"/>
  <c r="P17" i="67"/>
  <c r="P9" i="67"/>
  <c r="R11" i="67"/>
  <c r="H17" i="67"/>
  <c r="P10" i="67" s="1"/>
  <c r="W10" i="67" l="1"/>
  <c r="R14" i="67"/>
  <c r="W14" i="67" s="1"/>
  <c r="P18" i="67"/>
  <c r="P167" i="67"/>
  <c r="U13" i="67"/>
  <c r="R4" i="67"/>
</calcChain>
</file>

<file path=xl/sharedStrings.xml><?xml version="1.0" encoding="utf-8"?>
<sst xmlns="http://schemas.openxmlformats.org/spreadsheetml/2006/main" count="351" uniqueCount="229">
  <si>
    <t>Mẫu số 09</t>
  </si>
  <si>
    <t>BẢNG THANH TOÁN CHO ĐỐI TƯỢNG THỤ HƯỞNG</t>
  </si>
  <si>
    <t>I. Nội dung đề nghị thanh toán:</t>
  </si>
  <si>
    <t>STT</t>
  </si>
  <si>
    <t>Họ và tên</t>
  </si>
  <si>
    <t>Tài khoản ngân hàng</t>
  </si>
  <si>
    <t>Tổng số</t>
  </si>
  <si>
    <t>Ghi chú</t>
  </si>
  <si>
    <t>Số Tài khoản người hưởng</t>
  </si>
  <si>
    <t>Tên ngân hàng</t>
  </si>
  <si>
    <t>I.</t>
  </si>
  <si>
    <t>Đối với công chức, viên chức</t>
  </si>
  <si>
    <t>II.</t>
  </si>
  <si>
    <t>III.</t>
  </si>
  <si>
    <t>Đối với lao động thường xuyên theo hợp đồng</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</si>
  <si>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</si>
  <si>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</si>
  <si>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</si>
  <si>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</si>
  <si>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</si>
  <si>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</si>
  <si>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</si>
  <si>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</si>
  <si>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</si>
  <si>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</si>
  <si>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</si>
  <si>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</si>
  <si>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</si>
  <si>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</si>
  <si>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</si>
  <si>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</si>
  <si>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</si>
  <si>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</si>
  <si>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</si>
  <si>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</si>
  <si>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</si>
  <si>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</si>
  <si>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</si>
  <si>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</si>
  <si>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</si>
  <si>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(11)</t>
  </si>
  <si>
    <t xml:space="preserve"> (12)</t>
  </si>
  <si>
    <t>1. Đơn vị sử dụng ngân sách: Trung tâm y tế huyện Quỳ Châu</t>
  </si>
  <si>
    <t>2. Mã đơn vị: 1088505</t>
  </si>
  <si>
    <t>Tổng số:</t>
  </si>
  <si>
    <t>Lô Thị Thu</t>
  </si>
  <si>
    <t>Hoàng Thị Lệ</t>
  </si>
  <si>
    <t>Vi Thị Tư</t>
  </si>
  <si>
    <t>Sầm Thị Nga</t>
  </si>
  <si>
    <t>Đậu Phi Trường</t>
  </si>
  <si>
    <t>Vi Hữu Đức</t>
  </si>
  <si>
    <t>NN&amp;PTNT chi nhánh huyện Quỳ Châu</t>
  </si>
  <si>
    <t>Đinh Ngọc Khiêm</t>
  </si>
  <si>
    <t>Lê Hữu Ngọc</t>
  </si>
  <si>
    <t>Đặng Tân Minh</t>
  </si>
  <si>
    <t>Lô Thanh Quý</t>
  </si>
  <si>
    <t>Vi Văn Thắng</t>
  </si>
  <si>
    <t>Hoàng Anh Hiệp</t>
  </si>
  <si>
    <t>Vi Thị Hồng Bé</t>
  </si>
  <si>
    <t>Trương Đỗ Mỹ</t>
  </si>
  <si>
    <t>Lang Thi Hồng Lan</t>
  </si>
  <si>
    <t>Tống Thị Hằng</t>
  </si>
  <si>
    <t>Phan Bá Lịch</t>
  </si>
  <si>
    <t>Lương Việt Khoa</t>
  </si>
  <si>
    <t>Vi Văn Nhất</t>
  </si>
  <si>
    <t>Lim Trung Hiếu</t>
  </si>
  <si>
    <t>Hà Văn Hải</t>
  </si>
  <si>
    <t>Hồ Thị Thanh</t>
  </si>
  <si>
    <t>Tống Thị Mỹ Châu</t>
  </si>
  <si>
    <t>Lương Thị Lan</t>
  </si>
  <si>
    <t>Quang Thị Yến</t>
  </si>
  <si>
    <t>Nguyễn Thị Mai</t>
  </si>
  <si>
    <t>Vi Thị Nang</t>
  </si>
  <si>
    <t>Lữ Thị Ly</t>
  </si>
  <si>
    <t>Trương Trung Hiếu</t>
  </si>
  <si>
    <t>Lim Thị Phương Thảo</t>
  </si>
  <si>
    <t>Nguyễn Thị Thỏa</t>
  </si>
  <si>
    <t>Phạm Thị Thủy</t>
  </si>
  <si>
    <t>Lương Thị Tuyến</t>
  </si>
  <si>
    <t>Vi Ngọc Trâm</t>
  </si>
  <si>
    <t>Lương Văn Thuỷ</t>
  </si>
  <si>
    <t>Lô Thanh Ngọc</t>
  </si>
  <si>
    <t>Hủn Vi Thành</t>
  </si>
  <si>
    <t>Vy Thị Danh</t>
  </si>
  <si>
    <t>Lương Thị Tuyết</t>
  </si>
  <si>
    <t>Châu Minh Cương</t>
  </si>
  <si>
    <t>Lê Thị Hoài</t>
  </si>
  <si>
    <t>Lê Thị Thu Huyền</t>
  </si>
  <si>
    <t>Mạc Thị Yến</t>
  </si>
  <si>
    <t>Nguyễn Thị Khuyên</t>
  </si>
  <si>
    <t>Nguyễn Thị Phương</t>
  </si>
  <si>
    <t>Đinh Thị Hạnh</t>
  </si>
  <si>
    <t>Lang Thị Kiều</t>
  </si>
  <si>
    <t>Lương Anh Sơn</t>
  </si>
  <si>
    <t>Vi Thị Giang</t>
  </si>
  <si>
    <t>Vi Văn Chung</t>
  </si>
  <si>
    <t>Lang Thị Hà</t>
  </si>
  <si>
    <t>Hồ Thị Thuỷ</t>
  </si>
  <si>
    <t>Lang Văn Duy</t>
  </si>
  <si>
    <t>Vi Văn Ngọc</t>
  </si>
  <si>
    <t>Vi Thị Xuân</t>
  </si>
  <si>
    <t>Lương Xuân Quỳnh</t>
  </si>
  <si>
    <t>Vi Thi Hương</t>
  </si>
  <si>
    <t>Trần Thị Thúy Ngân</t>
  </si>
  <si>
    <t>Nguyễn Tuấn Anh</t>
  </si>
  <si>
    <t>Vi Thị Hải Hậu</t>
  </si>
  <si>
    <t>Lang Thị Chiến</t>
  </si>
  <si>
    <t>Vi Thị Lan</t>
  </si>
  <si>
    <t>Lữ Thị Thuận</t>
  </si>
  <si>
    <t>Lang Thị Hoa</t>
  </si>
  <si>
    <t>Lương Quý Nhân</t>
  </si>
  <si>
    <t>Sầm Thị Hà</t>
  </si>
  <si>
    <t>Lương Văn Thuơng</t>
  </si>
  <si>
    <t>Phan Thị Hải Yến</t>
  </si>
  <si>
    <t>Trần Văn Chung</t>
  </si>
  <si>
    <t>Lô Thị Mơ</t>
  </si>
  <si>
    <t>Nguyễn Đình Phùng</t>
  </si>
  <si>
    <t>Lò Thị Mai</t>
  </si>
  <si>
    <t>Lang Văn Thuận</t>
  </si>
  <si>
    <t>Vi Thị Hải</t>
  </si>
  <si>
    <t>Vi Nam Đông</t>
  </si>
  <si>
    <t>Mạc Thành Linh</t>
  </si>
  <si>
    <t>Tống Thị Cúc</t>
  </si>
  <si>
    <t>Thái Thị Hải Anh</t>
  </si>
  <si>
    <t>Nguyễn Thị Tuỳ</t>
  </si>
  <si>
    <t>Sầm Thị Giang</t>
  </si>
  <si>
    <t>Nguyễn Thị Thu Hoài</t>
  </si>
  <si>
    <t>Hoàng Anh Trung</t>
  </si>
  <si>
    <t>Nguyễn Thị Trang Nhung</t>
  </si>
  <si>
    <t>Lô Thanh Hương</t>
  </si>
  <si>
    <t>3613215000763</t>
  </si>
  <si>
    <t>3613215000740</t>
  </si>
  <si>
    <t>3613215000807</t>
  </si>
  <si>
    <t>3613215000859</t>
  </si>
  <si>
    <t>3613215000871</t>
  </si>
  <si>
    <t>3613215000842</t>
  </si>
  <si>
    <t>3613215000888</t>
  </si>
  <si>
    <t>3613215000813</t>
  </si>
  <si>
    <t>3613215000820</t>
  </si>
  <si>
    <t>3613215001159</t>
  </si>
  <si>
    <t>3613215000967</t>
  </si>
  <si>
    <t>3613215000996</t>
  </si>
  <si>
    <t>3613215001057</t>
  </si>
  <si>
    <t>3613215001063</t>
  </si>
  <si>
    <t>3613215001113</t>
  </si>
  <si>
    <t>3613215001136</t>
  </si>
  <si>
    <t>3613215001142</t>
  </si>
  <si>
    <t>3613215001708</t>
  </si>
  <si>
    <t>3613205068697</t>
  </si>
  <si>
    <t>3613215000229</t>
  </si>
  <si>
    <t>3613205013689</t>
  </si>
  <si>
    <t>Đặng Thị Ninh</t>
  </si>
  <si>
    <t>Lê Thị Hồng Thắm</t>
  </si>
  <si>
    <t>Lương Thị Ngọc ánh</t>
  </si>
  <si>
    <t>Lương Thị Bích Thủy</t>
  </si>
  <si>
    <t>Lý Thị Nhung</t>
  </si>
  <si>
    <t>Phạm Đức Anh</t>
  </si>
  <si>
    <t>Cao Văn Khánh</t>
  </si>
  <si>
    <t>Nguyễn Như Ngọc</t>
  </si>
  <si>
    <t>Lữ Thị Minh</t>
  </si>
  <si>
    <t>Nguyễn Thị Ngọc Hạnh</t>
  </si>
  <si>
    <t>Đinh Thị Thu Trang</t>
  </si>
  <si>
    <t>Lang Thị Trúc Phương</t>
  </si>
  <si>
    <t>Nguyễn Thị Bích Vân</t>
  </si>
  <si>
    <t>Trần Thị Thu</t>
  </si>
  <si>
    <t>Hoàng Thị Hường</t>
  </si>
  <si>
    <t>Hoàng Thị Tuyết</t>
  </si>
  <si>
    <t>Vi Thị Bốn</t>
  </si>
  <si>
    <t>Lê Thị Huệ</t>
  </si>
  <si>
    <t>Lương Thị Loan</t>
  </si>
  <si>
    <t>3613215000728</t>
  </si>
  <si>
    <t>3613215000836</t>
  </si>
  <si>
    <t>3613215001011</t>
  </si>
  <si>
    <t>3613215001687</t>
  </si>
  <si>
    <t>3613215001504</t>
  </si>
  <si>
    <t>3613215001510</t>
  </si>
  <si>
    <t>3613215001527</t>
  </si>
  <si>
    <t>3613215001533</t>
  </si>
  <si>
    <t xml:space="preserve">Mã hiệu: </t>
  </si>
  <si>
    <t xml:space="preserve">Số: </t>
  </si>
  <si>
    <t>Đối với lao động hợp đồng theo Nghị định 68/2000/NĐ-CP</t>
  </si>
  <si>
    <t>Học bổng</t>
  </si>
  <si>
    <t>Nguyễn Thị Thủy</t>
  </si>
  <si>
    <t>Lang Thùy Linh</t>
  </si>
  <si>
    <t>Phan Thị Liễu</t>
  </si>
  <si>
    <t>Lương Thị Linh</t>
  </si>
  <si>
    <t>Lương Nữ Trà My</t>
  </si>
  <si>
    <t>3613205071498</t>
  </si>
  <si>
    <t>3613205029013</t>
  </si>
  <si>
    <t>Lữ Thị Lâm</t>
  </si>
  <si>
    <t>Vi Thị Thơm</t>
  </si>
  <si>
    <t>Tống Ngọc Quỳnh</t>
  </si>
  <si>
    <t>(10)</t>
  </si>
  <si>
    <t>3. Tài khoản thanh toán của đơn vị mở tại ngân hàng thương mại: NN&amp;PTNT chi nhánh huyện Quỳ Châu: 3613201001553</t>
  </si>
  <si>
    <r>
      <t xml:space="preserve">                                                                    Tài khoản dự toán </t>
    </r>
    <r>
      <rPr>
        <b/>
        <sz val="12"/>
        <rFont val="Wingdings 2"/>
        <family val="1"/>
        <charset val="2"/>
      </rPr>
      <t>£</t>
    </r>
    <r>
      <rPr>
        <b/>
        <sz val="12"/>
        <rFont val="Arial"/>
        <family val="2"/>
      </rPr>
      <t xml:space="preserve"> </t>
    </r>
  </si>
  <si>
    <r>
      <t xml:space="preserve">Tài khoản tiền gửi: </t>
    </r>
    <r>
      <rPr>
        <b/>
        <sz val="12"/>
        <rFont val="Wingdings 2"/>
        <family val="1"/>
        <charset val="2"/>
      </rPr>
      <t>£</t>
    </r>
  </si>
  <si>
    <t>DP gồm cấp ủy</t>
  </si>
  <si>
    <t>ĐT gồm cấp ủy</t>
  </si>
  <si>
    <t xml:space="preserve">II. Phần thuyết minh thay đổi so với tháng trước: </t>
  </si>
  <si>
    <t>Phan Thị Quý</t>
  </si>
  <si>
    <t>Tiền công
lao động 
hợp đồng</t>
  </si>
  <si>
    <t>Tiền thu
nhập tăng thêm</t>
  </si>
  <si>
    <t xml:space="preserve">Tiền
thưởng
</t>
  </si>
  <si>
    <t xml:space="preserve">Thái Thị Hưng </t>
  </si>
  <si>
    <t>Trần Huy Mạnh</t>
  </si>
  <si>
    <t>Lữ Thị Bích Thảo</t>
  </si>
  <si>
    <t>Nguyễn Thị Ngọc</t>
  </si>
  <si>
    <t>Lang Minh Trang</t>
  </si>
  <si>
    <t>Lang Triều Anh</t>
  </si>
  <si>
    <t>3613215011225</t>
  </si>
  <si>
    <t>3613666262888</t>
  </si>
  <si>
    <t>3613215010449</t>
  </si>
  <si>
    <t>3613215011231</t>
  </si>
  <si>
    <t>3613281000621</t>
  </si>
  <si>
    <t>IV</t>
  </si>
  <si>
    <t>Thanh toán cho các nhân khác</t>
  </si>
  <si>
    <t>Tăng Văn Tân</t>
  </si>
  <si>
    <t>3613215007270</t>
  </si>
  <si>
    <t>Cộng:</t>
  </si>
  <si>
    <t>Tiền Trực, thêm giờ Trung tâm y tế</t>
  </si>
  <si>
    <t>Ngày …. tháng ….. năm 2023</t>
  </si>
  <si>
    <t xml:space="preserve">Tiền phụ cấp công tác phí tháng 04/2023  Trung tâm 
y tế
</t>
  </si>
  <si>
    <t>Trả tiền khoán công tác phí tháng 04/2023 Trung tâm 
y tế</t>
  </si>
  <si>
    <t>Tiền thêm giờ tháng 04/2023</t>
  </si>
  <si>
    <t>Tiền Trực 
tháng 04/2023</t>
  </si>
  <si>
    <t>Ngày 25 tháng 07 năm 2023</t>
  </si>
  <si>
    <t>Tổng số tiền bằng chữ: Một trăm hai mươi hai triệu bốn trăm hai mươi mốt nghìn hai trăm hai mươi đồng.</t>
  </si>
  <si>
    <t>(Kèm theo Giấy rút dự toán/Ủy nhiệm chi số RDT 162, 163; UNC  1624 ngày 25/07/2023 )</t>
  </si>
  <si>
    <t>Trong đó: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</si>
</sst>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 #,##0.0000_);_(* \(#,##0.0000\);_(* &quot;-&quot;??_);_(@_)"/>
  </numFmts>
  <fonts count="32" x14ac:knownFonts="1">
    <font>
      <sz val="11"/>
      <color theme="1"/>
      <name val="Calibri"/>
      <family val="2"/>
      <charset val="163"/>
      <scheme val="minor"/>
    </font>
    <font>
      <sz val="11"/>
      <color theme="1"/>
      <name val="Calibri"/>
      <family val="2"/>
      <charset val="163"/>
      <scheme val="minor"/>
    </font>
    <font>
      <sz val="12"/>
      <name val=".VnTime"/>
      <family val="2"/>
    </font>
    <font>
      <sz val="10"/>
      <name val="Arial"/>
      <family val="2"/>
    </font>
    <font>
      <sz val="10"/>
      <name val="Arial"/>
      <family val="2"/>
      <charset val="163"/>
    </font>
    <font>
      <sz val="11"/>
      <color indexed="8"/>
      <name val="Calibri"/>
      <family val="2"/>
    </font>
    <font>
      <sz val="11"/>
      <color theme="1"/>
      <name val="Calibri"/>
      <family val="2"/>
      <scheme val="minor"/>
    </font>
    <font>
      <sz val="11"/>
      <color theme="1"/>
      <name val="Calibri"/>
      <family val="2"/>
    </font>
    <font>
      <sz val="8"/>
      <name val="Arial"/>
      <family val="2"/>
    </font>
    <font>
      <b/>
      <sz val="11"/>
      <color rgb="FFFF0000"/>
      <name val="Calibri"/>
      <family val="2"/>
      <scheme val="minor"/>
    </font>
    <font>
      <b/>
      <sz val="10"/>
      <name val="Arial"/>
      <family val="2"/>
    </font>
    <font>
      <sz val="11"/>
      <name val="Calibri"/>
      <family val="2"/>
      <charset val="163"/>
      <scheme val="minor"/>
    </font>
    <font>
      <b/>
      <sz val="14"/>
      <name val="Arial"/>
      <family val="2"/>
    </font>
    <font>
      <i/>
      <sz val="12"/>
      <name val="Arial"/>
      <family val="2"/>
    </font>
    <font>
      <b/>
      <sz val="11"/>
      <name val="Calibri"/>
      <family val="2"/>
      <scheme val="minor"/>
    </font>
    <font>
      <sz val="12"/>
      <name val="Calibri"/>
      <family val="2"/>
      <charset val="163"/>
      <scheme val="minor"/>
    </font>
    <font>
      <b/>
      <sz val="12"/>
      <name val="Arial"/>
      <family val="2"/>
    </font>
    <font>
      <b/>
      <sz val="12"/>
      <name val="Wingdings 2"/>
      <family val="1"/>
      <charset val="2"/>
    </font>
    <font>
      <b/>
      <sz val="11"/>
      <name val="Arial"/>
      <family val="2"/>
    </font>
    <font>
      <b/>
      <i/>
      <sz val="10"/>
      <name val="Arial"/>
      <family val="2"/>
    </font>
    <font>
      <b/>
      <sz val="8"/>
      <name val="Arial"/>
      <family val="2"/>
    </font>
    <font>
      <b/>
      <sz val="7"/>
      <name val="Arial"/>
      <family val="2"/>
    </font>
    <font>
      <b/>
      <sz val="8"/>
      <name val="Calibri"/>
      <family val="2"/>
      <charset val="163"/>
      <scheme val="minor"/>
    </font>
    <font>
      <i/>
      <sz val="11"/>
      <name val="Arial"/>
      <family val="2"/>
    </font>
    <font>
      <sz val="11"/>
      <name val="Arial"/>
      <family val="2"/>
    </font>
    <font>
      <sz val="10"/>
      <name val="Times New Roman"/>
      <family val="1"/>
    </font>
    <font>
      <sz val="12"/>
      <name val="Tahoma"/>
      <family val="2"/>
    </font>
    <font>
      <sz val="11"/>
      <color rgb="FFFF0000"/>
      <name val="Calibri"/>
      <family val="2"/>
      <scheme val="minor"/>
    </font>
    <font>
      <b/>
      <sz val="7"/>
      <color rgb="FF000000"/>
      <name val="Arial"/>
      <family val="2"/>
    </font>
    <font>
      <sz val="8"/>
      <name val="Times New Roman"/>
      <family val="1"/>
    </font>
    <font>
      <b/>
      <sz val="7"/>
      <color theme="1"/>
      <name val="Arial"/>
      <family val="2"/>
    </font>
    <font>
      <sz val="7"/>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5" fillId="0" borderId="0"/>
    <xf numFmtId="164" fontId="3" fillId="0" borderId="0" applyFont="0" applyFill="0" applyBorder="0" applyAlignment="0" applyProtection="0"/>
    <xf numFmtId="0" fontId="6" fillId="0" borderId="0"/>
    <xf numFmtId="0" fontId="7" fillId="0" borderId="0"/>
    <xf numFmtId="0" fontId="7" fillId="0" borderId="0"/>
    <xf numFmtId="0" fontId="4" fillId="0" borderId="0"/>
  </cellStyleXfs>
  <cellXfs count="83">
    <xf numFmtId="0" fontId="0" fillId="0" borderId="0" xfId="0"/>
    <xf numFmtId="0" fontId="8" fillId="2" borderId="1" xfId="0" applyFont="1" applyFill="1" applyBorder="1"/>
    <xf numFmtId="1" fontId="8" fillId="2" borderId="1" xfId="0" applyNumberFormat="1" applyFont="1" applyFill="1" applyBorder="1"/>
    <xf numFmtId="3" fontId="8" fillId="2" borderId="1" xfId="1" applyNumberFormat="1" applyFont="1" applyFill="1" applyBorder="1" applyAlignment="1">
      <alignment horizontal="right"/>
    </xf>
    <xf numFmtId="1" fontId="8" fillId="2" borderId="1" xfId="0" applyNumberFormat="1" applyFont="1" applyFill="1" applyBorder="1" applyAlignment="1">
      <alignment horizontal="left"/>
    </xf>
    <xf numFmtId="1" fontId="8" fillId="2" borderId="1" xfId="0" applyNumberFormat="1" applyFont="1" applyFill="1" applyBorder="1" applyAlignment="1">
      <alignment horizontal="left" vertical="center"/>
    </xf>
    <xf numFmtId="0" fontId="8" fillId="2" borderId="1" xfId="2" applyFont="1" applyFill="1" applyBorder="1"/>
    <xf numFmtId="0" fontId="11" fillId="2" borderId="0" xfId="0" applyFont="1" applyFill="1"/>
    <xf numFmtId="3" fontId="14" fillId="2" borderId="0" xfId="0" applyNumberFormat="1" applyFont="1" applyFill="1"/>
    <xf numFmtId="0" fontId="14" fillId="2" borderId="0" xfId="0" applyFont="1" applyFill="1"/>
    <xf numFmtId="0" fontId="15"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3" fontId="11" fillId="2" borderId="0" xfId="0" applyNumberFormat="1" applyFont="1" applyFill="1"/>
    <xf numFmtId="0" fontId="10"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horizontal="right" vertical="center"/>
    </xf>
    <xf numFmtId="0" fontId="8" fillId="2" borderId="1" xfId="0" applyFont="1" applyFill="1" applyBorder="1" applyAlignment="1">
      <alignment horizontal="center" vertical="center" wrapText="1"/>
    </xf>
    <xf numFmtId="3" fontId="20"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3" fillId="2" borderId="0" xfId="0" applyNumberFormat="1" applyFont="1" applyFill="1"/>
    <xf numFmtId="0" fontId="8" fillId="2" borderId="1" xfId="0" applyFont="1" applyFill="1" applyBorder="1" applyAlignment="1">
      <alignment vertical="center" wrapText="1"/>
    </xf>
    <xf numFmtId="0" fontId="3" fillId="2" borderId="0" xfId="0" applyFont="1" applyFill="1"/>
    <xf numFmtId="3" fontId="8" fillId="2" borderId="1" xfId="0" applyNumberFormat="1" applyFont="1" applyFill="1" applyBorder="1"/>
    <xf numFmtId="0" fontId="25" fillId="2" borderId="0" xfId="0" applyFont="1" applyFill="1" applyAlignment="1">
      <alignment vertical="center" wrapText="1"/>
    </xf>
    <xf numFmtId="0" fontId="19" fillId="2" borderId="0" xfId="0" applyFont="1" applyFill="1" applyAlignment="1">
      <alignment vertical="center"/>
    </xf>
    <xf numFmtId="0" fontId="3" fillId="2" borderId="0" xfId="0" applyFont="1" applyFill="1" applyAlignment="1">
      <alignment vertical="center"/>
    </xf>
    <xf numFmtId="0" fontId="26" fillId="2" borderId="0" xfId="0" applyFont="1" applyFill="1" applyAlignment="1">
      <alignment vertical="center"/>
    </xf>
    <xf numFmtId="3" fontId="21" fillId="2" borderId="1" xfId="0" applyNumberFormat="1" applyFont="1" applyFill="1" applyBorder="1" applyAlignment="1">
      <alignment vertical="center" wrapText="1"/>
    </xf>
    <xf numFmtId="1" fontId="8" fillId="2" borderId="1" xfId="0" applyNumberFormat="1" applyFont="1" applyFill="1" applyBorder="1" applyAlignment="1">
      <alignment horizontal="right"/>
    </xf>
    <xf numFmtId="49" fontId="8" fillId="2" borderId="1" xfId="0" applyNumberFormat="1" applyFont="1" applyFill="1" applyBorder="1" applyAlignment="1">
      <alignment horizontal="right"/>
    </xf>
    <xf numFmtId="3" fontId="9" fillId="3" borderId="0" xfId="0" applyNumberFormat="1" applyFont="1" applyFill="1"/>
    <xf numFmtId="0" fontId="9" fillId="3" borderId="0" xfId="0" applyFont="1" applyFill="1"/>
    <xf numFmtId="0" fontId="27" fillId="3" borderId="0" xfId="0" applyFont="1" applyFill="1"/>
    <xf numFmtId="1" fontId="11" fillId="2" borderId="0" xfId="0" applyNumberFormat="1" applyFont="1" applyFill="1"/>
    <xf numFmtId="0" fontId="11" fillId="3" borderId="0" xfId="0" applyFont="1" applyFill="1"/>
    <xf numFmtId="0" fontId="3" fillId="3" borderId="0" xfId="0" applyFont="1" applyFill="1"/>
    <xf numFmtId="3" fontId="2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29" fillId="2" borderId="1" xfId="2" applyFont="1" applyFill="1" applyBorder="1"/>
    <xf numFmtId="0" fontId="29" fillId="2" borderId="1" xfId="0" applyFont="1" applyFill="1" applyBorder="1" applyAlignment="1">
      <alignment wrapText="1"/>
    </xf>
    <xf numFmtId="0" fontId="29" fillId="2" borderId="5" xfId="2" applyFont="1" applyFill="1" applyBorder="1"/>
    <xf numFmtId="0" fontId="20"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2" borderId="0" xfId="0" applyFont="1" applyFill="1" applyAlignment="1">
      <alignment horizontal="center" vertical="center" wrapText="1"/>
    </xf>
    <xf numFmtId="0" fontId="18" fillId="2" borderId="0" xfId="0" applyFont="1" applyFill="1" applyAlignment="1">
      <alignment horizontal="center" vertical="center" wrapText="1"/>
    </xf>
    <xf numFmtId="0" fontId="24" fillId="2" borderId="0" xfId="0" applyFont="1" applyFill="1" applyAlignment="1">
      <alignment horizontal="center" vertical="center" wrapText="1"/>
    </xf>
    <xf numFmtId="0" fontId="28" fillId="3" borderId="5"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2" borderId="0" xfId="0" applyFont="1" applyFill="1" applyAlignment="1">
      <alignment horizontal="center" vertical="center" wrapText="1"/>
    </xf>
    <xf numFmtId="0" fontId="18" fillId="2" borderId="0" xfId="0" applyFont="1" applyFill="1" applyAlignment="1">
      <alignment horizontal="center" vertical="center" wrapText="1"/>
    </xf>
    <xf numFmtId="0" fontId="11" fillId="2" borderId="0" xfId="0" applyFont="1" applyFill="1" applyAlignment="1">
      <alignment vertical="top" wrapText="1"/>
    </xf>
    <xf numFmtId="0" fontId="24" fillId="2" borderId="0" xfId="0" applyFont="1" applyFill="1" applyAlignment="1">
      <alignment horizontal="center"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30" fillId="3" borderId="6" xfId="0" applyFont="1" applyFill="1" applyBorder="1" applyAlignment="1">
      <alignment horizontal="center" vertical="center" wrapText="1"/>
    </xf>
    <xf numFmtId="0" fontId="30" fillId="3" borderId="5" xfId="0" applyFont="1" applyFill="1" applyBorder="1" applyAlignment="1">
      <alignment horizontal="center" vertical="center" wrapText="1"/>
    </xf>
    <xf numFmtId="165" fontId="21" fillId="3" borderId="6" xfId="1" applyNumberFormat="1" applyFont="1" applyFill="1" applyBorder="1" applyAlignment="1">
      <alignment horizontal="center" vertical="center" wrapText="1"/>
    </xf>
    <xf numFmtId="165" fontId="21" fillId="3" borderId="5" xfId="1"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0" fillId="2" borderId="1" xfId="0" applyFont="1" applyFill="1" applyBorder="1" applyAlignment="1">
      <alignment vertical="center" wrapText="1"/>
    </xf>
    <xf numFmtId="0" fontId="20"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20"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cellXfs>
  <cellStyles count="10">
    <cellStyle name="Bình thường 5 2" xfId="4"/>
    <cellStyle name="Comma" xfId="1" builtinId="3"/>
    <cellStyle name="Comma 2" xfId="5"/>
    <cellStyle name="Normal" xfId="0" builtinId="0"/>
    <cellStyle name="Normal 12" xfId="6"/>
    <cellStyle name="Normal 2" xfId="3"/>
    <cellStyle name="Normal 2 2 5" xfId="7"/>
    <cellStyle name="Normal 2 8" xfId="8"/>
    <cellStyle name="Normal 3" xfId="9"/>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9"/>
  <sheetViews>
    <sheetView tabSelected="1" workbookViewId="0">
      <selection activeCell="G19" sqref="G19"/>
    </sheetView>
  </sheetViews>
  <sheetFormatPr defaultRowHeight="15" x14ac:dyDescent="0.25"/>
  <cols>
    <col min="1" max="1" width="4.28515625" style="7" customWidth="1"/>
    <col min="2" max="2" width="17.85546875" style="7" customWidth="1"/>
    <col min="3" max="3" width="12" style="7" customWidth="1"/>
    <col min="4" max="4" width="15.28515625" style="7" customWidth="1"/>
    <col min="5" max="5" width="8.28515625" style="7" customWidth="1"/>
    <col min="6" max="6" width="9.85546875" style="7" customWidth="1"/>
    <col min="7" max="7" width="10.5703125" style="7" customWidth="1"/>
    <col min="8" max="9" width="8.5703125" style="7" customWidth="1"/>
    <col min="10" max="10" width="5.7109375" style="7" customWidth="1"/>
    <col min="11" max="11" width="6" style="7" customWidth="1"/>
    <col min="12" max="12" width="13.140625" style="7" customWidth="1"/>
    <col min="13" max="13" width="12.85546875" style="7" customWidth="1"/>
    <col min="14" max="14" width="5" style="7" customWidth="1"/>
    <col min="15" max="15" width="4.5703125" style="7" customWidth="1"/>
    <col min="16" max="16" width="12.7109375" style="7" bestFit="1" customWidth="1"/>
    <col min="17" max="17" width="10.85546875" style="7" bestFit="1" customWidth="1"/>
    <col min="18" max="18" width="14.7109375" style="7" customWidth="1"/>
    <col min="19" max="19" width="11.140625" style="7" bestFit="1" customWidth="1"/>
    <col min="20" max="20" width="5.5703125" style="7" customWidth="1"/>
    <col min="21" max="21" width="10.140625" style="7" bestFit="1" customWidth="1"/>
    <col min="22" max="22" width="16.7109375" style="7" customWidth="1"/>
    <col min="23" max="23" width="10.140625" style="7" bestFit="1" customWidth="1"/>
    <col min="24" max="24" width="9.140625" style="35"/>
    <col min="25" max="16384" width="9.140625" style="7"/>
  </cols>
  <sheetData>
    <row r="1" spans="1:24" ht="15" customHeight="1" x14ac:dyDescent="0.25">
      <c r="A1" s="74"/>
      <c r="M1" s="75" t="s">
        <v>0</v>
      </c>
      <c r="N1" s="75"/>
      <c r="X1" s="7"/>
    </row>
    <row r="2" spans="1:24" ht="15" customHeight="1" x14ac:dyDescent="0.25">
      <c r="A2" s="74"/>
      <c r="M2" s="38" t="s">
        <v>178</v>
      </c>
      <c r="X2" s="7"/>
    </row>
    <row r="3" spans="1:24" x14ac:dyDescent="0.25">
      <c r="A3" s="74"/>
      <c r="M3" s="38" t="s">
        <v>179</v>
      </c>
      <c r="R3" s="7">
        <v>948834000</v>
      </c>
      <c r="X3" s="7"/>
    </row>
    <row r="4" spans="1:24" ht="19.5" customHeight="1" x14ac:dyDescent="0.25">
      <c r="A4" s="76" t="s">
        <v>1</v>
      </c>
      <c r="B4" s="76"/>
      <c r="C4" s="76"/>
      <c r="D4" s="76"/>
      <c r="E4" s="76"/>
      <c r="F4" s="76"/>
      <c r="G4" s="76"/>
      <c r="H4" s="76"/>
      <c r="I4" s="76"/>
      <c r="J4" s="76"/>
      <c r="K4" s="76"/>
      <c r="L4" s="76"/>
      <c r="M4" s="76"/>
      <c r="N4" s="76"/>
      <c r="O4" s="76"/>
      <c r="P4" s="13" t="e">
        <f>#REF!+M17</f>
        <v>#REF!</v>
      </c>
      <c r="R4" s="13">
        <f>E17-R3</f>
        <v>-826412780</v>
      </c>
      <c r="X4" s="7"/>
    </row>
    <row r="5" spans="1:24" x14ac:dyDescent="0.25">
      <c r="A5" s="77" t="s">
        <v>227</v>
      </c>
      <c r="B5" s="77"/>
      <c r="C5" s="77"/>
      <c r="D5" s="77"/>
      <c r="E5" s="77"/>
      <c r="F5" s="77"/>
      <c r="G5" s="77"/>
      <c r="H5" s="77"/>
      <c r="I5" s="77"/>
      <c r="J5" s="77"/>
      <c r="K5" s="77"/>
      <c r="L5" s="77"/>
      <c r="M5" s="77"/>
      <c r="N5" s="77"/>
      <c r="O5" s="77"/>
      <c r="R5" s="7">
        <v>3477590</v>
      </c>
      <c r="V5" s="8"/>
      <c r="W5" s="9"/>
      <c r="X5" s="7"/>
    </row>
    <row r="6" spans="1:24" ht="15.75" x14ac:dyDescent="0.25">
      <c r="A6" s="10"/>
      <c r="B6" s="10"/>
      <c r="C6" s="11" t="s">
        <v>194</v>
      </c>
      <c r="D6" s="10"/>
      <c r="E6" s="10"/>
      <c r="F6" s="10"/>
      <c r="G6" s="10"/>
      <c r="H6" s="10"/>
      <c r="I6" s="10"/>
      <c r="K6" s="12" t="s">
        <v>195</v>
      </c>
      <c r="M6" s="10"/>
      <c r="P6" s="13"/>
      <c r="R6" s="13" t="e">
        <f>#REF!-R5</f>
        <v>#REF!</v>
      </c>
      <c r="S6" s="13"/>
      <c r="V6" s="8"/>
      <c r="W6" s="9"/>
      <c r="X6" s="7"/>
    </row>
    <row r="7" spans="1:24" x14ac:dyDescent="0.25">
      <c r="C7" s="14"/>
      <c r="P7" s="13" t="e">
        <f>F17+#REF!</f>
        <v>#REF!</v>
      </c>
      <c r="V7" s="8"/>
      <c r="W7" s="9"/>
      <c r="X7" s="7"/>
    </row>
    <row r="8" spans="1:24" x14ac:dyDescent="0.25">
      <c r="B8" s="15" t="s">
        <v>42</v>
      </c>
      <c r="R8" s="13">
        <f>R10-R9</f>
        <v>-199985259</v>
      </c>
      <c r="V8" s="8"/>
      <c r="W8" s="9"/>
      <c r="X8" s="7"/>
    </row>
    <row r="9" spans="1:24" x14ac:dyDescent="0.25">
      <c r="B9" s="15" t="s">
        <v>43</v>
      </c>
      <c r="P9" s="13">
        <f>L17+M17</f>
        <v>37400000</v>
      </c>
      <c r="R9" s="7">
        <v>234349979</v>
      </c>
      <c r="V9" s="8"/>
      <c r="X9" s="7"/>
    </row>
    <row r="10" spans="1:24" x14ac:dyDescent="0.25">
      <c r="B10" s="15" t="s">
        <v>193</v>
      </c>
      <c r="P10" s="13">
        <f>H17+L17+M17</f>
        <v>122421220</v>
      </c>
      <c r="R10" s="31">
        <f>P15+F17</f>
        <v>34364720</v>
      </c>
      <c r="S10" s="32" t="s">
        <v>196</v>
      </c>
      <c r="T10" s="33"/>
      <c r="U10" s="33"/>
      <c r="V10" s="8">
        <v>232730274.35000002</v>
      </c>
      <c r="W10" s="13">
        <f>R10-V10</f>
        <v>-198365554.35000002</v>
      </c>
      <c r="X10" s="7"/>
    </row>
    <row r="11" spans="1:24" x14ac:dyDescent="0.25">
      <c r="B11" s="15" t="s">
        <v>2</v>
      </c>
      <c r="R11" s="13" t="e">
        <f>#REF!+F17+I17+L17+#REF!</f>
        <v>#REF!</v>
      </c>
      <c r="S11" s="13"/>
      <c r="T11" s="13"/>
      <c r="V11" s="8"/>
      <c r="X11" s="7"/>
    </row>
    <row r="12" spans="1:24" x14ac:dyDescent="0.25">
      <c r="M12" s="13"/>
      <c r="N12" s="16"/>
      <c r="U12" s="7">
        <v>938340527.88909078</v>
      </c>
      <c r="V12" s="8"/>
      <c r="X12" s="7"/>
    </row>
    <row r="13" spans="1:24" ht="12" customHeight="1" x14ac:dyDescent="0.25">
      <c r="A13" s="78" t="s">
        <v>3</v>
      </c>
      <c r="B13" s="78" t="s">
        <v>4</v>
      </c>
      <c r="C13" s="78" t="s">
        <v>5</v>
      </c>
      <c r="D13" s="78"/>
      <c r="E13" s="78" t="s">
        <v>6</v>
      </c>
      <c r="F13" s="70" t="s">
        <v>228</v>
      </c>
      <c r="G13" s="70"/>
      <c r="H13" s="70"/>
      <c r="I13" s="70"/>
      <c r="J13" s="70"/>
      <c r="K13" s="70"/>
      <c r="L13" s="70"/>
      <c r="M13" s="70"/>
      <c r="N13" s="71"/>
      <c r="O13" s="79" t="s">
        <v>7</v>
      </c>
      <c r="P13" s="13" t="e">
        <f>#REF!+F17+I17+L17+#REF!</f>
        <v>#REF!</v>
      </c>
      <c r="R13" s="13">
        <f>447000*6</f>
        <v>2682000</v>
      </c>
      <c r="S13" s="13"/>
      <c r="U13" s="13">
        <f>E17-U12</f>
        <v>-815919307.88909078</v>
      </c>
      <c r="V13" s="8"/>
      <c r="X13" s="7"/>
    </row>
    <row r="14" spans="1:24" ht="15" customHeight="1" x14ac:dyDescent="0.25">
      <c r="A14" s="78"/>
      <c r="B14" s="78"/>
      <c r="C14" s="67" t="s">
        <v>8</v>
      </c>
      <c r="D14" s="67" t="s">
        <v>9</v>
      </c>
      <c r="E14" s="78"/>
      <c r="F14" s="69" t="s">
        <v>219</v>
      </c>
      <c r="G14" s="70"/>
      <c r="H14" s="71"/>
      <c r="I14" s="72" t="s">
        <v>200</v>
      </c>
      <c r="J14" s="72" t="s">
        <v>201</v>
      </c>
      <c r="K14" s="72" t="s">
        <v>202</v>
      </c>
      <c r="L14" s="60" t="s">
        <v>221</v>
      </c>
      <c r="M14" s="62" t="s">
        <v>222</v>
      </c>
      <c r="N14" s="64" t="s">
        <v>181</v>
      </c>
      <c r="O14" s="79"/>
      <c r="R14" s="31" t="e">
        <f>#REF!+P17</f>
        <v>#REF!</v>
      </c>
      <c r="S14" s="32" t="s">
        <v>197</v>
      </c>
      <c r="T14" s="31"/>
      <c r="U14" s="33"/>
      <c r="V14" s="8">
        <v>687868575</v>
      </c>
      <c r="W14" s="13" t="e">
        <f>R14-V14</f>
        <v>#REF!</v>
      </c>
      <c r="X14" s="7"/>
    </row>
    <row r="15" spans="1:24" ht="32.25" customHeight="1" x14ac:dyDescent="0.25">
      <c r="A15" s="78"/>
      <c r="B15" s="78"/>
      <c r="C15" s="68"/>
      <c r="D15" s="68"/>
      <c r="E15" s="78"/>
      <c r="F15" s="47" t="s">
        <v>223</v>
      </c>
      <c r="G15" s="47" t="s">
        <v>224</v>
      </c>
      <c r="H15" s="47" t="s">
        <v>218</v>
      </c>
      <c r="I15" s="73"/>
      <c r="J15" s="73"/>
      <c r="K15" s="73"/>
      <c r="L15" s="61"/>
      <c r="M15" s="63"/>
      <c r="N15" s="65"/>
      <c r="O15" s="79"/>
      <c r="P15" s="7">
        <f>447000*3</f>
        <v>1341000</v>
      </c>
      <c r="R15" s="7">
        <v>690010510.49826109</v>
      </c>
      <c r="S15" s="13" t="e">
        <f>#REF!-R15</f>
        <v>#REF!</v>
      </c>
      <c r="V15" s="8"/>
      <c r="X15" s="7"/>
    </row>
    <row r="16" spans="1:24" ht="13.5" customHeight="1" x14ac:dyDescent="0.25">
      <c r="A16" s="48" t="s">
        <v>31</v>
      </c>
      <c r="B16" s="48" t="s">
        <v>32</v>
      </c>
      <c r="C16" s="48" t="s">
        <v>33</v>
      </c>
      <c r="D16" s="48"/>
      <c r="E16" s="48" t="s">
        <v>34</v>
      </c>
      <c r="F16" s="80" t="s">
        <v>35</v>
      </c>
      <c r="G16" s="81"/>
      <c r="H16" s="82"/>
      <c r="I16" s="48" t="s">
        <v>36</v>
      </c>
      <c r="J16" s="48" t="s">
        <v>37</v>
      </c>
      <c r="K16" s="48" t="s">
        <v>38</v>
      </c>
      <c r="L16" s="49" t="s">
        <v>39</v>
      </c>
      <c r="M16" s="49" t="s">
        <v>192</v>
      </c>
      <c r="N16" s="48" t="s">
        <v>40</v>
      </c>
      <c r="O16" s="48" t="s">
        <v>41</v>
      </c>
      <c r="X16" s="7"/>
    </row>
    <row r="17" spans="1:24" x14ac:dyDescent="0.25">
      <c r="A17" s="17"/>
      <c r="B17" s="66" t="s">
        <v>44</v>
      </c>
      <c r="C17" s="66"/>
      <c r="D17" s="66"/>
      <c r="E17" s="28">
        <f t="shared" ref="E17:N17" si="0">SUM(E18:E140)</f>
        <v>122421220</v>
      </c>
      <c r="F17" s="28">
        <f t="shared" si="0"/>
        <v>33023720</v>
      </c>
      <c r="G17" s="28">
        <f t="shared" si="0"/>
        <v>51997500</v>
      </c>
      <c r="H17" s="28">
        <f t="shared" si="0"/>
        <v>85021220</v>
      </c>
      <c r="I17" s="28">
        <f t="shared" si="0"/>
        <v>0</v>
      </c>
      <c r="J17" s="28">
        <f t="shared" si="0"/>
        <v>0</v>
      </c>
      <c r="K17" s="28">
        <f t="shared" si="0"/>
        <v>0</v>
      </c>
      <c r="L17" s="28">
        <f t="shared" si="0"/>
        <v>35300000</v>
      </c>
      <c r="M17" s="28">
        <f t="shared" si="0"/>
        <v>2100000</v>
      </c>
      <c r="N17" s="28">
        <f t="shared" si="0"/>
        <v>0</v>
      </c>
      <c r="O17" s="28"/>
      <c r="P17" s="13">
        <f>L17-P15</f>
        <v>33959000</v>
      </c>
      <c r="Q17" s="13"/>
      <c r="R17" s="20">
        <v>692692510</v>
      </c>
      <c r="S17" s="13"/>
    </row>
    <row r="18" spans="1:24" x14ac:dyDescent="0.25">
      <c r="A18" s="42" t="s">
        <v>10</v>
      </c>
      <c r="B18" s="56" t="s">
        <v>11</v>
      </c>
      <c r="C18" s="56"/>
      <c r="D18" s="56"/>
      <c r="E18" s="18"/>
      <c r="F18" s="18"/>
      <c r="G18" s="18"/>
      <c r="H18" s="18"/>
      <c r="I18" s="18"/>
      <c r="J18" s="18"/>
      <c r="K18" s="18"/>
      <c r="L18" s="18"/>
      <c r="M18" s="19"/>
      <c r="N18" s="18"/>
      <c r="O18" s="18"/>
      <c r="P18" s="13" t="e">
        <f>P17+#REF!</f>
        <v>#REF!</v>
      </c>
      <c r="R18" s="20">
        <v>229007298.80652201</v>
      </c>
    </row>
    <row r="19" spans="1:24" s="22" customFormat="1" ht="20.25" customHeight="1" x14ac:dyDescent="0.2">
      <c r="A19" s="17">
        <v>1</v>
      </c>
      <c r="B19" s="1" t="s">
        <v>54</v>
      </c>
      <c r="C19" s="29">
        <v>3613215000480</v>
      </c>
      <c r="D19" s="21" t="s">
        <v>51</v>
      </c>
      <c r="E19" s="18">
        <f>H19+L19+M19</f>
        <v>3454640</v>
      </c>
      <c r="F19" s="19">
        <v>2136140</v>
      </c>
      <c r="G19" s="19">
        <v>858500</v>
      </c>
      <c r="H19" s="19">
        <f>F19+G19</f>
        <v>2994640</v>
      </c>
      <c r="I19" s="19"/>
      <c r="J19" s="19"/>
      <c r="K19" s="19"/>
      <c r="L19" s="3">
        <v>460000</v>
      </c>
      <c r="M19" s="19"/>
      <c r="N19" s="19"/>
      <c r="O19" s="19"/>
      <c r="P19" s="20" t="e">
        <f>ROUNDUP(#REF!,-1)</f>
        <v>#REF!</v>
      </c>
      <c r="Q19" s="20"/>
      <c r="R19" s="20">
        <f>F17-R18</f>
        <v>-195983578.80652201</v>
      </c>
      <c r="S19" s="20"/>
      <c r="U19" s="20">
        <v>16042227</v>
      </c>
      <c r="V19" s="20">
        <f t="shared" ref="V19:V28" si="1">E19-U19</f>
        <v>-12587587</v>
      </c>
      <c r="X19" s="36"/>
    </row>
    <row r="20" spans="1:24" s="22" customFormat="1" ht="20.25" customHeight="1" x14ac:dyDescent="0.2">
      <c r="A20" s="17">
        <v>2</v>
      </c>
      <c r="B20" s="1" t="s">
        <v>55</v>
      </c>
      <c r="C20" s="29">
        <v>3613215000950</v>
      </c>
      <c r="D20" s="21" t="s">
        <v>51</v>
      </c>
      <c r="E20" s="18">
        <f t="shared" ref="E20:E76" si="2">H20+L20+M20</f>
        <v>1165180</v>
      </c>
      <c r="F20" s="19">
        <v>545680</v>
      </c>
      <c r="G20" s="19">
        <v>619500</v>
      </c>
      <c r="H20" s="19">
        <f t="shared" ref="H20:H76" si="3">F20+G20</f>
        <v>1165180</v>
      </c>
      <c r="I20" s="19"/>
      <c r="J20" s="19"/>
      <c r="K20" s="19"/>
      <c r="L20" s="3">
        <v>0</v>
      </c>
      <c r="M20" s="19"/>
      <c r="N20" s="19"/>
      <c r="O20" s="19"/>
      <c r="P20" s="20" t="e">
        <f>ROUNDUP(#REF!,-1)</f>
        <v>#REF!</v>
      </c>
      <c r="Q20" s="20"/>
      <c r="R20" s="20">
        <v>4470000</v>
      </c>
      <c r="S20" s="20"/>
      <c r="U20" s="20">
        <v>13794030</v>
      </c>
      <c r="V20" s="20">
        <f t="shared" si="1"/>
        <v>-12628850</v>
      </c>
      <c r="X20" s="36"/>
    </row>
    <row r="21" spans="1:24" s="22" customFormat="1" ht="20.25" customHeight="1" x14ac:dyDescent="0.2">
      <c r="A21" s="17">
        <v>3</v>
      </c>
      <c r="B21" s="1" t="s">
        <v>56</v>
      </c>
      <c r="C21" s="29">
        <v>3613215001402</v>
      </c>
      <c r="D21" s="21" t="s">
        <v>51</v>
      </c>
      <c r="E21" s="18">
        <f t="shared" si="2"/>
        <v>1809000</v>
      </c>
      <c r="F21" s="19">
        <v>0</v>
      </c>
      <c r="G21" s="19">
        <v>739000</v>
      </c>
      <c r="H21" s="19">
        <f t="shared" si="3"/>
        <v>739000</v>
      </c>
      <c r="I21" s="19"/>
      <c r="J21" s="19"/>
      <c r="K21" s="19"/>
      <c r="L21" s="3">
        <v>1070000</v>
      </c>
      <c r="M21" s="19"/>
      <c r="N21" s="19"/>
      <c r="O21" s="19"/>
      <c r="P21" s="20" t="e">
        <f>ROUNDUP(#REF!,-1)</f>
        <v>#REF!</v>
      </c>
      <c r="Q21" s="20"/>
      <c r="R21" s="20"/>
      <c r="S21" s="20"/>
      <c r="U21" s="22">
        <v>6470841.9999999991</v>
      </c>
      <c r="V21" s="20">
        <f t="shared" si="1"/>
        <v>-4661841.9999999991</v>
      </c>
      <c r="X21" s="36"/>
    </row>
    <row r="22" spans="1:24" s="22" customFormat="1" ht="20.25" customHeight="1" x14ac:dyDescent="0.2">
      <c r="A22" s="17">
        <v>4</v>
      </c>
      <c r="B22" s="1" t="s">
        <v>53</v>
      </c>
      <c r="C22" s="29">
        <v>3613215000497</v>
      </c>
      <c r="D22" s="21" t="s">
        <v>51</v>
      </c>
      <c r="E22" s="18">
        <f t="shared" si="2"/>
        <v>1163050</v>
      </c>
      <c r="F22" s="19">
        <v>863050</v>
      </c>
      <c r="G22" s="19">
        <v>0</v>
      </c>
      <c r="H22" s="19">
        <f t="shared" si="3"/>
        <v>863050</v>
      </c>
      <c r="I22" s="19"/>
      <c r="J22" s="19"/>
      <c r="K22" s="19"/>
      <c r="L22" s="3">
        <v>0</v>
      </c>
      <c r="M22" s="19">
        <v>300000</v>
      </c>
      <c r="N22" s="19"/>
      <c r="O22" s="19"/>
      <c r="P22" s="20" t="e">
        <f>ROUNDUP(#REF!,-1)</f>
        <v>#REF!</v>
      </c>
      <c r="Q22" s="20"/>
      <c r="R22" s="20"/>
      <c r="S22" s="20"/>
      <c r="U22" s="22">
        <v>5405596.5</v>
      </c>
      <c r="V22" s="20">
        <f t="shared" si="1"/>
        <v>-4242546.5</v>
      </c>
      <c r="X22" s="36"/>
    </row>
    <row r="23" spans="1:24" s="22" customFormat="1" ht="20.25" customHeight="1" x14ac:dyDescent="0.2">
      <c r="A23" s="17">
        <v>5</v>
      </c>
      <c r="B23" s="1" t="s">
        <v>58</v>
      </c>
      <c r="C23" s="29">
        <v>3613215000501</v>
      </c>
      <c r="D23" s="21" t="s">
        <v>51</v>
      </c>
      <c r="E23" s="18">
        <f t="shared" si="2"/>
        <v>1030670</v>
      </c>
      <c r="F23" s="19">
        <v>730670</v>
      </c>
      <c r="G23" s="19">
        <v>0</v>
      </c>
      <c r="H23" s="19">
        <f t="shared" si="3"/>
        <v>730670</v>
      </c>
      <c r="I23" s="19"/>
      <c r="J23" s="19"/>
      <c r="K23" s="19"/>
      <c r="L23" s="3">
        <v>0</v>
      </c>
      <c r="M23" s="19">
        <v>300000</v>
      </c>
      <c r="N23" s="19"/>
      <c r="O23" s="19"/>
      <c r="P23" s="20" t="e">
        <f>ROUNDUP(#REF!,-1)</f>
        <v>#REF!</v>
      </c>
      <c r="Q23" s="20"/>
      <c r="R23" s="20"/>
      <c r="S23" s="20"/>
      <c r="U23" s="22">
        <v>5277233</v>
      </c>
      <c r="V23" s="20">
        <f t="shared" si="1"/>
        <v>-4246563</v>
      </c>
      <c r="X23" s="36"/>
    </row>
    <row r="24" spans="1:24" s="22" customFormat="1" ht="20.25" customHeight="1" x14ac:dyDescent="0.2">
      <c r="A24" s="17">
        <v>6</v>
      </c>
      <c r="B24" s="1" t="s">
        <v>151</v>
      </c>
      <c r="C24" s="29">
        <v>3613215000518</v>
      </c>
      <c r="D24" s="21" t="s">
        <v>51</v>
      </c>
      <c r="E24" s="18">
        <f t="shared" si="2"/>
        <v>1025800</v>
      </c>
      <c r="F24" s="19">
        <v>625800</v>
      </c>
      <c r="G24" s="19">
        <v>0</v>
      </c>
      <c r="H24" s="19">
        <f t="shared" si="3"/>
        <v>625800</v>
      </c>
      <c r="I24" s="19"/>
      <c r="J24" s="19"/>
      <c r="K24" s="19"/>
      <c r="L24" s="3">
        <v>400000</v>
      </c>
      <c r="M24" s="19"/>
      <c r="N24" s="19"/>
      <c r="O24" s="19"/>
      <c r="P24" s="20" t="e">
        <f>ROUNDUP(#REF!,-1)</f>
        <v>#REF!</v>
      </c>
      <c r="Q24" s="20"/>
      <c r="R24" s="20">
        <f>447000*3</f>
        <v>1341000</v>
      </c>
      <c r="S24" s="20"/>
      <c r="U24" s="22">
        <v>4899816</v>
      </c>
      <c r="V24" s="20">
        <f t="shared" si="1"/>
        <v>-3874016</v>
      </c>
      <c r="X24" s="36"/>
    </row>
    <row r="25" spans="1:24" s="22" customFormat="1" ht="20.25" customHeight="1" x14ac:dyDescent="0.2">
      <c r="A25" s="17">
        <v>7</v>
      </c>
      <c r="B25" s="1" t="s">
        <v>59</v>
      </c>
      <c r="C25" s="29">
        <v>3613215000524</v>
      </c>
      <c r="D25" s="21" t="s">
        <v>51</v>
      </c>
      <c r="E25" s="18">
        <f t="shared" si="2"/>
        <v>877660</v>
      </c>
      <c r="F25" s="19">
        <v>577660</v>
      </c>
      <c r="G25" s="19">
        <v>0</v>
      </c>
      <c r="H25" s="19">
        <f t="shared" si="3"/>
        <v>577660</v>
      </c>
      <c r="I25" s="19"/>
      <c r="J25" s="19"/>
      <c r="K25" s="19"/>
      <c r="L25" s="3">
        <v>0</v>
      </c>
      <c r="M25" s="19">
        <v>300000</v>
      </c>
      <c r="N25" s="19"/>
      <c r="O25" s="19"/>
      <c r="P25" s="20" t="e">
        <f>ROUNDUP(#REF!,-1)</f>
        <v>#REF!</v>
      </c>
      <c r="Q25" s="20"/>
      <c r="R25" s="20"/>
      <c r="S25" s="20"/>
      <c r="U25" s="22">
        <v>6424309.4999999991</v>
      </c>
      <c r="V25" s="20">
        <f t="shared" si="1"/>
        <v>-5546649.4999999991</v>
      </c>
      <c r="X25" s="36"/>
    </row>
    <row r="26" spans="1:24" s="22" customFormat="1" ht="20.25" customHeight="1" x14ac:dyDescent="0.2">
      <c r="A26" s="17">
        <v>8</v>
      </c>
      <c r="B26" s="1" t="s">
        <v>60</v>
      </c>
      <c r="C26" s="29">
        <v>3613888226888</v>
      </c>
      <c r="D26" s="21" t="s">
        <v>51</v>
      </c>
      <c r="E26" s="18">
        <f t="shared" si="2"/>
        <v>572500</v>
      </c>
      <c r="F26" s="19">
        <v>572500</v>
      </c>
      <c r="G26" s="19">
        <v>0</v>
      </c>
      <c r="H26" s="19">
        <f t="shared" si="3"/>
        <v>572500</v>
      </c>
      <c r="I26" s="19"/>
      <c r="J26" s="19"/>
      <c r="K26" s="19"/>
      <c r="L26" s="3">
        <v>0</v>
      </c>
      <c r="M26" s="19"/>
      <c r="N26" s="19"/>
      <c r="O26" s="19"/>
      <c r="P26" s="20" t="e">
        <f>ROUNDUP(#REF!,-1)</f>
        <v>#REF!</v>
      </c>
      <c r="Q26" s="20"/>
      <c r="R26" s="20"/>
      <c r="S26" s="20"/>
      <c r="U26" s="22">
        <v>8062266.5</v>
      </c>
      <c r="V26" s="20">
        <f t="shared" si="1"/>
        <v>-7489766.5</v>
      </c>
      <c r="X26" s="36"/>
    </row>
    <row r="27" spans="1:24" s="22" customFormat="1" ht="20.25" customHeight="1" x14ac:dyDescent="0.2">
      <c r="A27" s="17">
        <v>9</v>
      </c>
      <c r="B27" s="1" t="s">
        <v>160</v>
      </c>
      <c r="C27" s="29">
        <v>3613215001460</v>
      </c>
      <c r="D27" s="21" t="s">
        <v>51</v>
      </c>
      <c r="E27" s="18">
        <f t="shared" si="2"/>
        <v>625800</v>
      </c>
      <c r="F27" s="19">
        <v>625800</v>
      </c>
      <c r="G27" s="19">
        <v>0</v>
      </c>
      <c r="H27" s="19">
        <f t="shared" si="3"/>
        <v>625800</v>
      </c>
      <c r="I27" s="19"/>
      <c r="J27" s="19"/>
      <c r="K27" s="19"/>
      <c r="L27" s="3">
        <v>0</v>
      </c>
      <c r="M27" s="19"/>
      <c r="N27" s="19"/>
      <c r="O27" s="19"/>
      <c r="P27" s="20" t="e">
        <f>ROUNDUP(#REF!,-1)</f>
        <v>#REF!</v>
      </c>
      <c r="Q27" s="20"/>
      <c r="R27" s="20"/>
      <c r="S27" s="20"/>
      <c r="U27" s="22">
        <v>4647827</v>
      </c>
      <c r="V27" s="20">
        <f t="shared" si="1"/>
        <v>-4022027</v>
      </c>
      <c r="X27" s="36"/>
    </row>
    <row r="28" spans="1:24" s="22" customFormat="1" ht="20.25" customHeight="1" x14ac:dyDescent="0.2">
      <c r="A28" s="17">
        <v>10</v>
      </c>
      <c r="B28" s="1" t="s">
        <v>52</v>
      </c>
      <c r="C28" s="29">
        <v>3613215001714</v>
      </c>
      <c r="D28" s="21" t="s">
        <v>51</v>
      </c>
      <c r="E28" s="18">
        <f t="shared" si="2"/>
        <v>924080</v>
      </c>
      <c r="F28" s="19">
        <v>624080</v>
      </c>
      <c r="G28" s="19">
        <v>0</v>
      </c>
      <c r="H28" s="19">
        <f t="shared" si="3"/>
        <v>624080</v>
      </c>
      <c r="I28" s="19"/>
      <c r="J28" s="19"/>
      <c r="K28" s="19"/>
      <c r="L28" s="3">
        <v>0</v>
      </c>
      <c r="M28" s="19">
        <v>300000</v>
      </c>
      <c r="N28" s="19"/>
      <c r="O28" s="19"/>
      <c r="P28" s="20" t="e">
        <f>ROUNDUP(#REF!,-1)</f>
        <v>#REF!</v>
      </c>
      <c r="Q28" s="20"/>
      <c r="R28" s="20"/>
      <c r="S28" s="20"/>
      <c r="U28" s="22">
        <v>9963254.4899999984</v>
      </c>
      <c r="V28" s="20">
        <f t="shared" si="1"/>
        <v>-9039174.4899999984</v>
      </c>
      <c r="X28" s="36"/>
    </row>
    <row r="29" spans="1:24" s="22" customFormat="1" ht="20.25" customHeight="1" x14ac:dyDescent="0.2">
      <c r="A29" s="17">
        <v>11</v>
      </c>
      <c r="B29" s="1" t="s">
        <v>61</v>
      </c>
      <c r="C29" s="29">
        <v>3613000008686</v>
      </c>
      <c r="D29" s="21" t="s">
        <v>51</v>
      </c>
      <c r="E29" s="18">
        <f t="shared" si="2"/>
        <v>300000</v>
      </c>
      <c r="F29" s="19">
        <v>0</v>
      </c>
      <c r="G29" s="19">
        <v>0</v>
      </c>
      <c r="H29" s="19">
        <f t="shared" si="3"/>
        <v>0</v>
      </c>
      <c r="I29" s="19"/>
      <c r="J29" s="19"/>
      <c r="K29" s="19"/>
      <c r="L29" s="3">
        <v>0</v>
      </c>
      <c r="M29" s="19">
        <v>300000</v>
      </c>
      <c r="N29" s="19"/>
      <c r="O29" s="19"/>
      <c r="P29" s="20" t="e">
        <f>ROUNDUP(#REF!,-1)</f>
        <v>#REF!</v>
      </c>
      <c r="Q29" s="20"/>
      <c r="R29" s="20"/>
      <c r="S29" s="20"/>
      <c r="U29" s="22">
        <v>4279826.9999999991</v>
      </c>
      <c r="V29" s="20">
        <f>E29-U29</f>
        <v>-3979826.9999999991</v>
      </c>
      <c r="X29" s="36"/>
    </row>
    <row r="30" spans="1:24" s="22" customFormat="1" ht="20.25" customHeight="1" x14ac:dyDescent="0.2">
      <c r="A30" s="17">
        <v>12</v>
      </c>
      <c r="B30" s="1" t="s">
        <v>62</v>
      </c>
      <c r="C30" s="29">
        <v>3613215000422</v>
      </c>
      <c r="D30" s="21" t="s">
        <v>51</v>
      </c>
      <c r="E30" s="18">
        <f t="shared" si="2"/>
        <v>1535110</v>
      </c>
      <c r="F30" s="19">
        <v>75110</v>
      </c>
      <c r="G30" s="19">
        <v>0</v>
      </c>
      <c r="H30" s="19">
        <f t="shared" si="3"/>
        <v>75110</v>
      </c>
      <c r="I30" s="19"/>
      <c r="J30" s="19"/>
      <c r="K30" s="19"/>
      <c r="L30" s="3">
        <v>1460000</v>
      </c>
      <c r="M30" s="19"/>
      <c r="N30" s="19"/>
      <c r="O30" s="19"/>
      <c r="P30" s="20"/>
      <c r="Q30" s="20"/>
      <c r="R30" s="20"/>
      <c r="S30" s="20"/>
      <c r="V30" s="20"/>
      <c r="X30" s="36"/>
    </row>
    <row r="31" spans="1:24" s="22" customFormat="1" ht="20.25" customHeight="1" x14ac:dyDescent="0.2">
      <c r="A31" s="17">
        <v>13</v>
      </c>
      <c r="B31" s="1" t="s">
        <v>64</v>
      </c>
      <c r="C31" s="29">
        <v>3613215000451</v>
      </c>
      <c r="D31" s="21" t="s">
        <v>51</v>
      </c>
      <c r="E31" s="18">
        <f t="shared" si="2"/>
        <v>63340</v>
      </c>
      <c r="F31" s="19">
        <v>63340</v>
      </c>
      <c r="G31" s="19">
        <v>0</v>
      </c>
      <c r="H31" s="19">
        <f t="shared" si="3"/>
        <v>63340</v>
      </c>
      <c r="I31" s="19"/>
      <c r="J31" s="19"/>
      <c r="K31" s="19"/>
      <c r="L31" s="3">
        <v>0</v>
      </c>
      <c r="M31" s="19"/>
      <c r="N31" s="19"/>
      <c r="O31" s="19"/>
      <c r="P31" s="20" t="e">
        <f>ROUNDUP(#REF!,-1)</f>
        <v>#REF!</v>
      </c>
      <c r="Q31" s="20"/>
      <c r="R31" s="20"/>
      <c r="S31" s="20"/>
      <c r="U31" s="22">
        <v>7878496</v>
      </c>
      <c r="V31" s="20">
        <f>E31-U31</f>
        <v>-7815156</v>
      </c>
      <c r="X31" s="36"/>
    </row>
    <row r="32" spans="1:24" s="22" customFormat="1" ht="20.25" customHeight="1" x14ac:dyDescent="0.2">
      <c r="A32" s="17">
        <v>14</v>
      </c>
      <c r="B32" s="1" t="s">
        <v>65</v>
      </c>
      <c r="C32" s="29">
        <v>3613205041229</v>
      </c>
      <c r="D32" s="21" t="s">
        <v>51</v>
      </c>
      <c r="E32" s="18">
        <f t="shared" si="2"/>
        <v>2283880</v>
      </c>
      <c r="F32" s="19">
        <v>453880</v>
      </c>
      <c r="G32" s="19">
        <v>1530000</v>
      </c>
      <c r="H32" s="19">
        <f t="shared" si="3"/>
        <v>1983880</v>
      </c>
      <c r="I32" s="19"/>
      <c r="J32" s="19"/>
      <c r="K32" s="19"/>
      <c r="L32" s="3">
        <v>0</v>
      </c>
      <c r="M32" s="19">
        <v>300000</v>
      </c>
      <c r="N32" s="19"/>
      <c r="O32" s="19"/>
      <c r="P32" s="20" t="e">
        <f>ROUNDUP(#REF!,-1)</f>
        <v>#REF!</v>
      </c>
      <c r="Q32" s="20"/>
      <c r="R32" s="20"/>
      <c r="S32" s="20"/>
      <c r="U32" s="22">
        <v>7591650.0000000009</v>
      </c>
      <c r="V32" s="20">
        <f>E32-U32</f>
        <v>-5307770.0000000009</v>
      </c>
      <c r="X32" s="36"/>
    </row>
    <row r="33" spans="1:24" s="22" customFormat="1" ht="20.25" customHeight="1" x14ac:dyDescent="0.2">
      <c r="A33" s="17">
        <v>15</v>
      </c>
      <c r="B33" s="39" t="s">
        <v>206</v>
      </c>
      <c r="C33" s="29" t="s">
        <v>209</v>
      </c>
      <c r="D33" s="21" t="s">
        <v>51</v>
      </c>
      <c r="E33" s="18">
        <f t="shared" si="2"/>
        <v>730000</v>
      </c>
      <c r="F33" s="19">
        <v>0</v>
      </c>
      <c r="G33" s="19">
        <v>0</v>
      </c>
      <c r="H33" s="19">
        <f t="shared" si="3"/>
        <v>0</v>
      </c>
      <c r="I33" s="19"/>
      <c r="J33" s="19"/>
      <c r="K33" s="19"/>
      <c r="L33" s="3">
        <v>730000</v>
      </c>
      <c r="M33" s="19"/>
      <c r="N33" s="19"/>
      <c r="O33" s="19"/>
      <c r="P33" s="20" t="e">
        <f>ROUNDUP(#REF!,-1)</f>
        <v>#REF!</v>
      </c>
      <c r="Q33" s="20"/>
      <c r="R33" s="20"/>
      <c r="S33" s="20"/>
      <c r="U33" s="22">
        <v>4632774.1363636376</v>
      </c>
      <c r="V33" s="20">
        <f>E33-U33</f>
        <v>-3902774.1363636376</v>
      </c>
      <c r="X33" s="36"/>
    </row>
    <row r="34" spans="1:24" s="22" customFormat="1" ht="20.25" customHeight="1" x14ac:dyDescent="0.2">
      <c r="A34" s="17">
        <v>16</v>
      </c>
      <c r="B34" s="1" t="s">
        <v>66</v>
      </c>
      <c r="C34" s="29">
        <v>3613215001540</v>
      </c>
      <c r="D34" s="21" t="s">
        <v>51</v>
      </c>
      <c r="E34" s="18">
        <f>H34+L34+M34</f>
        <v>2167380</v>
      </c>
      <c r="F34" s="19">
        <v>1124380</v>
      </c>
      <c r="G34" s="19">
        <v>1043000</v>
      </c>
      <c r="H34" s="19">
        <f t="shared" si="3"/>
        <v>2167380</v>
      </c>
      <c r="I34" s="19"/>
      <c r="J34" s="19"/>
      <c r="K34" s="19"/>
      <c r="L34" s="3">
        <v>0</v>
      </c>
      <c r="M34" s="19"/>
      <c r="N34" s="19"/>
      <c r="O34" s="19"/>
      <c r="P34" s="20" t="e">
        <f>ROUNDUP(#REF!,-1)</f>
        <v>#REF!</v>
      </c>
      <c r="Q34" s="20"/>
      <c r="R34" s="20"/>
      <c r="S34" s="20"/>
      <c r="U34" s="20">
        <v>6983283.0000000009</v>
      </c>
      <c r="V34" s="20">
        <f>E34-U34</f>
        <v>-4815903.0000000009</v>
      </c>
      <c r="X34" s="36"/>
    </row>
    <row r="35" spans="1:24" s="22" customFormat="1" ht="20.25" customHeight="1" x14ac:dyDescent="0.2">
      <c r="A35" s="17">
        <v>17</v>
      </c>
      <c r="B35" s="1" t="s">
        <v>169</v>
      </c>
      <c r="C35" s="29">
        <v>3613215001454</v>
      </c>
      <c r="D35" s="21" t="s">
        <v>51</v>
      </c>
      <c r="E35" s="18">
        <f t="shared" si="2"/>
        <v>928380</v>
      </c>
      <c r="F35" s="19">
        <v>928380</v>
      </c>
      <c r="G35" s="19">
        <v>0</v>
      </c>
      <c r="H35" s="19">
        <f t="shared" si="3"/>
        <v>928380</v>
      </c>
      <c r="I35" s="19"/>
      <c r="J35" s="19"/>
      <c r="K35" s="19"/>
      <c r="L35" s="3">
        <v>0</v>
      </c>
      <c r="M35" s="19"/>
      <c r="N35" s="19"/>
      <c r="O35" s="19"/>
      <c r="P35" s="20"/>
      <c r="Q35" s="20"/>
      <c r="R35" s="20"/>
      <c r="S35" s="20"/>
      <c r="U35" s="20"/>
      <c r="V35" s="20"/>
      <c r="X35" s="36"/>
    </row>
    <row r="36" spans="1:24" s="22" customFormat="1" ht="20.25" customHeight="1" x14ac:dyDescent="0.2">
      <c r="A36" s="17">
        <v>18</v>
      </c>
      <c r="B36" s="1" t="s">
        <v>67</v>
      </c>
      <c r="C36" s="29">
        <v>3613215000582</v>
      </c>
      <c r="D36" s="21" t="s">
        <v>51</v>
      </c>
      <c r="E36" s="18">
        <f t="shared" si="2"/>
        <v>712900</v>
      </c>
      <c r="F36" s="19">
        <v>312900</v>
      </c>
      <c r="G36" s="19">
        <v>400000</v>
      </c>
      <c r="H36" s="19">
        <f t="shared" si="3"/>
        <v>712900</v>
      </c>
      <c r="I36" s="19"/>
      <c r="J36" s="19"/>
      <c r="K36" s="19"/>
      <c r="L36" s="3">
        <v>0</v>
      </c>
      <c r="M36" s="19"/>
      <c r="N36" s="19"/>
      <c r="O36" s="19"/>
      <c r="P36" s="20" t="e">
        <f>ROUNDUP(#REF!,-1)</f>
        <v>#REF!</v>
      </c>
      <c r="Q36" s="20"/>
      <c r="R36" s="20"/>
      <c r="S36" s="20"/>
      <c r="U36" s="22">
        <v>6834283</v>
      </c>
      <c r="V36" s="20">
        <f t="shared" ref="V36:V46" si="4">E36-U36</f>
        <v>-6121383</v>
      </c>
      <c r="X36" s="36"/>
    </row>
    <row r="37" spans="1:24" s="22" customFormat="1" ht="20.25" customHeight="1" x14ac:dyDescent="0.2">
      <c r="A37" s="17">
        <v>19</v>
      </c>
      <c r="B37" s="1" t="s">
        <v>161</v>
      </c>
      <c r="C37" s="29" t="s">
        <v>173</v>
      </c>
      <c r="D37" s="21" t="s">
        <v>51</v>
      </c>
      <c r="E37" s="18">
        <f t="shared" si="2"/>
        <v>259600</v>
      </c>
      <c r="F37" s="19">
        <v>259600</v>
      </c>
      <c r="G37" s="19">
        <v>0</v>
      </c>
      <c r="H37" s="19">
        <f t="shared" si="3"/>
        <v>259600</v>
      </c>
      <c r="I37" s="19"/>
      <c r="J37" s="19"/>
      <c r="K37" s="19"/>
      <c r="L37" s="3">
        <v>0</v>
      </c>
      <c r="M37" s="19"/>
      <c r="N37" s="19"/>
      <c r="O37" s="19"/>
      <c r="P37" s="20" t="e">
        <f>ROUNDUP(#REF!,-1)</f>
        <v>#REF!</v>
      </c>
      <c r="Q37" s="20"/>
      <c r="R37" s="20"/>
      <c r="S37" s="20"/>
      <c r="U37" s="22">
        <v>5575233</v>
      </c>
      <c r="V37" s="20">
        <f t="shared" si="4"/>
        <v>-5315633</v>
      </c>
      <c r="X37" s="36"/>
    </row>
    <row r="38" spans="1:24" s="22" customFormat="1" ht="20.25" customHeight="1" x14ac:dyDescent="0.2">
      <c r="A38" s="17">
        <v>20</v>
      </c>
      <c r="B38" s="1" t="s">
        <v>68</v>
      </c>
      <c r="C38" s="29">
        <v>3613215001005</v>
      </c>
      <c r="D38" s="21" t="s">
        <v>51</v>
      </c>
      <c r="E38" s="18">
        <f t="shared" si="2"/>
        <v>3084970</v>
      </c>
      <c r="F38" s="19">
        <v>792970</v>
      </c>
      <c r="G38" s="19">
        <v>452000</v>
      </c>
      <c r="H38" s="19">
        <f t="shared" si="3"/>
        <v>1244970</v>
      </c>
      <c r="I38" s="19"/>
      <c r="J38" s="19"/>
      <c r="K38" s="19"/>
      <c r="L38" s="3">
        <v>1840000</v>
      </c>
      <c r="M38" s="19"/>
      <c r="N38" s="19"/>
      <c r="O38" s="19"/>
      <c r="P38" s="20" t="e">
        <f>ROUNDUP(#REF!,-1)</f>
        <v>#REF!</v>
      </c>
      <c r="Q38" s="20"/>
      <c r="R38" s="20"/>
      <c r="S38" s="20"/>
      <c r="U38" s="22">
        <v>7403388.5</v>
      </c>
      <c r="V38" s="20">
        <f t="shared" si="4"/>
        <v>-4318418.5</v>
      </c>
      <c r="X38" s="36"/>
    </row>
    <row r="39" spans="1:24" s="22" customFormat="1" ht="20.25" customHeight="1" x14ac:dyDescent="0.2">
      <c r="A39" s="17">
        <v>21</v>
      </c>
      <c r="B39" s="1" t="s">
        <v>153</v>
      </c>
      <c r="C39" s="29" t="s">
        <v>170</v>
      </c>
      <c r="D39" s="21" t="s">
        <v>51</v>
      </c>
      <c r="E39" s="18">
        <f t="shared" si="2"/>
        <v>769750</v>
      </c>
      <c r="F39" s="19">
        <v>0</v>
      </c>
      <c r="G39" s="19">
        <v>769750</v>
      </c>
      <c r="H39" s="19">
        <f t="shared" si="3"/>
        <v>769750</v>
      </c>
      <c r="I39" s="19"/>
      <c r="J39" s="19"/>
      <c r="K39" s="19"/>
      <c r="L39" s="3">
        <v>0</v>
      </c>
      <c r="M39" s="19"/>
      <c r="N39" s="19"/>
      <c r="O39" s="19"/>
      <c r="P39" s="20" t="e">
        <f>ROUNDUP(#REF!,-1)</f>
        <v>#REF!</v>
      </c>
      <c r="Q39" s="20"/>
      <c r="R39" s="20"/>
      <c r="S39" s="20"/>
      <c r="U39" s="22">
        <v>8184522.4900000012</v>
      </c>
      <c r="V39" s="20">
        <f t="shared" si="4"/>
        <v>-7414772.4900000012</v>
      </c>
      <c r="X39" s="36"/>
    </row>
    <row r="40" spans="1:24" s="22" customFormat="1" ht="20.25" customHeight="1" x14ac:dyDescent="0.2">
      <c r="A40" s="17">
        <v>22</v>
      </c>
      <c r="B40" s="1" t="s">
        <v>162</v>
      </c>
      <c r="C40" s="29">
        <v>3613205008608</v>
      </c>
      <c r="D40" s="21" t="s">
        <v>51</v>
      </c>
      <c r="E40" s="18">
        <f t="shared" si="2"/>
        <v>721000</v>
      </c>
      <c r="F40" s="19">
        <v>0</v>
      </c>
      <c r="G40" s="19">
        <v>721000</v>
      </c>
      <c r="H40" s="19">
        <f t="shared" si="3"/>
        <v>721000</v>
      </c>
      <c r="I40" s="19"/>
      <c r="J40" s="19"/>
      <c r="K40" s="19"/>
      <c r="L40" s="3">
        <v>0</v>
      </c>
      <c r="M40" s="19"/>
      <c r="N40" s="19"/>
      <c r="O40" s="19"/>
      <c r="P40" s="20" t="e">
        <f>ROUNDUP(#REF!,-1)</f>
        <v>#REF!</v>
      </c>
      <c r="Q40" s="20"/>
      <c r="R40" s="20"/>
      <c r="S40" s="20"/>
      <c r="U40" s="22">
        <v>6537773</v>
      </c>
      <c r="V40" s="20">
        <f t="shared" si="4"/>
        <v>-5816773</v>
      </c>
      <c r="X40" s="36"/>
    </row>
    <row r="41" spans="1:24" s="22" customFormat="1" ht="20.25" customHeight="1" x14ac:dyDescent="0.2">
      <c r="A41" s="17">
        <v>23</v>
      </c>
      <c r="B41" s="1" t="s">
        <v>69</v>
      </c>
      <c r="C41" s="29" t="s">
        <v>130</v>
      </c>
      <c r="D41" s="21" t="s">
        <v>51</v>
      </c>
      <c r="E41" s="18">
        <f t="shared" si="2"/>
        <v>1349750</v>
      </c>
      <c r="F41" s="19">
        <v>0</v>
      </c>
      <c r="G41" s="19">
        <v>769750</v>
      </c>
      <c r="H41" s="19">
        <f t="shared" si="3"/>
        <v>769750</v>
      </c>
      <c r="I41" s="19"/>
      <c r="J41" s="19"/>
      <c r="K41" s="19"/>
      <c r="L41" s="3">
        <v>580000</v>
      </c>
      <c r="M41" s="19"/>
      <c r="N41" s="19"/>
      <c r="O41" s="19"/>
      <c r="P41" s="20" t="e">
        <f>ROUNDUP(#REF!,-1)</f>
        <v>#REF!</v>
      </c>
      <c r="Q41" s="20"/>
      <c r="R41" s="20"/>
      <c r="S41" s="20"/>
      <c r="U41" s="22">
        <v>5325806.9999999991</v>
      </c>
      <c r="V41" s="20">
        <f t="shared" si="4"/>
        <v>-3976056.9999999991</v>
      </c>
      <c r="X41" s="36"/>
    </row>
    <row r="42" spans="1:24" s="22" customFormat="1" ht="20.25" customHeight="1" x14ac:dyDescent="0.2">
      <c r="A42" s="17">
        <v>24</v>
      </c>
      <c r="B42" s="1" t="s">
        <v>70</v>
      </c>
      <c r="C42" s="29" t="s">
        <v>131</v>
      </c>
      <c r="D42" s="21" t="s">
        <v>51</v>
      </c>
      <c r="E42" s="18">
        <f t="shared" si="2"/>
        <v>1251000</v>
      </c>
      <c r="F42" s="19">
        <v>0</v>
      </c>
      <c r="G42" s="19">
        <v>1251000</v>
      </c>
      <c r="H42" s="19">
        <f t="shared" si="3"/>
        <v>1251000</v>
      </c>
      <c r="I42" s="19"/>
      <c r="J42" s="19"/>
      <c r="K42" s="19"/>
      <c r="L42" s="3">
        <v>0</v>
      </c>
      <c r="M42" s="19"/>
      <c r="N42" s="19"/>
      <c r="O42" s="19"/>
      <c r="P42" s="20" t="e">
        <f>ROUNDUP(#REF!,-1)</f>
        <v>#REF!</v>
      </c>
      <c r="Q42" s="20"/>
      <c r="R42" s="20"/>
      <c r="S42" s="20"/>
      <c r="U42" s="22">
        <v>4977146.9999999991</v>
      </c>
      <c r="V42" s="20">
        <f t="shared" si="4"/>
        <v>-3726146.9999999991</v>
      </c>
      <c r="X42" s="36"/>
    </row>
    <row r="43" spans="1:24" s="22" customFormat="1" ht="20.25" customHeight="1" x14ac:dyDescent="0.2">
      <c r="A43" s="17">
        <v>25</v>
      </c>
      <c r="B43" s="1" t="s">
        <v>71</v>
      </c>
      <c r="C43" s="29" t="s">
        <v>132</v>
      </c>
      <c r="D43" s="21" t="s">
        <v>51</v>
      </c>
      <c r="E43" s="18">
        <f t="shared" si="2"/>
        <v>1282250</v>
      </c>
      <c r="F43" s="19">
        <v>0</v>
      </c>
      <c r="G43" s="19">
        <v>902250</v>
      </c>
      <c r="H43" s="19">
        <f t="shared" si="3"/>
        <v>902250</v>
      </c>
      <c r="I43" s="19"/>
      <c r="J43" s="19"/>
      <c r="K43" s="19"/>
      <c r="L43" s="3">
        <v>380000</v>
      </c>
      <c r="M43" s="19"/>
      <c r="N43" s="19"/>
      <c r="O43" s="19"/>
      <c r="P43" s="20" t="e">
        <f>ROUNDUP(#REF!,-1)</f>
        <v>#REF!</v>
      </c>
      <c r="Q43" s="20"/>
      <c r="R43" s="20"/>
      <c r="S43" s="20"/>
      <c r="U43" s="22">
        <v>6366422.9999999991</v>
      </c>
      <c r="V43" s="20">
        <f t="shared" si="4"/>
        <v>-5084172.9999999991</v>
      </c>
      <c r="X43" s="36"/>
    </row>
    <row r="44" spans="1:24" s="22" customFormat="1" ht="20.25" customHeight="1" x14ac:dyDescent="0.2">
      <c r="A44" s="17">
        <v>26</v>
      </c>
      <c r="B44" s="1" t="s">
        <v>72</v>
      </c>
      <c r="C44" s="29" t="s">
        <v>133</v>
      </c>
      <c r="D44" s="21" t="s">
        <v>51</v>
      </c>
      <c r="E44" s="18">
        <f t="shared" si="2"/>
        <v>519500</v>
      </c>
      <c r="F44" s="19">
        <v>0</v>
      </c>
      <c r="G44" s="19">
        <v>519500</v>
      </c>
      <c r="H44" s="19">
        <f t="shared" si="3"/>
        <v>519500</v>
      </c>
      <c r="I44" s="19"/>
      <c r="J44" s="19"/>
      <c r="K44" s="19"/>
      <c r="L44" s="3">
        <v>0</v>
      </c>
      <c r="M44" s="19"/>
      <c r="N44" s="19"/>
      <c r="O44" s="19"/>
      <c r="P44" s="20" t="e">
        <f>ROUNDUP(#REF!,-1)</f>
        <v>#REF!</v>
      </c>
      <c r="Q44" s="20"/>
      <c r="R44" s="20"/>
      <c r="S44" s="20"/>
      <c r="U44" s="22">
        <v>5594603</v>
      </c>
      <c r="V44" s="20">
        <f t="shared" si="4"/>
        <v>-5075103</v>
      </c>
      <c r="X44" s="36"/>
    </row>
    <row r="45" spans="1:24" s="22" customFormat="1" ht="20.25" customHeight="1" x14ac:dyDescent="0.2">
      <c r="A45" s="17">
        <v>27</v>
      </c>
      <c r="B45" s="1" t="s">
        <v>73</v>
      </c>
      <c r="C45" s="29" t="s">
        <v>134</v>
      </c>
      <c r="D45" s="21" t="s">
        <v>51</v>
      </c>
      <c r="E45" s="18">
        <f t="shared" si="2"/>
        <v>1713500</v>
      </c>
      <c r="F45" s="19">
        <v>0</v>
      </c>
      <c r="G45" s="19">
        <v>853500</v>
      </c>
      <c r="H45" s="19">
        <f t="shared" si="3"/>
        <v>853500</v>
      </c>
      <c r="I45" s="19"/>
      <c r="J45" s="19"/>
      <c r="K45" s="19"/>
      <c r="L45" s="3">
        <v>860000</v>
      </c>
      <c r="M45" s="19"/>
      <c r="N45" s="19"/>
      <c r="O45" s="19"/>
      <c r="P45" s="20" t="e">
        <f>ROUNDUP(#REF!,-1)</f>
        <v>#REF!</v>
      </c>
      <c r="Q45" s="20"/>
      <c r="R45" s="20"/>
      <c r="S45" s="20"/>
      <c r="U45" s="22">
        <v>8295972.9999999981</v>
      </c>
      <c r="V45" s="20">
        <f t="shared" si="4"/>
        <v>-6582472.9999999981</v>
      </c>
      <c r="X45" s="36"/>
    </row>
    <row r="46" spans="1:24" s="22" customFormat="1" ht="20.25" customHeight="1" x14ac:dyDescent="0.2">
      <c r="A46" s="17">
        <v>28</v>
      </c>
      <c r="B46" s="1" t="s">
        <v>74</v>
      </c>
      <c r="C46" s="29" t="s">
        <v>135</v>
      </c>
      <c r="D46" s="21" t="s">
        <v>51</v>
      </c>
      <c r="E46" s="18">
        <f t="shared" si="2"/>
        <v>1218500</v>
      </c>
      <c r="F46" s="19">
        <v>0</v>
      </c>
      <c r="G46" s="19">
        <v>1218500</v>
      </c>
      <c r="H46" s="19">
        <f t="shared" si="3"/>
        <v>1218500</v>
      </c>
      <c r="I46" s="19"/>
      <c r="J46" s="19"/>
      <c r="K46" s="19"/>
      <c r="L46" s="3">
        <v>0</v>
      </c>
      <c r="M46" s="19"/>
      <c r="N46" s="19"/>
      <c r="O46" s="19"/>
      <c r="P46" s="20" t="e">
        <f>ROUNDUP(#REF!,-1)</f>
        <v>#REF!</v>
      </c>
      <c r="Q46" s="20"/>
      <c r="R46" s="20"/>
      <c r="S46" s="20"/>
      <c r="U46" s="22">
        <v>6515423</v>
      </c>
      <c r="V46" s="20">
        <f t="shared" si="4"/>
        <v>-5296923</v>
      </c>
      <c r="X46" s="36"/>
    </row>
    <row r="47" spans="1:24" s="22" customFormat="1" ht="20.25" customHeight="1" x14ac:dyDescent="0.2">
      <c r="A47" s="17">
        <v>29</v>
      </c>
      <c r="B47" s="1" t="s">
        <v>154</v>
      </c>
      <c r="C47" s="29" t="s">
        <v>171</v>
      </c>
      <c r="D47" s="21" t="s">
        <v>51</v>
      </c>
      <c r="E47" s="18">
        <f t="shared" si="2"/>
        <v>515780</v>
      </c>
      <c r="F47" s="19">
        <v>35780</v>
      </c>
      <c r="G47" s="19">
        <v>200000</v>
      </c>
      <c r="H47" s="19">
        <f t="shared" si="3"/>
        <v>235780</v>
      </c>
      <c r="I47" s="19"/>
      <c r="J47" s="19"/>
      <c r="K47" s="19"/>
      <c r="L47" s="3">
        <v>280000</v>
      </c>
      <c r="M47" s="19"/>
      <c r="N47" s="19"/>
      <c r="O47" s="19"/>
      <c r="P47" s="20"/>
      <c r="Q47" s="20"/>
      <c r="R47" s="20"/>
      <c r="S47" s="20"/>
      <c r="V47" s="20"/>
      <c r="X47" s="36"/>
    </row>
    <row r="48" spans="1:24" s="22" customFormat="1" ht="20.25" customHeight="1" x14ac:dyDescent="0.2">
      <c r="A48" s="17">
        <v>30</v>
      </c>
      <c r="B48" s="1" t="s">
        <v>75</v>
      </c>
      <c r="C48" s="29" t="s">
        <v>136</v>
      </c>
      <c r="D48" s="21" t="s">
        <v>51</v>
      </c>
      <c r="E48" s="18">
        <f t="shared" si="2"/>
        <v>923450</v>
      </c>
      <c r="F48" s="19">
        <v>32450</v>
      </c>
      <c r="G48" s="19">
        <v>491000</v>
      </c>
      <c r="H48" s="19">
        <f t="shared" si="3"/>
        <v>523450</v>
      </c>
      <c r="I48" s="19"/>
      <c r="J48" s="19"/>
      <c r="K48" s="19"/>
      <c r="L48" s="3">
        <v>400000</v>
      </c>
      <c r="M48" s="19"/>
      <c r="N48" s="19"/>
      <c r="O48" s="19"/>
      <c r="P48" s="20"/>
      <c r="Q48" s="20"/>
      <c r="R48" s="20"/>
      <c r="S48" s="20"/>
      <c r="V48" s="20"/>
      <c r="X48" s="36"/>
    </row>
    <row r="49" spans="1:25" s="22" customFormat="1" ht="20.25" customHeight="1" x14ac:dyDescent="0.2">
      <c r="A49" s="17">
        <v>31</v>
      </c>
      <c r="B49" s="1" t="s">
        <v>76</v>
      </c>
      <c r="C49" s="29" t="s">
        <v>137</v>
      </c>
      <c r="D49" s="21" t="s">
        <v>51</v>
      </c>
      <c r="E49" s="18">
        <f t="shared" si="2"/>
        <v>869110</v>
      </c>
      <c r="F49" s="19">
        <v>39110</v>
      </c>
      <c r="G49" s="19">
        <v>830000</v>
      </c>
      <c r="H49" s="19">
        <f t="shared" si="3"/>
        <v>869110</v>
      </c>
      <c r="I49" s="19"/>
      <c r="J49" s="19"/>
      <c r="K49" s="19"/>
      <c r="L49" s="3">
        <v>0</v>
      </c>
      <c r="M49" s="19"/>
      <c r="N49" s="19"/>
      <c r="O49" s="19"/>
      <c r="P49" s="20" t="e">
        <f>ROUNDUP(#REF!,-1)</f>
        <v>#REF!</v>
      </c>
      <c r="Q49" s="20"/>
      <c r="R49" s="20"/>
      <c r="S49" s="20"/>
      <c r="U49" s="22">
        <v>7787108</v>
      </c>
      <c r="V49" s="20">
        <f>E49-U49</f>
        <v>-6917998</v>
      </c>
      <c r="X49" s="36"/>
    </row>
    <row r="50" spans="1:25" s="22" customFormat="1" ht="20.25" customHeight="1" x14ac:dyDescent="0.2">
      <c r="A50" s="17">
        <v>32</v>
      </c>
      <c r="B50" s="1" t="s">
        <v>77</v>
      </c>
      <c r="C50" s="29" t="s">
        <v>138</v>
      </c>
      <c r="D50" s="21" t="s">
        <v>51</v>
      </c>
      <c r="E50" s="18">
        <f t="shared" si="2"/>
        <v>721000</v>
      </c>
      <c r="F50" s="19">
        <v>0</v>
      </c>
      <c r="G50" s="19">
        <v>721000</v>
      </c>
      <c r="H50" s="19">
        <f t="shared" si="3"/>
        <v>721000</v>
      </c>
      <c r="I50" s="19"/>
      <c r="J50" s="19"/>
      <c r="K50" s="19"/>
      <c r="L50" s="3">
        <v>0</v>
      </c>
      <c r="M50" s="19"/>
      <c r="N50" s="19"/>
      <c r="O50" s="19"/>
      <c r="P50" s="20" t="e">
        <f>ROUNDUP(#REF!,-1)</f>
        <v>#REF!</v>
      </c>
      <c r="Q50" s="20"/>
      <c r="R50" s="20"/>
      <c r="S50" s="20"/>
      <c r="U50" s="22">
        <v>5208693</v>
      </c>
      <c r="V50" s="20">
        <f>E50-U50</f>
        <v>-4487693</v>
      </c>
      <c r="X50" s="36"/>
    </row>
    <row r="51" spans="1:25" s="22" customFormat="1" ht="20.25" customHeight="1" x14ac:dyDescent="0.2">
      <c r="A51" s="17">
        <v>33</v>
      </c>
      <c r="B51" s="1" t="s">
        <v>119</v>
      </c>
      <c r="C51" s="29">
        <v>3613215000770</v>
      </c>
      <c r="D51" s="21" t="s">
        <v>51</v>
      </c>
      <c r="E51" s="18">
        <f t="shared" si="2"/>
        <v>615340</v>
      </c>
      <c r="F51" s="19">
        <v>63340</v>
      </c>
      <c r="G51" s="19">
        <v>552000</v>
      </c>
      <c r="H51" s="19">
        <f t="shared" si="3"/>
        <v>615340</v>
      </c>
      <c r="I51" s="19"/>
      <c r="J51" s="19"/>
      <c r="K51" s="19"/>
      <c r="L51" s="3">
        <v>0</v>
      </c>
      <c r="M51" s="19"/>
      <c r="N51" s="19"/>
      <c r="O51" s="19"/>
      <c r="P51" s="20"/>
      <c r="Q51" s="20"/>
      <c r="R51" s="20"/>
      <c r="S51" s="20"/>
      <c r="V51" s="20"/>
      <c r="X51" s="36"/>
    </row>
    <row r="52" spans="1:25" s="22" customFormat="1" ht="20.25" customHeight="1" x14ac:dyDescent="0.2">
      <c r="A52" s="17">
        <v>34</v>
      </c>
      <c r="B52" s="1" t="s">
        <v>79</v>
      </c>
      <c r="C52" s="29">
        <v>3613205024192</v>
      </c>
      <c r="D52" s="21" t="s">
        <v>51</v>
      </c>
      <c r="E52" s="18">
        <f t="shared" si="2"/>
        <v>506370</v>
      </c>
      <c r="F52" s="19">
        <v>28370</v>
      </c>
      <c r="G52" s="19">
        <v>478000</v>
      </c>
      <c r="H52" s="19">
        <f t="shared" si="3"/>
        <v>506370</v>
      </c>
      <c r="I52" s="19"/>
      <c r="J52" s="19"/>
      <c r="K52" s="19"/>
      <c r="L52" s="3">
        <v>0</v>
      </c>
      <c r="M52" s="19"/>
      <c r="N52" s="19"/>
      <c r="O52" s="19"/>
      <c r="P52" s="20" t="e">
        <f>ROUNDUP(#REF!,-1)</f>
        <v>#REF!</v>
      </c>
      <c r="Q52" s="20"/>
      <c r="R52" s="20"/>
      <c r="S52" s="20"/>
      <c r="U52" s="22">
        <v>9440351.1100000013</v>
      </c>
      <c r="V52" s="20">
        <f>E52-U52</f>
        <v>-8933981.1100000013</v>
      </c>
      <c r="X52" s="36"/>
    </row>
    <row r="53" spans="1:25" s="22" customFormat="1" ht="20.25" customHeight="1" x14ac:dyDescent="0.2">
      <c r="A53" s="17">
        <v>35</v>
      </c>
      <c r="B53" s="1" t="s">
        <v>182</v>
      </c>
      <c r="C53" s="29">
        <v>3613205130240</v>
      </c>
      <c r="D53" s="21" t="s">
        <v>51</v>
      </c>
      <c r="E53" s="18">
        <f t="shared" si="2"/>
        <v>519500</v>
      </c>
      <c r="F53" s="19">
        <v>0</v>
      </c>
      <c r="G53" s="19">
        <v>519500</v>
      </c>
      <c r="H53" s="19">
        <f t="shared" si="3"/>
        <v>519500</v>
      </c>
      <c r="I53" s="19"/>
      <c r="J53" s="19"/>
      <c r="K53" s="19"/>
      <c r="L53" s="3">
        <v>0</v>
      </c>
      <c r="M53" s="19"/>
      <c r="N53" s="19"/>
      <c r="O53" s="19"/>
      <c r="P53" s="20" t="e">
        <f>ROUNDUP(#REF!,-1)</f>
        <v>#REF!</v>
      </c>
      <c r="Q53" s="20"/>
      <c r="R53" s="20"/>
      <c r="S53" s="20"/>
      <c r="U53" s="22">
        <v>7854932.9999999991</v>
      </c>
      <c r="V53" s="20">
        <f>E53-U53</f>
        <v>-7335432.9999999991</v>
      </c>
      <c r="X53" s="36">
        <v>5590708.6818181826</v>
      </c>
      <c r="Y53" s="20">
        <f>E53-X53</f>
        <v>-5071208.6818181826</v>
      </c>
    </row>
    <row r="54" spans="1:25" s="22" customFormat="1" ht="20.25" customHeight="1" x14ac:dyDescent="0.2">
      <c r="A54" s="17">
        <v>36</v>
      </c>
      <c r="B54" s="1" t="s">
        <v>199</v>
      </c>
      <c r="C54" s="29">
        <v>3613205017621</v>
      </c>
      <c r="D54" s="21" t="s">
        <v>51</v>
      </c>
      <c r="E54" s="18">
        <f t="shared" si="2"/>
        <v>740500</v>
      </c>
      <c r="F54" s="19">
        <v>0</v>
      </c>
      <c r="G54" s="19">
        <v>740500</v>
      </c>
      <c r="H54" s="19">
        <f t="shared" si="3"/>
        <v>740500</v>
      </c>
      <c r="I54" s="19"/>
      <c r="J54" s="19"/>
      <c r="K54" s="19"/>
      <c r="L54" s="3">
        <v>0</v>
      </c>
      <c r="M54" s="19"/>
      <c r="N54" s="19"/>
      <c r="O54" s="19"/>
      <c r="P54" s="20"/>
      <c r="Q54" s="20"/>
      <c r="R54" s="20"/>
      <c r="S54" s="20"/>
      <c r="V54" s="20"/>
      <c r="X54" s="36"/>
    </row>
    <row r="55" spans="1:25" s="22" customFormat="1" ht="20.25" customHeight="1" x14ac:dyDescent="0.2">
      <c r="A55" s="17">
        <v>37</v>
      </c>
      <c r="B55" s="1" t="s">
        <v>93</v>
      </c>
      <c r="C55" s="29" t="s">
        <v>147</v>
      </c>
      <c r="D55" s="21" t="s">
        <v>51</v>
      </c>
      <c r="E55" s="18">
        <f t="shared" si="2"/>
        <v>882750</v>
      </c>
      <c r="F55" s="19">
        <v>0</v>
      </c>
      <c r="G55" s="19">
        <v>882750</v>
      </c>
      <c r="H55" s="19">
        <f t="shared" si="3"/>
        <v>882750</v>
      </c>
      <c r="I55" s="19"/>
      <c r="J55" s="19"/>
      <c r="K55" s="19"/>
      <c r="L55" s="3">
        <v>0</v>
      </c>
      <c r="M55" s="19"/>
      <c r="N55" s="19"/>
      <c r="O55" s="19"/>
      <c r="P55" s="20" t="e">
        <f>ROUNDUP(#REF!,-1)</f>
        <v>#REF!</v>
      </c>
      <c r="Q55" s="20"/>
      <c r="R55" s="20"/>
      <c r="S55" s="20"/>
      <c r="U55" s="22">
        <v>7569469.9999999991</v>
      </c>
      <c r="V55" s="20">
        <f>E55-U55</f>
        <v>-6686719.9999999991</v>
      </c>
      <c r="X55" s="36"/>
    </row>
    <row r="56" spans="1:25" s="22" customFormat="1" ht="20.25" customHeight="1" x14ac:dyDescent="0.2">
      <c r="A56" s="17">
        <v>38</v>
      </c>
      <c r="B56" s="40" t="s">
        <v>207</v>
      </c>
      <c r="C56" s="29" t="s">
        <v>210</v>
      </c>
      <c r="D56" s="21" t="s">
        <v>51</v>
      </c>
      <c r="E56" s="18">
        <f t="shared" si="2"/>
        <v>6040000</v>
      </c>
      <c r="F56" s="19">
        <v>0</v>
      </c>
      <c r="G56" s="19">
        <v>0</v>
      </c>
      <c r="H56" s="19">
        <f t="shared" si="3"/>
        <v>0</v>
      </c>
      <c r="I56" s="19"/>
      <c r="J56" s="19"/>
      <c r="K56" s="19"/>
      <c r="L56" s="3">
        <v>6040000</v>
      </c>
      <c r="M56" s="19"/>
      <c r="N56" s="19"/>
      <c r="O56" s="19"/>
      <c r="P56" s="20" t="e">
        <f>ROUNDUP(#REF!,-1)</f>
        <v>#REF!</v>
      </c>
      <c r="Q56" s="20"/>
      <c r="R56" s="20"/>
      <c r="S56" s="20"/>
      <c r="U56" s="22">
        <v>5613898.5</v>
      </c>
      <c r="V56" s="20">
        <f>E56-U56</f>
        <v>426101.5</v>
      </c>
      <c r="X56" s="36"/>
    </row>
    <row r="57" spans="1:25" s="22" customFormat="1" ht="20.25" customHeight="1" x14ac:dyDescent="0.2">
      <c r="A57" s="17">
        <v>39</v>
      </c>
      <c r="B57" s="40" t="s">
        <v>205</v>
      </c>
      <c r="C57" s="29" t="s">
        <v>211</v>
      </c>
      <c r="D57" s="21" t="s">
        <v>51</v>
      </c>
      <c r="E57" s="18">
        <f t="shared" si="2"/>
        <v>958000</v>
      </c>
      <c r="F57" s="19">
        <v>0</v>
      </c>
      <c r="G57" s="19">
        <v>678000</v>
      </c>
      <c r="H57" s="19">
        <f t="shared" si="3"/>
        <v>678000</v>
      </c>
      <c r="I57" s="19"/>
      <c r="J57" s="19"/>
      <c r="K57" s="19"/>
      <c r="L57" s="3">
        <v>280000</v>
      </c>
      <c r="M57" s="19"/>
      <c r="N57" s="19"/>
      <c r="O57" s="19"/>
      <c r="P57" s="20" t="e">
        <f>ROUNDUP(#REF!,-1)</f>
        <v>#REF!</v>
      </c>
      <c r="Q57" s="20"/>
      <c r="R57" s="20"/>
      <c r="S57" s="20"/>
      <c r="U57" s="22">
        <v>4977146.9999999991</v>
      </c>
      <c r="V57" s="20">
        <f>E57-U57</f>
        <v>-4019146.9999999991</v>
      </c>
      <c r="X57" s="36"/>
    </row>
    <row r="58" spans="1:25" s="22" customFormat="1" ht="20.25" customHeight="1" x14ac:dyDescent="0.2">
      <c r="A58" s="17">
        <v>40</v>
      </c>
      <c r="B58" s="1" t="s">
        <v>152</v>
      </c>
      <c r="C58" s="29">
        <v>3613215000599</v>
      </c>
      <c r="D58" s="21" t="s">
        <v>51</v>
      </c>
      <c r="E58" s="18">
        <f t="shared" si="2"/>
        <v>391000</v>
      </c>
      <c r="F58" s="19">
        <v>0</v>
      </c>
      <c r="G58" s="19">
        <v>391000</v>
      </c>
      <c r="H58" s="19">
        <f t="shared" si="3"/>
        <v>391000</v>
      </c>
      <c r="I58" s="19"/>
      <c r="J58" s="19"/>
      <c r="K58" s="19"/>
      <c r="L58" s="3">
        <v>0</v>
      </c>
      <c r="M58" s="19"/>
      <c r="N58" s="19"/>
      <c r="O58" s="19"/>
      <c r="P58" s="20"/>
      <c r="Q58" s="20"/>
      <c r="R58" s="20"/>
      <c r="S58" s="20"/>
      <c r="V58" s="20"/>
      <c r="X58" s="36"/>
    </row>
    <row r="59" spans="1:25" s="22" customFormat="1" ht="20.25" customHeight="1" x14ac:dyDescent="0.2">
      <c r="A59" s="17">
        <v>41</v>
      </c>
      <c r="B59" s="1" t="s">
        <v>80</v>
      </c>
      <c r="C59" s="29" t="s">
        <v>140</v>
      </c>
      <c r="D59" s="21" t="s">
        <v>51</v>
      </c>
      <c r="E59" s="18">
        <f t="shared" si="2"/>
        <v>1485030</v>
      </c>
      <c r="F59" s="19">
        <v>594030</v>
      </c>
      <c r="G59" s="19">
        <v>891000</v>
      </c>
      <c r="H59" s="19">
        <f t="shared" si="3"/>
        <v>1485030</v>
      </c>
      <c r="I59" s="19"/>
      <c r="J59" s="19"/>
      <c r="K59" s="19"/>
      <c r="L59" s="3">
        <v>0</v>
      </c>
      <c r="M59" s="19"/>
      <c r="N59" s="19"/>
      <c r="O59" s="19"/>
      <c r="P59" s="20" t="e">
        <f>ROUNDUP(#REF!,-1)</f>
        <v>#REF!</v>
      </c>
      <c r="Q59" s="20"/>
      <c r="R59" s="20"/>
      <c r="S59" s="20"/>
      <c r="U59" s="22">
        <v>10104575.029999999</v>
      </c>
      <c r="V59" s="20">
        <f t="shared" ref="V59:V63" si="5">E59-U59</f>
        <v>-8619545.0299999993</v>
      </c>
      <c r="X59" s="36"/>
    </row>
    <row r="60" spans="1:25" s="22" customFormat="1" ht="20.25" customHeight="1" x14ac:dyDescent="0.2">
      <c r="A60" s="17">
        <v>42</v>
      </c>
      <c r="B60" s="1" t="s">
        <v>87</v>
      </c>
      <c r="C60" s="2">
        <v>3613999668999</v>
      </c>
      <c r="D60" s="21" t="s">
        <v>51</v>
      </c>
      <c r="E60" s="18">
        <f t="shared" si="2"/>
        <v>2549200</v>
      </c>
      <c r="F60" s="19">
        <v>529200</v>
      </c>
      <c r="G60" s="19">
        <v>300000</v>
      </c>
      <c r="H60" s="19">
        <f t="shared" si="3"/>
        <v>829200</v>
      </c>
      <c r="I60" s="19"/>
      <c r="J60" s="19"/>
      <c r="K60" s="19"/>
      <c r="L60" s="3">
        <v>1720000</v>
      </c>
      <c r="M60" s="19"/>
      <c r="N60" s="19"/>
      <c r="O60" s="19"/>
      <c r="P60" s="20" t="e">
        <f>ROUNDUP(#REF!,-1)</f>
        <v>#REF!</v>
      </c>
      <c r="Q60" s="20"/>
      <c r="R60" s="20"/>
      <c r="S60" s="20"/>
      <c r="U60" s="22">
        <v>8922690.8399999999</v>
      </c>
      <c r="V60" s="20">
        <f t="shared" si="5"/>
        <v>-6373490.8399999999</v>
      </c>
      <c r="X60" s="36"/>
    </row>
    <row r="61" spans="1:25" s="22" customFormat="1" ht="20.25" customHeight="1" x14ac:dyDescent="0.2">
      <c r="A61" s="17">
        <v>43</v>
      </c>
      <c r="B61" s="1" t="s">
        <v>81</v>
      </c>
      <c r="C61" s="29" t="s">
        <v>141</v>
      </c>
      <c r="D61" s="21" t="s">
        <v>51</v>
      </c>
      <c r="E61" s="18">
        <f t="shared" si="2"/>
        <v>2323680</v>
      </c>
      <c r="F61" s="19">
        <v>1365180</v>
      </c>
      <c r="G61" s="19">
        <v>958500</v>
      </c>
      <c r="H61" s="19">
        <f t="shared" si="3"/>
        <v>2323680</v>
      </c>
      <c r="I61" s="19"/>
      <c r="J61" s="19"/>
      <c r="K61" s="19"/>
      <c r="L61" s="3">
        <v>0</v>
      </c>
      <c r="M61" s="19"/>
      <c r="N61" s="19"/>
      <c r="O61" s="19"/>
      <c r="P61" s="20" t="e">
        <f>ROUNDUP(#REF!,-1)</f>
        <v>#REF!</v>
      </c>
      <c r="Q61" s="20"/>
      <c r="R61" s="20"/>
      <c r="S61" s="20"/>
      <c r="U61" s="22">
        <v>7556933</v>
      </c>
      <c r="V61" s="20">
        <f t="shared" si="5"/>
        <v>-5233253</v>
      </c>
      <c r="X61" s="36"/>
    </row>
    <row r="62" spans="1:25" s="22" customFormat="1" ht="20.25" customHeight="1" x14ac:dyDescent="0.2">
      <c r="A62" s="17">
        <v>44</v>
      </c>
      <c r="B62" s="1" t="s">
        <v>83</v>
      </c>
      <c r="C62" s="29" t="s">
        <v>142</v>
      </c>
      <c r="D62" s="21" t="s">
        <v>51</v>
      </c>
      <c r="E62" s="18">
        <f t="shared" si="2"/>
        <v>1975500</v>
      </c>
      <c r="F62" s="19">
        <v>1536500</v>
      </c>
      <c r="G62" s="19">
        <v>439000</v>
      </c>
      <c r="H62" s="19">
        <f t="shared" si="3"/>
        <v>1975500</v>
      </c>
      <c r="I62" s="19"/>
      <c r="J62" s="19"/>
      <c r="K62" s="19"/>
      <c r="L62" s="3">
        <v>0</v>
      </c>
      <c r="M62" s="19"/>
      <c r="N62" s="19"/>
      <c r="O62" s="19"/>
      <c r="P62" s="20" t="e">
        <f>ROUNDUP(#REF!,-1)</f>
        <v>#REF!</v>
      </c>
      <c r="Q62" s="20"/>
      <c r="R62" s="20"/>
      <c r="S62" s="20"/>
      <c r="U62" s="22">
        <v>6366422.9999999991</v>
      </c>
      <c r="V62" s="20">
        <f t="shared" si="5"/>
        <v>-4390922.9999999991</v>
      </c>
      <c r="X62" s="36"/>
    </row>
    <row r="63" spans="1:25" s="22" customFormat="1" ht="20.25" customHeight="1" x14ac:dyDescent="0.2">
      <c r="A63" s="17">
        <v>45</v>
      </c>
      <c r="B63" s="1" t="s">
        <v>84</v>
      </c>
      <c r="C63" s="29" t="s">
        <v>143</v>
      </c>
      <c r="D63" s="21" t="s">
        <v>51</v>
      </c>
      <c r="E63" s="18">
        <f t="shared" si="2"/>
        <v>439000</v>
      </c>
      <c r="F63" s="19">
        <v>0</v>
      </c>
      <c r="G63" s="19">
        <v>439000</v>
      </c>
      <c r="H63" s="19">
        <f t="shared" si="3"/>
        <v>439000</v>
      </c>
      <c r="I63" s="19"/>
      <c r="J63" s="19"/>
      <c r="K63" s="19"/>
      <c r="L63" s="3">
        <v>0</v>
      </c>
      <c r="M63" s="19"/>
      <c r="N63" s="19"/>
      <c r="O63" s="19"/>
      <c r="P63" s="20" t="e">
        <f>ROUNDUP(#REF!,-1)</f>
        <v>#REF!</v>
      </c>
      <c r="Q63" s="20"/>
      <c r="R63" s="20"/>
      <c r="S63" s="20"/>
      <c r="U63" s="22">
        <v>5613898.5</v>
      </c>
      <c r="V63" s="20">
        <f t="shared" si="5"/>
        <v>-5174898.5</v>
      </c>
      <c r="X63" s="36"/>
    </row>
    <row r="64" spans="1:25" s="22" customFormat="1" ht="20.25" customHeight="1" x14ac:dyDescent="0.2">
      <c r="A64" s="17">
        <v>46</v>
      </c>
      <c r="B64" s="1" t="s">
        <v>85</v>
      </c>
      <c r="C64" s="2">
        <v>3613686826868</v>
      </c>
      <c r="D64" s="21" t="s">
        <v>51</v>
      </c>
      <c r="E64" s="18">
        <f t="shared" si="2"/>
        <v>3204720</v>
      </c>
      <c r="F64" s="19">
        <v>1084720</v>
      </c>
      <c r="G64" s="19">
        <v>400000</v>
      </c>
      <c r="H64" s="19">
        <f t="shared" si="3"/>
        <v>1484720</v>
      </c>
      <c r="I64" s="19"/>
      <c r="J64" s="19"/>
      <c r="K64" s="19"/>
      <c r="L64" s="3">
        <v>1720000</v>
      </c>
      <c r="M64" s="19"/>
      <c r="N64" s="19"/>
      <c r="O64" s="19"/>
      <c r="P64" s="20"/>
      <c r="Q64" s="20"/>
      <c r="R64" s="20"/>
      <c r="S64" s="20"/>
      <c r="V64" s="20"/>
      <c r="X64" s="36"/>
    </row>
    <row r="65" spans="1:25" s="22" customFormat="1" ht="20.25" customHeight="1" x14ac:dyDescent="0.2">
      <c r="A65" s="17">
        <v>47</v>
      </c>
      <c r="B65" s="1" t="s">
        <v>86</v>
      </c>
      <c r="C65" s="29" t="s">
        <v>144</v>
      </c>
      <c r="D65" s="21" t="s">
        <v>51</v>
      </c>
      <c r="E65" s="18">
        <f t="shared" si="2"/>
        <v>471500</v>
      </c>
      <c r="F65" s="19">
        <v>0</v>
      </c>
      <c r="G65" s="19">
        <v>471500</v>
      </c>
      <c r="H65" s="19">
        <f t="shared" si="3"/>
        <v>471500</v>
      </c>
      <c r="I65" s="19"/>
      <c r="J65" s="19"/>
      <c r="K65" s="19"/>
      <c r="L65" s="3">
        <v>0</v>
      </c>
      <c r="M65" s="19"/>
      <c r="N65" s="19"/>
      <c r="O65" s="19"/>
      <c r="P65" s="20" t="e">
        <f>ROUNDUP(#REF!,-1)</f>
        <v>#REF!</v>
      </c>
      <c r="Q65" s="20"/>
      <c r="R65" s="20"/>
      <c r="S65" s="20"/>
      <c r="U65" s="22">
        <v>6548650</v>
      </c>
      <c r="V65" s="20">
        <f>E65-U65</f>
        <v>-6077150</v>
      </c>
      <c r="X65" s="36"/>
    </row>
    <row r="66" spans="1:25" s="22" customFormat="1" ht="20.25" customHeight="1" x14ac:dyDescent="0.2">
      <c r="A66" s="17">
        <v>48</v>
      </c>
      <c r="B66" s="1" t="s">
        <v>88</v>
      </c>
      <c r="C66" s="29">
        <v>3613215007835</v>
      </c>
      <c r="D66" s="21" t="s">
        <v>51</v>
      </c>
      <c r="E66" s="18">
        <f t="shared" si="2"/>
        <v>934200</v>
      </c>
      <c r="F66" s="19">
        <v>195200</v>
      </c>
      <c r="G66" s="19">
        <v>739000</v>
      </c>
      <c r="H66" s="19">
        <f t="shared" si="3"/>
        <v>934200</v>
      </c>
      <c r="I66" s="19"/>
      <c r="J66" s="19"/>
      <c r="K66" s="19"/>
      <c r="L66" s="3">
        <v>0</v>
      </c>
      <c r="M66" s="19"/>
      <c r="N66" s="19"/>
      <c r="O66" s="19"/>
      <c r="P66" s="20" t="e">
        <f>ROUNDUP(#REF!,-1)</f>
        <v>#REF!</v>
      </c>
      <c r="Q66" s="20"/>
      <c r="R66" s="20"/>
      <c r="S66" s="20"/>
      <c r="U66" s="22">
        <v>6278512.9999999991</v>
      </c>
      <c r="V66" s="20">
        <f>E66-U66</f>
        <v>-5344312.9999999991</v>
      </c>
      <c r="X66" s="36"/>
      <c r="Y66" s="22">
        <f>SUM(Y29:Y65)</f>
        <v>-5071208.6818181826</v>
      </c>
    </row>
    <row r="67" spans="1:25" s="22" customFormat="1" ht="20.25" customHeight="1" x14ac:dyDescent="0.2">
      <c r="A67" s="17">
        <v>49</v>
      </c>
      <c r="B67" s="1" t="s">
        <v>183</v>
      </c>
      <c r="C67" s="29">
        <v>3613205130270</v>
      </c>
      <c r="D67" s="21" t="s">
        <v>51</v>
      </c>
      <c r="E67" s="18">
        <f t="shared" si="2"/>
        <v>758500</v>
      </c>
      <c r="F67" s="19">
        <v>0</v>
      </c>
      <c r="G67" s="19">
        <v>758500</v>
      </c>
      <c r="H67" s="19">
        <f t="shared" si="3"/>
        <v>758500</v>
      </c>
      <c r="I67" s="19"/>
      <c r="J67" s="19"/>
      <c r="K67" s="19"/>
      <c r="L67" s="3">
        <v>0</v>
      </c>
      <c r="M67" s="19"/>
      <c r="N67" s="19"/>
      <c r="O67" s="19"/>
      <c r="P67" s="20"/>
      <c r="Q67" s="20"/>
      <c r="R67" s="20"/>
      <c r="S67" s="20"/>
      <c r="V67" s="20"/>
      <c r="X67" s="36"/>
    </row>
    <row r="68" spans="1:25" s="22" customFormat="1" ht="20.25" customHeight="1" x14ac:dyDescent="0.2">
      <c r="A68" s="17">
        <v>50</v>
      </c>
      <c r="B68" s="1" t="s">
        <v>110</v>
      </c>
      <c r="C68" s="30" t="s">
        <v>150</v>
      </c>
      <c r="D68" s="21" t="s">
        <v>51</v>
      </c>
      <c r="E68" s="18">
        <f t="shared" si="2"/>
        <v>2534650</v>
      </c>
      <c r="F68" s="19">
        <v>75650</v>
      </c>
      <c r="G68" s="19">
        <v>739000</v>
      </c>
      <c r="H68" s="19">
        <f t="shared" si="3"/>
        <v>814650</v>
      </c>
      <c r="I68" s="19"/>
      <c r="J68" s="19"/>
      <c r="K68" s="19"/>
      <c r="L68" s="3">
        <v>1720000</v>
      </c>
      <c r="M68" s="19"/>
      <c r="N68" s="19"/>
      <c r="O68" s="19"/>
      <c r="P68" s="20"/>
      <c r="Q68" s="20"/>
      <c r="R68" s="20"/>
      <c r="S68" s="20"/>
      <c r="V68" s="20"/>
      <c r="X68" s="36"/>
    </row>
    <row r="69" spans="1:25" s="22" customFormat="1" ht="20.25" customHeight="1" x14ac:dyDescent="0.2">
      <c r="A69" s="17">
        <v>51</v>
      </c>
      <c r="B69" s="40" t="s">
        <v>118</v>
      </c>
      <c r="C69" s="29" t="s">
        <v>212</v>
      </c>
      <c r="D69" s="21" t="s">
        <v>51</v>
      </c>
      <c r="E69" s="18">
        <f t="shared" si="2"/>
        <v>1776730</v>
      </c>
      <c r="F69" s="19">
        <v>56730</v>
      </c>
      <c r="G69" s="19">
        <v>0</v>
      </c>
      <c r="H69" s="19">
        <f t="shared" si="3"/>
        <v>56730</v>
      </c>
      <c r="I69" s="19"/>
      <c r="J69" s="19"/>
      <c r="K69" s="19"/>
      <c r="L69" s="3">
        <v>1720000</v>
      </c>
      <c r="M69" s="19"/>
      <c r="N69" s="19"/>
      <c r="O69" s="19"/>
      <c r="P69" s="20"/>
      <c r="Q69" s="20"/>
      <c r="R69" s="20"/>
      <c r="S69" s="20"/>
      <c r="V69" s="20"/>
      <c r="X69" s="36"/>
    </row>
    <row r="70" spans="1:25" s="22" customFormat="1" ht="20.25" customHeight="1" x14ac:dyDescent="0.2">
      <c r="A70" s="17">
        <v>52</v>
      </c>
      <c r="B70" s="40" t="s">
        <v>208</v>
      </c>
      <c r="C70" s="29" t="s">
        <v>213</v>
      </c>
      <c r="D70" s="21" t="s">
        <v>51</v>
      </c>
      <c r="E70" s="18">
        <f t="shared" si="2"/>
        <v>128940</v>
      </c>
      <c r="F70" s="19">
        <v>128940</v>
      </c>
      <c r="G70" s="19">
        <v>0</v>
      </c>
      <c r="H70" s="19">
        <f t="shared" si="3"/>
        <v>128940</v>
      </c>
      <c r="I70" s="19"/>
      <c r="J70" s="19"/>
      <c r="K70" s="19"/>
      <c r="L70" s="3">
        <v>0</v>
      </c>
      <c r="M70" s="19"/>
      <c r="N70" s="19"/>
      <c r="O70" s="19"/>
      <c r="P70" s="20"/>
      <c r="Q70" s="20"/>
      <c r="R70" s="20"/>
      <c r="S70" s="20"/>
      <c r="V70" s="20"/>
      <c r="X70" s="36"/>
    </row>
    <row r="71" spans="1:25" s="22" customFormat="1" ht="20.25" customHeight="1" x14ac:dyDescent="0.2">
      <c r="A71" s="17">
        <v>53</v>
      </c>
      <c r="B71" s="1" t="s">
        <v>104</v>
      </c>
      <c r="C71" s="29">
        <v>3613215000235</v>
      </c>
      <c r="D71" s="21" t="s">
        <v>51</v>
      </c>
      <c r="E71" s="18">
        <f t="shared" si="2"/>
        <v>1900000</v>
      </c>
      <c r="F71" s="19">
        <v>0</v>
      </c>
      <c r="G71" s="19">
        <v>0</v>
      </c>
      <c r="H71" s="19">
        <f t="shared" si="3"/>
        <v>0</v>
      </c>
      <c r="I71" s="19"/>
      <c r="J71" s="19"/>
      <c r="K71" s="19"/>
      <c r="L71" s="3">
        <v>1900000</v>
      </c>
      <c r="M71" s="19"/>
      <c r="N71" s="19"/>
      <c r="O71" s="19"/>
      <c r="P71" s="20"/>
      <c r="Q71" s="20"/>
      <c r="R71" s="20"/>
      <c r="S71" s="20"/>
      <c r="V71" s="20"/>
      <c r="X71" s="36"/>
    </row>
    <row r="72" spans="1:25" s="22" customFormat="1" ht="20.25" customHeight="1" x14ac:dyDescent="0.2">
      <c r="A72" s="17">
        <v>54</v>
      </c>
      <c r="B72" s="1" t="s">
        <v>89</v>
      </c>
      <c r="C72" s="29">
        <v>3613678996789</v>
      </c>
      <c r="D72" s="21" t="s">
        <v>51</v>
      </c>
      <c r="E72" s="18">
        <f t="shared" si="2"/>
        <v>1223240</v>
      </c>
      <c r="F72" s="19">
        <v>803740</v>
      </c>
      <c r="G72" s="19">
        <v>419500</v>
      </c>
      <c r="H72" s="19">
        <f t="shared" si="3"/>
        <v>1223240</v>
      </c>
      <c r="I72" s="19"/>
      <c r="J72" s="19"/>
      <c r="K72" s="19"/>
      <c r="L72" s="3">
        <v>0</v>
      </c>
      <c r="M72" s="19"/>
      <c r="N72" s="19"/>
      <c r="O72" s="19"/>
      <c r="P72" s="20"/>
      <c r="Q72" s="20"/>
      <c r="R72" s="20"/>
      <c r="S72" s="20"/>
      <c r="V72" s="20"/>
      <c r="X72" s="36"/>
    </row>
    <row r="73" spans="1:25" s="22" customFormat="1" ht="20.25" customHeight="1" x14ac:dyDescent="0.2">
      <c r="A73" s="17">
        <v>55</v>
      </c>
      <c r="B73" s="1" t="s">
        <v>163</v>
      </c>
      <c r="C73" s="29" t="s">
        <v>174</v>
      </c>
      <c r="D73" s="21" t="s">
        <v>51</v>
      </c>
      <c r="E73" s="18">
        <f t="shared" si="2"/>
        <v>255000</v>
      </c>
      <c r="F73" s="19">
        <v>0</v>
      </c>
      <c r="G73" s="19">
        <v>0</v>
      </c>
      <c r="H73" s="19">
        <f t="shared" si="3"/>
        <v>0</v>
      </c>
      <c r="I73" s="19"/>
      <c r="J73" s="19"/>
      <c r="K73" s="19"/>
      <c r="L73" s="3">
        <v>255000</v>
      </c>
      <c r="M73" s="19"/>
      <c r="N73" s="19"/>
      <c r="O73" s="19"/>
      <c r="P73" s="20"/>
      <c r="Q73" s="20"/>
      <c r="R73" s="20"/>
      <c r="S73" s="20"/>
      <c r="V73" s="20"/>
      <c r="X73" s="36"/>
    </row>
    <row r="74" spans="1:25" s="22" customFormat="1" ht="20.25" customHeight="1" x14ac:dyDescent="0.2">
      <c r="A74" s="17">
        <v>56</v>
      </c>
      <c r="B74" s="1" t="s">
        <v>90</v>
      </c>
      <c r="C74" s="29" t="s">
        <v>172</v>
      </c>
      <c r="D74" s="21" t="s">
        <v>51</v>
      </c>
      <c r="E74" s="18">
        <f t="shared" si="2"/>
        <v>556020</v>
      </c>
      <c r="F74" s="19">
        <v>156020</v>
      </c>
      <c r="G74" s="19">
        <v>400000</v>
      </c>
      <c r="H74" s="19">
        <f t="shared" si="3"/>
        <v>556020</v>
      </c>
      <c r="I74" s="19"/>
      <c r="J74" s="19"/>
      <c r="K74" s="19"/>
      <c r="L74" s="3">
        <v>0</v>
      </c>
      <c r="M74" s="19"/>
      <c r="N74" s="19"/>
      <c r="O74" s="19"/>
      <c r="P74" s="20"/>
      <c r="Q74" s="20"/>
      <c r="R74" s="20"/>
      <c r="S74" s="20"/>
      <c r="V74" s="20"/>
      <c r="X74" s="36"/>
    </row>
    <row r="75" spans="1:25" s="22" customFormat="1" ht="20.25" customHeight="1" x14ac:dyDescent="0.2">
      <c r="A75" s="17">
        <v>57</v>
      </c>
      <c r="B75" s="1" t="s">
        <v>91</v>
      </c>
      <c r="C75" s="29" t="s">
        <v>145</v>
      </c>
      <c r="D75" s="21" t="s">
        <v>51</v>
      </c>
      <c r="E75" s="18">
        <f t="shared" si="2"/>
        <v>1171000</v>
      </c>
      <c r="F75" s="19">
        <v>0</v>
      </c>
      <c r="G75" s="19">
        <v>791000</v>
      </c>
      <c r="H75" s="19">
        <f t="shared" si="3"/>
        <v>791000</v>
      </c>
      <c r="I75" s="19"/>
      <c r="J75" s="19"/>
      <c r="K75" s="19"/>
      <c r="L75" s="3">
        <v>380000</v>
      </c>
      <c r="M75" s="19"/>
      <c r="N75" s="19"/>
      <c r="O75" s="19"/>
      <c r="P75" s="20"/>
      <c r="Q75" s="20"/>
      <c r="R75" s="20"/>
      <c r="S75" s="20"/>
      <c r="V75" s="20"/>
      <c r="X75" s="36"/>
    </row>
    <row r="76" spans="1:25" s="22" customFormat="1" ht="20.25" customHeight="1" x14ac:dyDescent="0.2">
      <c r="A76" s="17">
        <v>58</v>
      </c>
      <c r="B76" s="1" t="s">
        <v>92</v>
      </c>
      <c r="C76" s="29" t="s">
        <v>146</v>
      </c>
      <c r="D76" s="21" t="s">
        <v>51</v>
      </c>
      <c r="E76" s="18">
        <f t="shared" si="2"/>
        <v>658500</v>
      </c>
      <c r="F76" s="19">
        <v>0</v>
      </c>
      <c r="G76" s="19">
        <v>658500</v>
      </c>
      <c r="H76" s="19">
        <f t="shared" si="3"/>
        <v>658500</v>
      </c>
      <c r="I76" s="19"/>
      <c r="J76" s="19"/>
      <c r="K76" s="19"/>
      <c r="L76" s="3">
        <v>0</v>
      </c>
      <c r="M76" s="19"/>
      <c r="N76" s="19"/>
      <c r="O76" s="19"/>
      <c r="P76" s="20"/>
      <c r="Q76" s="20"/>
      <c r="R76" s="20"/>
      <c r="S76" s="20"/>
      <c r="V76" s="20"/>
      <c r="X76" s="36"/>
    </row>
    <row r="77" spans="1:25" s="22" customFormat="1" ht="20.25" customHeight="1" x14ac:dyDescent="0.2">
      <c r="A77" s="17">
        <v>59</v>
      </c>
      <c r="B77" s="1" t="s">
        <v>164</v>
      </c>
      <c r="C77" s="29" t="s">
        <v>175</v>
      </c>
      <c r="D77" s="21" t="s">
        <v>51</v>
      </c>
      <c r="E77" s="18">
        <f t="shared" ref="E77:E129" si="6">H77+L77+M77</f>
        <v>255000</v>
      </c>
      <c r="F77" s="19">
        <v>0</v>
      </c>
      <c r="G77" s="19">
        <v>0</v>
      </c>
      <c r="H77" s="19">
        <f t="shared" ref="H77:H129" si="7">F77+G77</f>
        <v>0</v>
      </c>
      <c r="I77" s="19"/>
      <c r="J77" s="19"/>
      <c r="K77" s="19"/>
      <c r="L77" s="3">
        <v>255000</v>
      </c>
      <c r="M77" s="19"/>
      <c r="N77" s="19"/>
      <c r="O77" s="19"/>
      <c r="P77" s="20"/>
      <c r="Q77" s="20"/>
      <c r="R77" s="20"/>
      <c r="S77" s="20"/>
      <c r="V77" s="20"/>
      <c r="X77" s="36"/>
    </row>
    <row r="78" spans="1:25" s="22" customFormat="1" ht="20.25" customHeight="1" x14ac:dyDescent="0.2">
      <c r="A78" s="17">
        <v>60</v>
      </c>
      <c r="B78" s="1" t="s">
        <v>165</v>
      </c>
      <c r="C78" s="29" t="s">
        <v>176</v>
      </c>
      <c r="D78" s="21" t="s">
        <v>51</v>
      </c>
      <c r="E78" s="18">
        <f t="shared" si="6"/>
        <v>255000</v>
      </c>
      <c r="F78" s="19">
        <v>0</v>
      </c>
      <c r="G78" s="19">
        <v>0</v>
      </c>
      <c r="H78" s="19">
        <f t="shared" si="7"/>
        <v>0</v>
      </c>
      <c r="I78" s="19"/>
      <c r="J78" s="19"/>
      <c r="K78" s="19"/>
      <c r="L78" s="3">
        <v>255000</v>
      </c>
      <c r="M78" s="19"/>
      <c r="N78" s="19"/>
      <c r="O78" s="19"/>
      <c r="P78" s="20"/>
      <c r="Q78" s="20"/>
      <c r="R78" s="20"/>
      <c r="S78" s="20"/>
      <c r="V78" s="20"/>
      <c r="X78" s="36"/>
    </row>
    <row r="79" spans="1:25" s="22" customFormat="1" ht="20.25" customHeight="1" x14ac:dyDescent="0.2">
      <c r="A79" s="17">
        <v>61</v>
      </c>
      <c r="B79" s="1" t="s">
        <v>166</v>
      </c>
      <c r="C79" s="29" t="s">
        <v>177</v>
      </c>
      <c r="D79" s="21" t="s">
        <v>51</v>
      </c>
      <c r="E79" s="18">
        <f t="shared" si="6"/>
        <v>574500</v>
      </c>
      <c r="F79" s="19">
        <v>0</v>
      </c>
      <c r="G79" s="19">
        <v>319500</v>
      </c>
      <c r="H79" s="19">
        <f t="shared" si="7"/>
        <v>319500</v>
      </c>
      <c r="I79" s="19"/>
      <c r="J79" s="19"/>
      <c r="K79" s="19"/>
      <c r="L79" s="3">
        <v>255000</v>
      </c>
      <c r="M79" s="19"/>
      <c r="N79" s="19"/>
      <c r="O79" s="19"/>
      <c r="P79" s="20"/>
      <c r="Q79" s="20"/>
      <c r="R79" s="20"/>
      <c r="S79" s="20"/>
      <c r="V79" s="20"/>
      <c r="X79" s="36"/>
    </row>
    <row r="80" spans="1:25" s="22" customFormat="1" ht="20.25" customHeight="1" x14ac:dyDescent="0.2">
      <c r="A80" s="17">
        <v>62</v>
      </c>
      <c r="B80" s="1" t="s">
        <v>94</v>
      </c>
      <c r="C80" s="30" t="s">
        <v>148</v>
      </c>
      <c r="D80" s="21" t="s">
        <v>51</v>
      </c>
      <c r="E80" s="18">
        <f t="shared" si="6"/>
        <v>732000</v>
      </c>
      <c r="F80" s="19">
        <v>0</v>
      </c>
      <c r="G80" s="19">
        <v>552000</v>
      </c>
      <c r="H80" s="19">
        <f t="shared" si="7"/>
        <v>552000</v>
      </c>
      <c r="I80" s="19"/>
      <c r="J80" s="19"/>
      <c r="K80" s="19"/>
      <c r="L80" s="3">
        <v>180000</v>
      </c>
      <c r="M80" s="19"/>
      <c r="N80" s="19"/>
      <c r="O80" s="19"/>
      <c r="P80" s="20"/>
      <c r="Q80" s="20"/>
      <c r="R80" s="20"/>
      <c r="S80" s="20"/>
      <c r="V80" s="20"/>
      <c r="X80" s="36"/>
    </row>
    <row r="81" spans="1:24" s="22" customFormat="1" ht="20.25" customHeight="1" x14ac:dyDescent="0.2">
      <c r="A81" s="17">
        <v>63</v>
      </c>
      <c r="B81" s="1" t="s">
        <v>184</v>
      </c>
      <c r="C81" s="29">
        <v>3613215010738</v>
      </c>
      <c r="D81" s="21" t="s">
        <v>51</v>
      </c>
      <c r="E81" s="18">
        <f t="shared" si="6"/>
        <v>539000</v>
      </c>
      <c r="F81" s="19">
        <v>0</v>
      </c>
      <c r="G81" s="19">
        <v>539000</v>
      </c>
      <c r="H81" s="19">
        <f t="shared" si="7"/>
        <v>539000</v>
      </c>
      <c r="I81" s="19"/>
      <c r="J81" s="19"/>
      <c r="K81" s="19"/>
      <c r="L81" s="3">
        <v>0</v>
      </c>
      <c r="M81" s="19"/>
      <c r="N81" s="19"/>
      <c r="O81" s="19"/>
      <c r="P81" s="20"/>
      <c r="Q81" s="20"/>
      <c r="R81" s="20"/>
      <c r="S81" s="20"/>
      <c r="V81" s="20"/>
      <c r="X81" s="36"/>
    </row>
    <row r="82" spans="1:24" s="22" customFormat="1" ht="20.25" customHeight="1" x14ac:dyDescent="0.2">
      <c r="A82" s="17">
        <v>64</v>
      </c>
      <c r="B82" s="1" t="s">
        <v>95</v>
      </c>
      <c r="C82" s="29">
        <v>3613215000270</v>
      </c>
      <c r="D82" s="21" t="s">
        <v>51</v>
      </c>
      <c r="E82" s="18">
        <f t="shared" si="6"/>
        <v>478000</v>
      </c>
      <c r="F82" s="19">
        <v>0</v>
      </c>
      <c r="G82" s="19">
        <v>478000</v>
      </c>
      <c r="H82" s="19">
        <f t="shared" si="7"/>
        <v>478000</v>
      </c>
      <c r="I82" s="19"/>
      <c r="J82" s="19"/>
      <c r="K82" s="19"/>
      <c r="L82" s="3">
        <v>0</v>
      </c>
      <c r="M82" s="19"/>
      <c r="N82" s="19"/>
      <c r="O82" s="19"/>
      <c r="P82" s="20"/>
      <c r="Q82" s="20"/>
      <c r="R82" s="20"/>
      <c r="S82" s="20"/>
      <c r="V82" s="20"/>
      <c r="X82" s="36"/>
    </row>
    <row r="83" spans="1:24" s="22" customFormat="1" ht="20.25" customHeight="1" x14ac:dyDescent="0.2">
      <c r="A83" s="17">
        <v>65</v>
      </c>
      <c r="B83" s="1" t="s">
        <v>155</v>
      </c>
      <c r="C83" s="29">
        <v>3613215000314</v>
      </c>
      <c r="D83" s="21" t="s">
        <v>51</v>
      </c>
      <c r="E83" s="18">
        <f t="shared" si="6"/>
        <v>604000</v>
      </c>
      <c r="F83" s="19">
        <v>0</v>
      </c>
      <c r="G83" s="19">
        <v>604000</v>
      </c>
      <c r="H83" s="19">
        <f t="shared" si="7"/>
        <v>604000</v>
      </c>
      <c r="I83" s="19"/>
      <c r="J83" s="19"/>
      <c r="K83" s="19"/>
      <c r="L83" s="3">
        <v>0</v>
      </c>
      <c r="M83" s="19"/>
      <c r="N83" s="19"/>
      <c r="O83" s="19"/>
      <c r="P83" s="20"/>
      <c r="Q83" s="20"/>
      <c r="R83" s="20"/>
      <c r="S83" s="20"/>
      <c r="V83" s="20"/>
      <c r="X83" s="36"/>
    </row>
    <row r="84" spans="1:24" s="22" customFormat="1" ht="20.25" customHeight="1" x14ac:dyDescent="0.2">
      <c r="A84" s="17">
        <v>66</v>
      </c>
      <c r="B84" s="1" t="s">
        <v>97</v>
      </c>
      <c r="C84" s="29">
        <v>3613215000320</v>
      </c>
      <c r="D84" s="21" t="s">
        <v>51</v>
      </c>
      <c r="E84" s="18">
        <f t="shared" si="6"/>
        <v>478000</v>
      </c>
      <c r="F84" s="19">
        <v>0</v>
      </c>
      <c r="G84" s="19">
        <v>478000</v>
      </c>
      <c r="H84" s="19">
        <f t="shared" si="7"/>
        <v>478000</v>
      </c>
      <c r="I84" s="19"/>
      <c r="J84" s="19"/>
      <c r="K84" s="19"/>
      <c r="L84" s="3">
        <v>0</v>
      </c>
      <c r="M84" s="19"/>
      <c r="N84" s="19"/>
      <c r="O84" s="19"/>
      <c r="P84" s="20"/>
      <c r="Q84" s="20"/>
      <c r="R84" s="20"/>
      <c r="S84" s="20"/>
      <c r="V84" s="20"/>
      <c r="X84" s="36"/>
    </row>
    <row r="85" spans="1:24" s="22" customFormat="1" ht="20.25" customHeight="1" x14ac:dyDescent="0.2">
      <c r="A85" s="17">
        <v>67</v>
      </c>
      <c r="B85" s="1" t="s">
        <v>98</v>
      </c>
      <c r="C85" s="29">
        <v>3613215000915</v>
      </c>
      <c r="D85" s="21" t="s">
        <v>51</v>
      </c>
      <c r="E85" s="18">
        <f t="shared" si="6"/>
        <v>671500</v>
      </c>
      <c r="F85" s="19">
        <v>0</v>
      </c>
      <c r="G85" s="19">
        <v>671500</v>
      </c>
      <c r="H85" s="19">
        <f t="shared" si="7"/>
        <v>671500</v>
      </c>
      <c r="I85" s="19"/>
      <c r="J85" s="19"/>
      <c r="K85" s="19"/>
      <c r="L85" s="3">
        <v>0</v>
      </c>
      <c r="M85" s="19"/>
      <c r="N85" s="19"/>
      <c r="O85" s="19"/>
      <c r="P85" s="20"/>
      <c r="Q85" s="20"/>
      <c r="R85" s="20"/>
      <c r="S85" s="20"/>
      <c r="V85" s="20"/>
      <c r="X85" s="36"/>
    </row>
    <row r="86" spans="1:24" s="22" customFormat="1" ht="20.25" customHeight="1" x14ac:dyDescent="0.2">
      <c r="A86" s="17">
        <v>68</v>
      </c>
      <c r="B86" s="1" t="s">
        <v>99</v>
      </c>
      <c r="C86" s="29">
        <v>3613215000661</v>
      </c>
      <c r="D86" s="21" t="s">
        <v>51</v>
      </c>
      <c r="E86" s="18">
        <f t="shared" si="6"/>
        <v>791000</v>
      </c>
      <c r="F86" s="19">
        <v>0</v>
      </c>
      <c r="G86" s="19">
        <v>791000</v>
      </c>
      <c r="H86" s="19">
        <f t="shared" si="7"/>
        <v>791000</v>
      </c>
      <c r="I86" s="19"/>
      <c r="J86" s="19"/>
      <c r="K86" s="19"/>
      <c r="L86" s="3">
        <v>0</v>
      </c>
      <c r="M86" s="19"/>
      <c r="N86" s="19"/>
      <c r="O86" s="19"/>
      <c r="P86" s="20"/>
      <c r="Q86" s="20"/>
      <c r="R86" s="20"/>
      <c r="S86" s="20"/>
      <c r="V86" s="20"/>
      <c r="X86" s="36"/>
    </row>
    <row r="87" spans="1:24" s="22" customFormat="1" ht="20.25" customHeight="1" x14ac:dyDescent="0.2">
      <c r="A87" s="17">
        <v>69</v>
      </c>
      <c r="B87" s="1" t="s">
        <v>185</v>
      </c>
      <c r="C87" s="30" t="s">
        <v>187</v>
      </c>
      <c r="D87" s="21" t="s">
        <v>51</v>
      </c>
      <c r="E87" s="18">
        <f t="shared" si="6"/>
        <v>400000</v>
      </c>
      <c r="F87" s="19">
        <v>0</v>
      </c>
      <c r="G87" s="19">
        <v>400000</v>
      </c>
      <c r="H87" s="19">
        <f t="shared" si="7"/>
        <v>400000</v>
      </c>
      <c r="I87" s="19"/>
      <c r="J87" s="19"/>
      <c r="K87" s="19"/>
      <c r="L87" s="3">
        <v>0</v>
      </c>
      <c r="M87" s="19"/>
      <c r="N87" s="19"/>
      <c r="O87" s="19"/>
      <c r="P87" s="20"/>
      <c r="Q87" s="20"/>
      <c r="R87" s="20"/>
      <c r="S87" s="20"/>
      <c r="V87" s="20"/>
      <c r="X87" s="36"/>
    </row>
    <row r="88" spans="1:24" s="22" customFormat="1" ht="20.25" customHeight="1" x14ac:dyDescent="0.2">
      <c r="A88" s="17">
        <v>70</v>
      </c>
      <c r="B88" s="1" t="s">
        <v>186</v>
      </c>
      <c r="C88" s="30" t="s">
        <v>188</v>
      </c>
      <c r="D88" s="21" t="s">
        <v>51</v>
      </c>
      <c r="E88" s="18">
        <f t="shared" si="6"/>
        <v>899500</v>
      </c>
      <c r="F88" s="19">
        <v>0</v>
      </c>
      <c r="G88" s="19">
        <v>519500</v>
      </c>
      <c r="H88" s="19">
        <f t="shared" si="7"/>
        <v>519500</v>
      </c>
      <c r="I88" s="19"/>
      <c r="J88" s="19"/>
      <c r="K88" s="19"/>
      <c r="L88" s="3">
        <v>380000</v>
      </c>
      <c r="M88" s="19"/>
      <c r="N88" s="19"/>
      <c r="O88" s="19"/>
      <c r="P88" s="20"/>
      <c r="Q88" s="20"/>
      <c r="R88" s="20"/>
      <c r="S88" s="20"/>
      <c r="V88" s="20"/>
      <c r="X88" s="36"/>
    </row>
    <row r="89" spans="1:24" s="22" customFormat="1" ht="20.25" customHeight="1" x14ac:dyDescent="0.2">
      <c r="A89" s="17">
        <v>71</v>
      </c>
      <c r="B89" s="1" t="s">
        <v>78</v>
      </c>
      <c r="C89" s="29" t="s">
        <v>139</v>
      </c>
      <c r="D89" s="21" t="s">
        <v>51</v>
      </c>
      <c r="E89" s="18">
        <f t="shared" si="6"/>
        <v>1041340</v>
      </c>
      <c r="F89" s="19">
        <v>63340</v>
      </c>
      <c r="G89" s="19">
        <v>978000</v>
      </c>
      <c r="H89" s="19">
        <f t="shared" si="7"/>
        <v>1041340</v>
      </c>
      <c r="I89" s="19"/>
      <c r="J89" s="19"/>
      <c r="K89" s="19"/>
      <c r="L89" s="3">
        <v>0</v>
      </c>
      <c r="M89" s="19"/>
      <c r="N89" s="19"/>
      <c r="O89" s="19"/>
      <c r="P89" s="20"/>
      <c r="Q89" s="20"/>
      <c r="R89" s="20"/>
      <c r="S89" s="20"/>
      <c r="V89" s="20"/>
      <c r="X89" s="36"/>
    </row>
    <row r="90" spans="1:24" s="22" customFormat="1" ht="20.25" customHeight="1" x14ac:dyDescent="0.2">
      <c r="A90" s="17">
        <v>72</v>
      </c>
      <c r="B90" s="1" t="s">
        <v>100</v>
      </c>
      <c r="C90" s="29">
        <v>3613215000156</v>
      </c>
      <c r="D90" s="21" t="s">
        <v>51</v>
      </c>
      <c r="E90" s="18">
        <f t="shared" si="6"/>
        <v>1931500</v>
      </c>
      <c r="F90" s="19">
        <v>0</v>
      </c>
      <c r="G90" s="19">
        <v>671500</v>
      </c>
      <c r="H90" s="19">
        <f t="shared" si="7"/>
        <v>671500</v>
      </c>
      <c r="I90" s="19"/>
      <c r="J90" s="19"/>
      <c r="K90" s="19"/>
      <c r="L90" s="3">
        <v>1260000</v>
      </c>
      <c r="M90" s="19"/>
      <c r="N90" s="19"/>
      <c r="O90" s="19"/>
      <c r="P90" s="20"/>
      <c r="Q90" s="20"/>
      <c r="R90" s="20"/>
      <c r="S90" s="20"/>
      <c r="V90" s="20"/>
      <c r="X90" s="36"/>
    </row>
    <row r="91" spans="1:24" s="22" customFormat="1" ht="20.25" customHeight="1" x14ac:dyDescent="0.2">
      <c r="A91" s="17">
        <v>73</v>
      </c>
      <c r="B91" s="1" t="s">
        <v>101</v>
      </c>
      <c r="C91" s="29">
        <v>3613215000191</v>
      </c>
      <c r="D91" s="21" t="s">
        <v>51</v>
      </c>
      <c r="E91" s="18">
        <f t="shared" si="6"/>
        <v>1009260</v>
      </c>
      <c r="F91" s="19">
        <v>270260</v>
      </c>
      <c r="G91" s="19">
        <v>739000</v>
      </c>
      <c r="H91" s="19">
        <f t="shared" si="7"/>
        <v>1009260</v>
      </c>
      <c r="I91" s="19"/>
      <c r="J91" s="19"/>
      <c r="K91" s="19"/>
      <c r="L91" s="3">
        <v>0</v>
      </c>
      <c r="M91" s="19"/>
      <c r="N91" s="19"/>
      <c r="O91" s="19"/>
      <c r="P91" s="20"/>
      <c r="Q91" s="20"/>
      <c r="R91" s="20"/>
      <c r="S91" s="20"/>
      <c r="V91" s="20"/>
      <c r="X91" s="36"/>
    </row>
    <row r="92" spans="1:24" s="22" customFormat="1" ht="20.25" customHeight="1" x14ac:dyDescent="0.2">
      <c r="A92" s="17">
        <v>74</v>
      </c>
      <c r="B92" s="1" t="s">
        <v>102</v>
      </c>
      <c r="C92" s="29">
        <v>3613215000185</v>
      </c>
      <c r="D92" s="21" t="s">
        <v>51</v>
      </c>
      <c r="E92" s="18">
        <f t="shared" si="6"/>
        <v>358500</v>
      </c>
      <c r="F92" s="19">
        <v>0</v>
      </c>
      <c r="G92" s="19">
        <v>358500</v>
      </c>
      <c r="H92" s="19">
        <f t="shared" si="7"/>
        <v>358500</v>
      </c>
      <c r="I92" s="19"/>
      <c r="J92" s="19"/>
      <c r="K92" s="19"/>
      <c r="L92" s="3">
        <v>0</v>
      </c>
      <c r="M92" s="19"/>
      <c r="N92" s="19"/>
      <c r="O92" s="19"/>
      <c r="P92" s="20"/>
      <c r="Q92" s="20"/>
      <c r="R92" s="20"/>
      <c r="S92" s="20"/>
      <c r="V92" s="20"/>
      <c r="X92" s="36"/>
    </row>
    <row r="93" spans="1:24" s="22" customFormat="1" ht="20.25" customHeight="1" x14ac:dyDescent="0.2">
      <c r="A93" s="17">
        <v>75</v>
      </c>
      <c r="B93" s="1" t="s">
        <v>105</v>
      </c>
      <c r="C93" s="29">
        <v>3613215000264</v>
      </c>
      <c r="D93" s="21" t="s">
        <v>51</v>
      </c>
      <c r="E93" s="18">
        <f t="shared" si="6"/>
        <v>691000</v>
      </c>
      <c r="F93" s="19">
        <v>0</v>
      </c>
      <c r="G93" s="19">
        <v>691000</v>
      </c>
      <c r="H93" s="19">
        <f t="shared" si="7"/>
        <v>691000</v>
      </c>
      <c r="I93" s="19"/>
      <c r="J93" s="19"/>
      <c r="K93" s="19"/>
      <c r="L93" s="3">
        <v>0</v>
      </c>
      <c r="M93" s="19"/>
      <c r="N93" s="19"/>
      <c r="O93" s="19"/>
      <c r="P93" s="20"/>
      <c r="Q93" s="20"/>
      <c r="R93" s="20"/>
      <c r="S93" s="20"/>
      <c r="V93" s="20"/>
      <c r="X93" s="36"/>
    </row>
    <row r="94" spans="1:24" s="22" customFormat="1" ht="20.25" customHeight="1" x14ac:dyDescent="0.2">
      <c r="A94" s="17">
        <v>76</v>
      </c>
      <c r="B94" s="1" t="s">
        <v>106</v>
      </c>
      <c r="C94" s="29">
        <v>3613215000162</v>
      </c>
      <c r="D94" s="21" t="s">
        <v>51</v>
      </c>
      <c r="E94" s="18">
        <f t="shared" si="6"/>
        <v>319500</v>
      </c>
      <c r="F94" s="19">
        <v>0</v>
      </c>
      <c r="G94" s="19">
        <v>319500</v>
      </c>
      <c r="H94" s="19">
        <f t="shared" si="7"/>
        <v>319500</v>
      </c>
      <c r="I94" s="19"/>
      <c r="J94" s="19"/>
      <c r="K94" s="19"/>
      <c r="L94" s="3">
        <v>0</v>
      </c>
      <c r="M94" s="19"/>
      <c r="N94" s="19"/>
      <c r="O94" s="19"/>
      <c r="P94" s="20"/>
      <c r="Q94" s="20"/>
      <c r="R94" s="20"/>
      <c r="S94" s="20"/>
      <c r="V94" s="20"/>
      <c r="X94" s="36"/>
    </row>
    <row r="95" spans="1:24" s="22" customFormat="1" ht="20.25" customHeight="1" x14ac:dyDescent="0.2">
      <c r="A95" s="17">
        <v>77</v>
      </c>
      <c r="B95" s="1" t="s">
        <v>107</v>
      </c>
      <c r="C95" s="29">
        <v>3613215000179</v>
      </c>
      <c r="D95" s="21" t="s">
        <v>51</v>
      </c>
      <c r="E95" s="18">
        <f t="shared" si="6"/>
        <v>519500</v>
      </c>
      <c r="F95" s="19">
        <v>0</v>
      </c>
      <c r="G95" s="19">
        <v>519500</v>
      </c>
      <c r="H95" s="19">
        <f t="shared" si="7"/>
        <v>519500</v>
      </c>
      <c r="I95" s="19"/>
      <c r="J95" s="19"/>
      <c r="K95" s="19"/>
      <c r="L95" s="3">
        <v>0</v>
      </c>
      <c r="M95" s="19"/>
      <c r="N95" s="19"/>
      <c r="O95" s="19"/>
      <c r="P95" s="20"/>
      <c r="Q95" s="20"/>
      <c r="R95" s="20"/>
      <c r="S95" s="20"/>
      <c r="V95" s="20"/>
      <c r="X95" s="36"/>
    </row>
    <row r="96" spans="1:24" s="22" customFormat="1" ht="20.25" customHeight="1" x14ac:dyDescent="0.2">
      <c r="A96" s="17">
        <v>78</v>
      </c>
      <c r="B96" s="1" t="s">
        <v>108</v>
      </c>
      <c r="C96" s="29">
        <v>3613215000293</v>
      </c>
      <c r="D96" s="21" t="s">
        <v>51</v>
      </c>
      <c r="E96" s="18">
        <f t="shared" si="6"/>
        <v>271500</v>
      </c>
      <c r="F96" s="19">
        <v>0</v>
      </c>
      <c r="G96" s="19">
        <v>271500</v>
      </c>
      <c r="H96" s="19">
        <f t="shared" si="7"/>
        <v>271500</v>
      </c>
      <c r="I96" s="19"/>
      <c r="J96" s="19"/>
      <c r="K96" s="19"/>
      <c r="L96" s="3">
        <v>0</v>
      </c>
      <c r="M96" s="19"/>
      <c r="N96" s="19"/>
      <c r="O96" s="19"/>
      <c r="P96" s="20"/>
      <c r="Q96" s="20"/>
      <c r="R96" s="20"/>
      <c r="S96" s="20"/>
      <c r="V96" s="20"/>
      <c r="X96" s="36"/>
    </row>
    <row r="97" spans="1:24" s="22" customFormat="1" ht="20.25" customHeight="1" x14ac:dyDescent="0.2">
      <c r="A97" s="17">
        <v>79</v>
      </c>
      <c r="B97" s="1" t="s">
        <v>82</v>
      </c>
      <c r="C97" s="29">
        <v>3613215001034</v>
      </c>
      <c r="D97" s="21" t="s">
        <v>51</v>
      </c>
      <c r="E97" s="18">
        <f t="shared" si="6"/>
        <v>239000</v>
      </c>
      <c r="F97" s="19">
        <v>0</v>
      </c>
      <c r="G97" s="19">
        <v>239000</v>
      </c>
      <c r="H97" s="19">
        <f t="shared" si="7"/>
        <v>239000</v>
      </c>
      <c r="I97" s="19"/>
      <c r="J97" s="19"/>
      <c r="K97" s="19"/>
      <c r="L97" s="3">
        <v>0</v>
      </c>
      <c r="M97" s="19"/>
      <c r="N97" s="19"/>
      <c r="O97" s="19"/>
      <c r="P97" s="20"/>
      <c r="Q97" s="20"/>
      <c r="R97" s="20"/>
      <c r="S97" s="20"/>
      <c r="V97" s="20"/>
      <c r="X97" s="36"/>
    </row>
    <row r="98" spans="1:24" s="22" customFormat="1" ht="20.25" customHeight="1" x14ac:dyDescent="0.2">
      <c r="A98" s="17">
        <v>80</v>
      </c>
      <c r="B98" s="1" t="s">
        <v>103</v>
      </c>
      <c r="C98" s="29" t="s">
        <v>149</v>
      </c>
      <c r="D98" s="21" t="s">
        <v>51</v>
      </c>
      <c r="E98" s="18">
        <f t="shared" si="6"/>
        <v>671500</v>
      </c>
      <c r="F98" s="19">
        <v>0</v>
      </c>
      <c r="G98" s="19">
        <v>671500</v>
      </c>
      <c r="H98" s="19">
        <f t="shared" si="7"/>
        <v>671500</v>
      </c>
      <c r="I98" s="19"/>
      <c r="J98" s="19"/>
      <c r="K98" s="19"/>
      <c r="L98" s="3">
        <v>0</v>
      </c>
      <c r="M98" s="19"/>
      <c r="N98" s="19"/>
      <c r="O98" s="19"/>
      <c r="P98" s="20"/>
      <c r="Q98" s="20"/>
      <c r="R98" s="20"/>
      <c r="S98" s="20"/>
      <c r="V98" s="20"/>
      <c r="X98" s="36"/>
    </row>
    <row r="99" spans="1:24" s="22" customFormat="1" ht="20.25" customHeight="1" x14ac:dyDescent="0.2">
      <c r="A99" s="17">
        <v>81</v>
      </c>
      <c r="B99" s="1" t="s">
        <v>111</v>
      </c>
      <c r="C99" s="29">
        <v>3613215000560</v>
      </c>
      <c r="D99" s="21" t="s">
        <v>51</v>
      </c>
      <c r="E99" s="18">
        <f t="shared" si="6"/>
        <v>519500</v>
      </c>
      <c r="F99" s="19">
        <v>0</v>
      </c>
      <c r="G99" s="19">
        <v>519500</v>
      </c>
      <c r="H99" s="19">
        <f t="shared" si="7"/>
        <v>519500</v>
      </c>
      <c r="I99" s="19"/>
      <c r="J99" s="19"/>
      <c r="K99" s="19"/>
      <c r="L99" s="3">
        <v>0</v>
      </c>
      <c r="M99" s="19"/>
      <c r="N99" s="19"/>
      <c r="O99" s="19"/>
      <c r="P99" s="20"/>
      <c r="Q99" s="20"/>
      <c r="R99" s="20"/>
      <c r="S99" s="20"/>
      <c r="V99" s="20"/>
      <c r="X99" s="36"/>
    </row>
    <row r="100" spans="1:24" s="22" customFormat="1" ht="20.25" customHeight="1" x14ac:dyDescent="0.2">
      <c r="A100" s="17">
        <v>82</v>
      </c>
      <c r="B100" s="5" t="s">
        <v>109</v>
      </c>
      <c r="C100" s="29">
        <v>3613215001670</v>
      </c>
      <c r="D100" s="21" t="s">
        <v>51</v>
      </c>
      <c r="E100" s="18">
        <f t="shared" si="6"/>
        <v>810500</v>
      </c>
      <c r="F100" s="19">
        <v>0</v>
      </c>
      <c r="G100" s="19">
        <v>810500</v>
      </c>
      <c r="H100" s="19">
        <f t="shared" si="7"/>
        <v>810500</v>
      </c>
      <c r="I100" s="19"/>
      <c r="J100" s="19"/>
      <c r="K100" s="19"/>
      <c r="L100" s="3">
        <v>0</v>
      </c>
      <c r="M100" s="19"/>
      <c r="N100" s="19"/>
      <c r="O100" s="19"/>
      <c r="P100" s="20"/>
      <c r="Q100" s="20"/>
      <c r="R100" s="20"/>
      <c r="S100" s="20"/>
      <c r="V100" s="20"/>
      <c r="X100" s="36"/>
    </row>
    <row r="101" spans="1:24" s="22" customFormat="1" ht="20.25" customHeight="1" x14ac:dyDescent="0.2">
      <c r="A101" s="17">
        <v>83</v>
      </c>
      <c r="B101" s="1" t="s">
        <v>47</v>
      </c>
      <c r="C101" s="29">
        <v>3613215001737</v>
      </c>
      <c r="D101" s="21" t="s">
        <v>51</v>
      </c>
      <c r="E101" s="18">
        <f t="shared" si="6"/>
        <v>1640000</v>
      </c>
      <c r="F101" s="19">
        <v>0</v>
      </c>
      <c r="G101" s="19">
        <v>0</v>
      </c>
      <c r="H101" s="19">
        <f t="shared" si="7"/>
        <v>0</v>
      </c>
      <c r="I101" s="19"/>
      <c r="J101" s="19"/>
      <c r="K101" s="19"/>
      <c r="L101" s="3">
        <v>1640000</v>
      </c>
      <c r="M101" s="19"/>
      <c r="N101" s="19"/>
      <c r="O101" s="19"/>
      <c r="P101" s="20"/>
      <c r="Q101" s="20"/>
      <c r="R101" s="20"/>
      <c r="S101" s="20"/>
      <c r="V101" s="20"/>
      <c r="X101" s="36"/>
    </row>
    <row r="102" spans="1:24" s="22" customFormat="1" ht="20.25" customHeight="1" x14ac:dyDescent="0.2">
      <c r="A102" s="17">
        <v>84</v>
      </c>
      <c r="B102" s="1" t="s">
        <v>112</v>
      </c>
      <c r="C102" s="29">
        <v>3613215000632</v>
      </c>
      <c r="D102" s="21" t="s">
        <v>51</v>
      </c>
      <c r="E102" s="18">
        <f t="shared" si="6"/>
        <v>758500</v>
      </c>
      <c r="F102" s="19">
        <v>0</v>
      </c>
      <c r="G102" s="19">
        <v>758500</v>
      </c>
      <c r="H102" s="19">
        <f t="shared" si="7"/>
        <v>758500</v>
      </c>
      <c r="I102" s="19"/>
      <c r="J102" s="19"/>
      <c r="K102" s="19"/>
      <c r="L102" s="3">
        <v>0</v>
      </c>
      <c r="M102" s="19"/>
      <c r="N102" s="19"/>
      <c r="O102" s="19"/>
      <c r="P102" s="20"/>
      <c r="Q102" s="20"/>
      <c r="R102" s="20"/>
      <c r="S102" s="20"/>
      <c r="V102" s="20"/>
      <c r="X102" s="36"/>
    </row>
    <row r="103" spans="1:24" s="22" customFormat="1" ht="20.25" customHeight="1" x14ac:dyDescent="0.2">
      <c r="A103" s="17">
        <v>85</v>
      </c>
      <c r="B103" s="1" t="s">
        <v>157</v>
      </c>
      <c r="C103" s="29">
        <v>3613215000258</v>
      </c>
      <c r="D103" s="21" t="s">
        <v>51</v>
      </c>
      <c r="E103" s="18">
        <f t="shared" si="6"/>
        <v>723080</v>
      </c>
      <c r="F103" s="19">
        <v>51580</v>
      </c>
      <c r="G103" s="19">
        <v>671500</v>
      </c>
      <c r="H103" s="19">
        <f t="shared" si="7"/>
        <v>723080</v>
      </c>
      <c r="I103" s="19"/>
      <c r="J103" s="19"/>
      <c r="K103" s="19"/>
      <c r="L103" s="3">
        <v>0</v>
      </c>
      <c r="M103" s="19"/>
      <c r="N103" s="19"/>
      <c r="O103" s="19"/>
      <c r="P103" s="20"/>
      <c r="Q103" s="20"/>
      <c r="R103" s="20"/>
      <c r="S103" s="20"/>
      <c r="V103" s="20"/>
      <c r="X103" s="36"/>
    </row>
    <row r="104" spans="1:24" s="22" customFormat="1" ht="20.25" customHeight="1" x14ac:dyDescent="0.2">
      <c r="A104" s="17">
        <v>86</v>
      </c>
      <c r="B104" s="1" t="s">
        <v>115</v>
      </c>
      <c r="C104" s="29">
        <v>3613215000690</v>
      </c>
      <c r="D104" s="21" t="s">
        <v>51</v>
      </c>
      <c r="E104" s="18">
        <f t="shared" si="6"/>
        <v>1568630</v>
      </c>
      <c r="F104" s="19">
        <v>69630</v>
      </c>
      <c r="G104" s="19">
        <v>639000</v>
      </c>
      <c r="H104" s="19">
        <f t="shared" si="7"/>
        <v>708630</v>
      </c>
      <c r="I104" s="19"/>
      <c r="J104" s="19"/>
      <c r="K104" s="19"/>
      <c r="L104" s="3">
        <v>860000</v>
      </c>
      <c r="M104" s="19"/>
      <c r="N104" s="19"/>
      <c r="O104" s="19"/>
      <c r="P104" s="20"/>
      <c r="Q104" s="20"/>
      <c r="R104" s="20"/>
      <c r="S104" s="20"/>
      <c r="V104" s="20"/>
      <c r="X104" s="36"/>
    </row>
    <row r="105" spans="1:24" s="22" customFormat="1" ht="20.25" customHeight="1" x14ac:dyDescent="0.2">
      <c r="A105" s="17">
        <v>87</v>
      </c>
      <c r="B105" s="1" t="s">
        <v>113</v>
      </c>
      <c r="C105" s="29">
        <v>3613215000734</v>
      </c>
      <c r="D105" s="21" t="s">
        <v>51</v>
      </c>
      <c r="E105" s="18">
        <f t="shared" si="6"/>
        <v>671500</v>
      </c>
      <c r="F105" s="19">
        <v>0</v>
      </c>
      <c r="G105" s="19">
        <v>671500</v>
      </c>
      <c r="H105" s="19">
        <f t="shared" si="7"/>
        <v>671500</v>
      </c>
      <c r="I105" s="19"/>
      <c r="J105" s="19"/>
      <c r="K105" s="19"/>
      <c r="L105" s="3">
        <v>0</v>
      </c>
      <c r="M105" s="19"/>
      <c r="N105" s="19"/>
      <c r="O105" s="19"/>
      <c r="P105" s="20"/>
      <c r="Q105" s="20"/>
      <c r="R105" s="20"/>
      <c r="S105" s="20"/>
      <c r="V105" s="20"/>
      <c r="X105" s="36"/>
    </row>
    <row r="106" spans="1:24" s="22" customFormat="1" ht="20.25" customHeight="1" x14ac:dyDescent="0.2">
      <c r="A106" s="17">
        <v>88</v>
      </c>
      <c r="B106" s="1" t="s">
        <v>114</v>
      </c>
      <c r="C106" s="29">
        <v>3613215000610</v>
      </c>
      <c r="D106" s="21" t="s">
        <v>51</v>
      </c>
      <c r="E106" s="18">
        <f t="shared" si="6"/>
        <v>871500</v>
      </c>
      <c r="F106" s="19">
        <v>0</v>
      </c>
      <c r="G106" s="19">
        <v>871500</v>
      </c>
      <c r="H106" s="19">
        <f t="shared" si="7"/>
        <v>871500</v>
      </c>
      <c r="I106" s="19"/>
      <c r="J106" s="19"/>
      <c r="K106" s="19"/>
      <c r="L106" s="3">
        <v>0</v>
      </c>
      <c r="M106" s="19"/>
      <c r="N106" s="19"/>
      <c r="O106" s="19"/>
      <c r="P106" s="20"/>
      <c r="Q106" s="20"/>
      <c r="R106" s="20"/>
      <c r="S106" s="20"/>
      <c r="V106" s="20"/>
      <c r="X106" s="36"/>
    </row>
    <row r="107" spans="1:24" s="22" customFormat="1" ht="20.25" customHeight="1" x14ac:dyDescent="0.2">
      <c r="A107" s="17">
        <v>89</v>
      </c>
      <c r="B107" s="1" t="s">
        <v>116</v>
      </c>
      <c r="C107" s="29">
        <v>3613215000684</v>
      </c>
      <c r="D107" s="21" t="s">
        <v>51</v>
      </c>
      <c r="E107" s="18">
        <f t="shared" si="6"/>
        <v>671500</v>
      </c>
      <c r="F107" s="19">
        <v>0</v>
      </c>
      <c r="G107" s="19">
        <v>671500</v>
      </c>
      <c r="H107" s="19">
        <f t="shared" si="7"/>
        <v>671500</v>
      </c>
      <c r="I107" s="19"/>
      <c r="J107" s="19"/>
      <c r="K107" s="19"/>
      <c r="L107" s="3">
        <v>0</v>
      </c>
      <c r="M107" s="19"/>
      <c r="N107" s="19"/>
      <c r="O107" s="19"/>
      <c r="P107" s="20"/>
      <c r="Q107" s="20"/>
      <c r="R107" s="20"/>
      <c r="S107" s="20"/>
      <c r="V107" s="20"/>
      <c r="X107" s="36"/>
    </row>
    <row r="108" spans="1:24" s="22" customFormat="1" ht="20.25" customHeight="1" x14ac:dyDescent="0.2">
      <c r="A108" s="17">
        <v>90</v>
      </c>
      <c r="B108" s="1" t="s">
        <v>117</v>
      </c>
      <c r="C108" s="29">
        <v>3613215000705</v>
      </c>
      <c r="D108" s="21" t="s">
        <v>51</v>
      </c>
      <c r="E108" s="18">
        <f t="shared" si="6"/>
        <v>639000</v>
      </c>
      <c r="F108" s="19">
        <v>0</v>
      </c>
      <c r="G108" s="19">
        <v>639000</v>
      </c>
      <c r="H108" s="19">
        <f t="shared" si="7"/>
        <v>639000</v>
      </c>
      <c r="I108" s="19"/>
      <c r="J108" s="19"/>
      <c r="K108" s="19"/>
      <c r="L108" s="3">
        <v>0</v>
      </c>
      <c r="M108" s="19"/>
      <c r="N108" s="19"/>
      <c r="O108" s="19"/>
      <c r="P108" s="20"/>
      <c r="Q108" s="20"/>
      <c r="R108" s="20"/>
      <c r="S108" s="20"/>
      <c r="V108" s="20"/>
      <c r="X108" s="36"/>
    </row>
    <row r="109" spans="1:24" s="22" customFormat="1" ht="20.25" customHeight="1" x14ac:dyDescent="0.2">
      <c r="A109" s="17">
        <v>91</v>
      </c>
      <c r="B109" s="1" t="s">
        <v>156</v>
      </c>
      <c r="C109" s="29">
        <v>3613215000241</v>
      </c>
      <c r="D109" s="21" t="s">
        <v>51</v>
      </c>
      <c r="E109" s="18">
        <f t="shared" si="6"/>
        <v>958500</v>
      </c>
      <c r="F109" s="19">
        <v>0</v>
      </c>
      <c r="G109" s="19">
        <v>958500</v>
      </c>
      <c r="H109" s="19">
        <f t="shared" si="7"/>
        <v>958500</v>
      </c>
      <c r="I109" s="19"/>
      <c r="J109" s="19"/>
      <c r="K109" s="19"/>
      <c r="L109" s="3">
        <v>0</v>
      </c>
      <c r="M109" s="19"/>
      <c r="N109" s="19"/>
      <c r="O109" s="19"/>
      <c r="P109" s="20"/>
      <c r="Q109" s="20"/>
      <c r="R109" s="20"/>
      <c r="S109" s="20"/>
      <c r="V109" s="20"/>
      <c r="X109" s="36"/>
    </row>
    <row r="110" spans="1:24" s="22" customFormat="1" ht="20.25" customHeight="1" x14ac:dyDescent="0.2">
      <c r="A110" s="17">
        <v>92</v>
      </c>
      <c r="B110" s="1" t="s">
        <v>120</v>
      </c>
      <c r="C110" s="29">
        <v>3613215001743</v>
      </c>
      <c r="D110" s="21" t="s">
        <v>51</v>
      </c>
      <c r="E110" s="18">
        <f t="shared" si="6"/>
        <v>1631500</v>
      </c>
      <c r="F110" s="19">
        <v>0</v>
      </c>
      <c r="G110" s="19">
        <v>671500</v>
      </c>
      <c r="H110" s="19">
        <f t="shared" si="7"/>
        <v>671500</v>
      </c>
      <c r="I110" s="19"/>
      <c r="J110" s="19"/>
      <c r="K110" s="19"/>
      <c r="L110" s="3">
        <v>960000</v>
      </c>
      <c r="M110" s="19"/>
      <c r="N110" s="19"/>
      <c r="O110" s="19"/>
      <c r="P110" s="20"/>
      <c r="Q110" s="20"/>
      <c r="R110" s="20"/>
      <c r="S110" s="20"/>
      <c r="V110" s="20"/>
      <c r="X110" s="36"/>
    </row>
    <row r="111" spans="1:24" s="22" customFormat="1" ht="20.25" customHeight="1" x14ac:dyDescent="0.2">
      <c r="A111" s="17">
        <v>93</v>
      </c>
      <c r="B111" s="1" t="s">
        <v>189</v>
      </c>
      <c r="C111" s="29">
        <v>3613205110946</v>
      </c>
      <c r="D111" s="21" t="s">
        <v>51</v>
      </c>
      <c r="E111" s="18">
        <f t="shared" si="6"/>
        <v>1119000</v>
      </c>
      <c r="F111" s="19">
        <v>0</v>
      </c>
      <c r="G111" s="19">
        <v>639000</v>
      </c>
      <c r="H111" s="19">
        <f t="shared" si="7"/>
        <v>639000</v>
      </c>
      <c r="I111" s="19"/>
      <c r="J111" s="19"/>
      <c r="K111" s="19"/>
      <c r="L111" s="3">
        <v>480000</v>
      </c>
      <c r="M111" s="19"/>
      <c r="N111" s="19"/>
      <c r="O111" s="19"/>
      <c r="P111" s="20"/>
      <c r="Q111" s="20"/>
      <c r="R111" s="20"/>
      <c r="S111" s="20"/>
      <c r="V111" s="20"/>
      <c r="X111" s="36"/>
    </row>
    <row r="112" spans="1:24" s="22" customFormat="1" ht="20.25" customHeight="1" x14ac:dyDescent="0.2">
      <c r="A112" s="17">
        <v>94</v>
      </c>
      <c r="B112" s="1" t="s">
        <v>57</v>
      </c>
      <c r="C112" s="29">
        <v>3613215000350</v>
      </c>
      <c r="D112" s="21" t="s">
        <v>51</v>
      </c>
      <c r="E112" s="18">
        <f t="shared" si="6"/>
        <v>1627530</v>
      </c>
      <c r="F112" s="19">
        <v>1227530</v>
      </c>
      <c r="G112" s="19">
        <v>0</v>
      </c>
      <c r="H112" s="19">
        <f t="shared" si="7"/>
        <v>1227530</v>
      </c>
      <c r="I112" s="19"/>
      <c r="J112" s="19"/>
      <c r="K112" s="19"/>
      <c r="L112" s="3">
        <v>400000</v>
      </c>
      <c r="M112" s="19"/>
      <c r="N112" s="19"/>
      <c r="O112" s="19"/>
      <c r="P112" s="20"/>
      <c r="Q112" s="20"/>
      <c r="R112" s="20"/>
      <c r="S112" s="20"/>
      <c r="V112" s="20"/>
      <c r="X112" s="36"/>
    </row>
    <row r="113" spans="1:24" s="22" customFormat="1" ht="20.25" customHeight="1" x14ac:dyDescent="0.2">
      <c r="A113" s="17">
        <v>95</v>
      </c>
      <c r="B113" s="1" t="s">
        <v>121</v>
      </c>
      <c r="C113" s="29">
        <v>3613215000400</v>
      </c>
      <c r="D113" s="21" t="s">
        <v>51</v>
      </c>
      <c r="E113" s="18">
        <f t="shared" si="6"/>
        <v>2247310</v>
      </c>
      <c r="F113" s="19">
        <v>1547310</v>
      </c>
      <c r="G113" s="19">
        <v>0</v>
      </c>
      <c r="H113" s="19">
        <f t="shared" si="7"/>
        <v>1547310</v>
      </c>
      <c r="I113" s="19"/>
      <c r="J113" s="19"/>
      <c r="K113" s="19"/>
      <c r="L113" s="3">
        <v>400000</v>
      </c>
      <c r="M113" s="19">
        <v>300000</v>
      </c>
      <c r="N113" s="19"/>
      <c r="O113" s="19"/>
      <c r="P113" s="20"/>
      <c r="Q113" s="20"/>
      <c r="R113" s="20"/>
      <c r="S113" s="20"/>
      <c r="V113" s="20"/>
      <c r="X113" s="36"/>
    </row>
    <row r="114" spans="1:24" s="22" customFormat="1" ht="20.25" customHeight="1" x14ac:dyDescent="0.2">
      <c r="A114" s="17">
        <v>96</v>
      </c>
      <c r="B114" s="1" t="s">
        <v>63</v>
      </c>
      <c r="C114" s="29">
        <v>3613215000468</v>
      </c>
      <c r="D114" s="21" t="s">
        <v>51</v>
      </c>
      <c r="E114" s="18">
        <f t="shared" si="6"/>
        <v>151150</v>
      </c>
      <c r="F114" s="19">
        <v>51150</v>
      </c>
      <c r="G114" s="19">
        <v>0</v>
      </c>
      <c r="H114" s="19">
        <f t="shared" si="7"/>
        <v>51150</v>
      </c>
      <c r="I114" s="19"/>
      <c r="J114" s="19"/>
      <c r="K114" s="19"/>
      <c r="L114" s="3">
        <v>100000</v>
      </c>
      <c r="M114" s="19"/>
      <c r="N114" s="19"/>
      <c r="O114" s="19"/>
      <c r="P114" s="20"/>
      <c r="Q114" s="20"/>
      <c r="R114" s="20"/>
      <c r="S114" s="20"/>
      <c r="V114" s="20"/>
      <c r="X114" s="36"/>
    </row>
    <row r="115" spans="1:24" s="22" customFormat="1" ht="20.25" customHeight="1" x14ac:dyDescent="0.2">
      <c r="A115" s="17">
        <v>97</v>
      </c>
      <c r="B115" s="1" t="s">
        <v>122</v>
      </c>
      <c r="C115" s="29">
        <v>3613215000389</v>
      </c>
      <c r="D115" s="21" t="s">
        <v>51</v>
      </c>
      <c r="E115" s="18">
        <f t="shared" si="6"/>
        <v>1717510</v>
      </c>
      <c r="F115" s="19">
        <v>1717510</v>
      </c>
      <c r="G115" s="19">
        <v>0</v>
      </c>
      <c r="H115" s="19">
        <f t="shared" si="7"/>
        <v>1717510</v>
      </c>
      <c r="I115" s="19"/>
      <c r="J115" s="19"/>
      <c r="K115" s="19"/>
      <c r="L115" s="3">
        <v>0</v>
      </c>
      <c r="M115" s="19"/>
      <c r="N115" s="19"/>
      <c r="O115" s="19"/>
      <c r="P115" s="20"/>
      <c r="Q115" s="20"/>
      <c r="R115" s="20"/>
      <c r="S115" s="20"/>
      <c r="V115" s="20"/>
      <c r="X115" s="36"/>
    </row>
    <row r="116" spans="1:24" s="22" customFormat="1" ht="20.25" customHeight="1" x14ac:dyDescent="0.2">
      <c r="A116" s="17">
        <v>98</v>
      </c>
      <c r="B116" s="1" t="s">
        <v>158</v>
      </c>
      <c r="C116" s="29">
        <v>3613215000395</v>
      </c>
      <c r="D116" s="21" t="s">
        <v>51</v>
      </c>
      <c r="E116" s="18">
        <f t="shared" si="6"/>
        <v>704030</v>
      </c>
      <c r="F116" s="19">
        <v>704030</v>
      </c>
      <c r="G116" s="19">
        <v>0</v>
      </c>
      <c r="H116" s="19">
        <f t="shared" si="7"/>
        <v>704030</v>
      </c>
      <c r="I116" s="19"/>
      <c r="J116" s="19"/>
      <c r="K116" s="19"/>
      <c r="L116" s="3">
        <v>0</v>
      </c>
      <c r="M116" s="19"/>
      <c r="N116" s="19"/>
      <c r="O116" s="19"/>
      <c r="P116" s="20"/>
      <c r="Q116" s="20"/>
      <c r="R116" s="20"/>
      <c r="S116" s="20"/>
      <c r="V116" s="20"/>
      <c r="X116" s="36"/>
    </row>
    <row r="117" spans="1:24" s="22" customFormat="1" ht="20.25" customHeight="1" x14ac:dyDescent="0.2">
      <c r="A117" s="17">
        <v>99</v>
      </c>
      <c r="B117" s="1" t="s">
        <v>96</v>
      </c>
      <c r="C117" s="29">
        <v>3613215000416</v>
      </c>
      <c r="D117" s="21" t="s">
        <v>51</v>
      </c>
      <c r="E117" s="18">
        <f t="shared" si="6"/>
        <v>1105800</v>
      </c>
      <c r="F117" s="19">
        <v>625800</v>
      </c>
      <c r="G117" s="19">
        <v>0</v>
      </c>
      <c r="H117" s="19">
        <f t="shared" si="7"/>
        <v>625800</v>
      </c>
      <c r="I117" s="19"/>
      <c r="J117" s="19"/>
      <c r="K117" s="19"/>
      <c r="L117" s="3">
        <v>480000</v>
      </c>
      <c r="M117" s="19"/>
      <c r="N117" s="19"/>
      <c r="O117" s="19"/>
      <c r="P117" s="20"/>
      <c r="Q117" s="20"/>
      <c r="R117" s="20"/>
      <c r="S117" s="20"/>
      <c r="V117" s="20"/>
      <c r="X117" s="36"/>
    </row>
    <row r="118" spans="1:24" s="22" customFormat="1" ht="20.25" customHeight="1" x14ac:dyDescent="0.2">
      <c r="A118" s="17">
        <v>100</v>
      </c>
      <c r="B118" s="1" t="s">
        <v>159</v>
      </c>
      <c r="C118" s="29">
        <v>3613215000366</v>
      </c>
      <c r="D118" s="21" t="s">
        <v>51</v>
      </c>
      <c r="E118" s="18">
        <f t="shared" si="6"/>
        <v>749580</v>
      </c>
      <c r="F118" s="19">
        <v>749580</v>
      </c>
      <c r="G118" s="19">
        <v>0</v>
      </c>
      <c r="H118" s="19">
        <f t="shared" si="7"/>
        <v>749580</v>
      </c>
      <c r="I118" s="19"/>
      <c r="J118" s="19"/>
      <c r="K118" s="19"/>
      <c r="L118" s="3">
        <v>0</v>
      </c>
      <c r="M118" s="19"/>
      <c r="N118" s="19"/>
      <c r="O118" s="19"/>
      <c r="P118" s="20"/>
      <c r="Q118" s="20"/>
      <c r="R118" s="20"/>
      <c r="S118" s="20"/>
      <c r="V118" s="20"/>
      <c r="X118" s="36"/>
    </row>
    <row r="119" spans="1:24" s="22" customFormat="1" ht="20.25" customHeight="1" x14ac:dyDescent="0.2">
      <c r="A119" s="17">
        <v>101</v>
      </c>
      <c r="B119" s="1" t="s">
        <v>123</v>
      </c>
      <c r="C119" s="29">
        <v>3613215001425</v>
      </c>
      <c r="D119" s="21" t="s">
        <v>51</v>
      </c>
      <c r="E119" s="18">
        <f t="shared" si="6"/>
        <v>1095150</v>
      </c>
      <c r="F119" s="19">
        <v>1095150</v>
      </c>
      <c r="G119" s="19">
        <v>0</v>
      </c>
      <c r="H119" s="19">
        <f t="shared" si="7"/>
        <v>1095150</v>
      </c>
      <c r="I119" s="19"/>
      <c r="J119" s="19"/>
      <c r="K119" s="19"/>
      <c r="L119" s="3">
        <v>0</v>
      </c>
      <c r="M119" s="19"/>
      <c r="N119" s="19"/>
      <c r="O119" s="19"/>
      <c r="P119" s="20"/>
      <c r="Q119" s="20"/>
      <c r="R119" s="20"/>
      <c r="S119" s="20"/>
      <c r="V119" s="20"/>
      <c r="X119" s="36"/>
    </row>
    <row r="120" spans="1:24" s="22" customFormat="1" ht="20.25" customHeight="1" x14ac:dyDescent="0.2">
      <c r="A120" s="17">
        <v>102</v>
      </c>
      <c r="B120" s="1" t="s">
        <v>124</v>
      </c>
      <c r="C120" s="29">
        <v>3613215001448</v>
      </c>
      <c r="D120" s="21" t="s">
        <v>51</v>
      </c>
      <c r="E120" s="18">
        <f t="shared" si="6"/>
        <v>1534690</v>
      </c>
      <c r="F120" s="19">
        <v>1134690</v>
      </c>
      <c r="G120" s="19">
        <v>0</v>
      </c>
      <c r="H120" s="19">
        <f t="shared" si="7"/>
        <v>1134690</v>
      </c>
      <c r="I120" s="19"/>
      <c r="J120" s="19"/>
      <c r="K120" s="19"/>
      <c r="L120" s="3">
        <v>400000</v>
      </c>
      <c r="M120" s="19"/>
      <c r="N120" s="19"/>
      <c r="O120" s="19"/>
      <c r="P120" s="20"/>
      <c r="Q120" s="20"/>
      <c r="R120" s="20"/>
      <c r="S120" s="20"/>
      <c r="V120" s="20"/>
      <c r="X120" s="36"/>
    </row>
    <row r="121" spans="1:24" s="22" customFormat="1" ht="20.25" customHeight="1" x14ac:dyDescent="0.2">
      <c r="A121" s="17">
        <v>103</v>
      </c>
      <c r="B121" s="1" t="s">
        <v>190</v>
      </c>
      <c r="C121" s="29">
        <v>3613205009958</v>
      </c>
      <c r="D121" s="21" t="s">
        <v>51</v>
      </c>
      <c r="E121" s="18">
        <f t="shared" si="6"/>
        <v>1761630</v>
      </c>
      <c r="F121" s="19">
        <v>1361630</v>
      </c>
      <c r="G121" s="19">
        <v>0</v>
      </c>
      <c r="H121" s="19">
        <f t="shared" si="7"/>
        <v>1361630</v>
      </c>
      <c r="I121" s="19"/>
      <c r="J121" s="19"/>
      <c r="K121" s="19"/>
      <c r="L121" s="3">
        <v>400000</v>
      </c>
      <c r="M121" s="19"/>
      <c r="N121" s="19"/>
      <c r="O121" s="19"/>
      <c r="P121" s="20"/>
      <c r="Q121" s="20"/>
      <c r="R121" s="20"/>
      <c r="S121" s="20"/>
      <c r="V121" s="20"/>
      <c r="X121" s="36"/>
    </row>
    <row r="122" spans="1:24" s="22" customFormat="1" ht="20.25" customHeight="1" x14ac:dyDescent="0.2">
      <c r="A122" s="17">
        <v>104</v>
      </c>
      <c r="B122" s="4" t="s">
        <v>129</v>
      </c>
      <c r="C122" s="29">
        <v>3613215001477</v>
      </c>
      <c r="D122" s="21" t="s">
        <v>51</v>
      </c>
      <c r="E122" s="18">
        <f t="shared" si="6"/>
        <v>459890</v>
      </c>
      <c r="F122" s="19">
        <v>459890</v>
      </c>
      <c r="G122" s="19">
        <v>0</v>
      </c>
      <c r="H122" s="19">
        <f t="shared" si="7"/>
        <v>459890</v>
      </c>
      <c r="I122" s="19"/>
      <c r="J122" s="19"/>
      <c r="K122" s="19"/>
      <c r="L122" s="3">
        <v>0</v>
      </c>
      <c r="M122" s="19"/>
      <c r="N122" s="19"/>
      <c r="O122" s="19"/>
      <c r="P122" s="20"/>
      <c r="Q122" s="20"/>
      <c r="R122" s="20"/>
      <c r="S122" s="20"/>
      <c r="V122" s="20"/>
      <c r="X122" s="36"/>
    </row>
    <row r="123" spans="1:24" s="22" customFormat="1" ht="20.25" customHeight="1" x14ac:dyDescent="0.2">
      <c r="A123" s="17">
        <v>105</v>
      </c>
      <c r="B123" s="1" t="s">
        <v>125</v>
      </c>
      <c r="C123" s="29">
        <v>3613215000909</v>
      </c>
      <c r="D123" s="21" t="s">
        <v>51</v>
      </c>
      <c r="E123" s="18">
        <f t="shared" si="6"/>
        <v>924800</v>
      </c>
      <c r="F123" s="19">
        <v>524800</v>
      </c>
      <c r="G123" s="19">
        <v>400000</v>
      </c>
      <c r="H123" s="19">
        <f t="shared" si="7"/>
        <v>924800</v>
      </c>
      <c r="I123" s="19"/>
      <c r="J123" s="19"/>
      <c r="K123" s="19"/>
      <c r="L123" s="3">
        <v>0</v>
      </c>
      <c r="M123" s="19"/>
      <c r="N123" s="19"/>
      <c r="O123" s="19"/>
      <c r="P123" s="20"/>
      <c r="Q123" s="20"/>
      <c r="R123" s="20"/>
      <c r="S123" s="20"/>
      <c r="V123" s="20"/>
      <c r="X123" s="36"/>
    </row>
    <row r="124" spans="1:24" s="22" customFormat="1" ht="20.25" customHeight="1" x14ac:dyDescent="0.2">
      <c r="A124" s="17">
        <v>106</v>
      </c>
      <c r="B124" s="1" t="s">
        <v>126</v>
      </c>
      <c r="C124" s="29">
        <v>3613215000938</v>
      </c>
      <c r="D124" s="21" t="s">
        <v>51</v>
      </c>
      <c r="E124" s="18">
        <f t="shared" si="6"/>
        <v>260750</v>
      </c>
      <c r="F124" s="19">
        <v>260750</v>
      </c>
      <c r="G124" s="19">
        <v>0</v>
      </c>
      <c r="H124" s="19">
        <f t="shared" si="7"/>
        <v>260750</v>
      </c>
      <c r="I124" s="19"/>
      <c r="J124" s="19"/>
      <c r="K124" s="19"/>
      <c r="L124" s="3">
        <v>0</v>
      </c>
      <c r="M124" s="19"/>
      <c r="N124" s="19"/>
      <c r="O124" s="19"/>
      <c r="P124" s="20"/>
      <c r="Q124" s="20"/>
      <c r="R124" s="20"/>
      <c r="S124" s="20"/>
      <c r="V124" s="20"/>
      <c r="X124" s="36"/>
    </row>
    <row r="125" spans="1:24" s="22" customFormat="1" ht="20.25" customHeight="1" x14ac:dyDescent="0.2">
      <c r="A125" s="17">
        <v>107</v>
      </c>
      <c r="B125" s="1" t="s">
        <v>127</v>
      </c>
      <c r="C125" s="29">
        <v>3613215001750</v>
      </c>
      <c r="D125" s="21" t="s">
        <v>51</v>
      </c>
      <c r="E125" s="18">
        <f t="shared" si="6"/>
        <v>730100</v>
      </c>
      <c r="F125" s="19">
        <v>730100</v>
      </c>
      <c r="G125" s="19">
        <v>0</v>
      </c>
      <c r="H125" s="19">
        <f t="shared" si="7"/>
        <v>730100</v>
      </c>
      <c r="I125" s="19"/>
      <c r="J125" s="19"/>
      <c r="K125" s="19"/>
      <c r="L125" s="3">
        <v>0</v>
      </c>
      <c r="M125" s="19"/>
      <c r="N125" s="19"/>
      <c r="O125" s="19"/>
      <c r="P125" s="20"/>
      <c r="Q125" s="20"/>
      <c r="R125" s="20"/>
      <c r="S125" s="20"/>
      <c r="V125" s="20"/>
      <c r="X125" s="36"/>
    </row>
    <row r="126" spans="1:24" s="22" customFormat="1" ht="20.25" customHeight="1" x14ac:dyDescent="0.2">
      <c r="A126" s="17">
        <v>108</v>
      </c>
      <c r="B126" s="1" t="s">
        <v>128</v>
      </c>
      <c r="C126" s="29">
        <v>3613215001612</v>
      </c>
      <c r="D126" s="21" t="s">
        <v>51</v>
      </c>
      <c r="E126" s="18">
        <f t="shared" si="6"/>
        <v>159030</v>
      </c>
      <c r="F126" s="19">
        <v>159030</v>
      </c>
      <c r="G126" s="19">
        <v>0</v>
      </c>
      <c r="H126" s="19">
        <f t="shared" si="7"/>
        <v>159030</v>
      </c>
      <c r="I126" s="19"/>
      <c r="J126" s="19"/>
      <c r="K126" s="19"/>
      <c r="L126" s="3">
        <v>0</v>
      </c>
      <c r="M126" s="19"/>
      <c r="N126" s="19"/>
      <c r="O126" s="19"/>
      <c r="P126" s="20"/>
      <c r="Q126" s="20"/>
      <c r="R126" s="20"/>
      <c r="S126" s="20"/>
      <c r="V126" s="20"/>
      <c r="X126" s="36"/>
    </row>
    <row r="127" spans="1:24" s="22" customFormat="1" ht="20.25" customHeight="1" x14ac:dyDescent="0.2">
      <c r="A127" s="17">
        <v>109</v>
      </c>
      <c r="B127" s="1" t="s">
        <v>48</v>
      </c>
      <c r="C127" s="29">
        <v>3613215001556</v>
      </c>
      <c r="D127" s="21" t="s">
        <v>51</v>
      </c>
      <c r="E127" s="18">
        <f t="shared" si="6"/>
        <v>705890</v>
      </c>
      <c r="F127" s="19">
        <v>655890</v>
      </c>
      <c r="G127" s="19">
        <v>0</v>
      </c>
      <c r="H127" s="19">
        <f t="shared" si="7"/>
        <v>655890</v>
      </c>
      <c r="I127" s="19"/>
      <c r="J127" s="19"/>
      <c r="K127" s="19"/>
      <c r="L127" s="3">
        <v>50000</v>
      </c>
      <c r="M127" s="19"/>
      <c r="N127" s="19"/>
      <c r="O127" s="19"/>
      <c r="P127" s="20"/>
      <c r="Q127" s="20"/>
      <c r="R127" s="20"/>
      <c r="S127" s="20"/>
      <c r="V127" s="20"/>
      <c r="X127" s="36"/>
    </row>
    <row r="128" spans="1:24" s="22" customFormat="1" ht="20.25" customHeight="1" x14ac:dyDescent="0.2">
      <c r="A128" s="17">
        <v>110</v>
      </c>
      <c r="B128" s="1" t="s">
        <v>167</v>
      </c>
      <c r="C128" s="29">
        <v>3613215001720</v>
      </c>
      <c r="D128" s="21" t="s">
        <v>51</v>
      </c>
      <c r="E128" s="18">
        <f t="shared" si="6"/>
        <v>365050</v>
      </c>
      <c r="F128" s="19">
        <v>365050</v>
      </c>
      <c r="G128" s="19">
        <v>0</v>
      </c>
      <c r="H128" s="19">
        <f t="shared" si="7"/>
        <v>365050</v>
      </c>
      <c r="I128" s="19"/>
      <c r="J128" s="19"/>
      <c r="K128" s="19"/>
      <c r="L128" s="3">
        <v>0</v>
      </c>
      <c r="M128" s="19"/>
      <c r="N128" s="19"/>
      <c r="O128" s="19"/>
      <c r="P128" s="20"/>
      <c r="Q128" s="20"/>
      <c r="R128" s="20"/>
      <c r="S128" s="20"/>
      <c r="V128" s="20"/>
      <c r="X128" s="36"/>
    </row>
    <row r="129" spans="1:24" s="22" customFormat="1" ht="20.25" customHeight="1" x14ac:dyDescent="0.2">
      <c r="A129" s="17">
        <v>111</v>
      </c>
      <c r="B129" s="1" t="s">
        <v>168</v>
      </c>
      <c r="C129" s="29">
        <v>3613215001606</v>
      </c>
      <c r="D129" s="21" t="s">
        <v>51</v>
      </c>
      <c r="E129" s="18">
        <f t="shared" si="6"/>
        <v>286250</v>
      </c>
      <c r="F129" s="19">
        <v>286250</v>
      </c>
      <c r="G129" s="19">
        <v>0</v>
      </c>
      <c r="H129" s="19">
        <f t="shared" si="7"/>
        <v>286250</v>
      </c>
      <c r="I129" s="19"/>
      <c r="J129" s="19"/>
      <c r="K129" s="19"/>
      <c r="L129" s="3">
        <v>0</v>
      </c>
      <c r="M129" s="19"/>
      <c r="N129" s="19"/>
      <c r="O129" s="19"/>
      <c r="P129" s="20"/>
      <c r="Q129" s="20"/>
      <c r="R129" s="20"/>
      <c r="S129" s="20"/>
      <c r="V129" s="20"/>
      <c r="X129" s="36"/>
    </row>
    <row r="130" spans="1:24" s="22" customFormat="1" ht="20.25" customHeight="1" x14ac:dyDescent="0.2">
      <c r="A130" s="17">
        <v>112</v>
      </c>
      <c r="B130" s="1" t="s">
        <v>45</v>
      </c>
      <c r="C130" s="29">
        <v>3613215001635</v>
      </c>
      <c r="D130" s="21" t="s">
        <v>51</v>
      </c>
      <c r="E130" s="18">
        <f t="shared" ref="E130:E139" si="8">H130+L130+M130</f>
        <v>720000</v>
      </c>
      <c r="F130" s="19">
        <v>0</v>
      </c>
      <c r="G130" s="19">
        <v>0</v>
      </c>
      <c r="H130" s="19">
        <f t="shared" ref="H130:H139" si="9">F130+G130</f>
        <v>0</v>
      </c>
      <c r="I130" s="19"/>
      <c r="J130" s="19"/>
      <c r="K130" s="19"/>
      <c r="L130" s="3">
        <v>720000</v>
      </c>
      <c r="M130" s="19"/>
      <c r="N130" s="19"/>
      <c r="O130" s="19"/>
      <c r="P130" s="20"/>
      <c r="Q130" s="20"/>
      <c r="R130" s="20"/>
      <c r="S130" s="20"/>
      <c r="V130" s="20"/>
      <c r="X130" s="36"/>
    </row>
    <row r="131" spans="1:24" s="22" customFormat="1" ht="20.25" customHeight="1" x14ac:dyDescent="0.2">
      <c r="A131" s="17">
        <v>113</v>
      </c>
      <c r="B131" s="4" t="s">
        <v>46</v>
      </c>
      <c r="C131" s="29">
        <v>3613215001490</v>
      </c>
      <c r="D131" s="21" t="s">
        <v>51</v>
      </c>
      <c r="E131" s="18">
        <f t="shared" si="8"/>
        <v>416050</v>
      </c>
      <c r="F131" s="19">
        <v>416050</v>
      </c>
      <c r="G131" s="19">
        <v>0</v>
      </c>
      <c r="H131" s="19">
        <f t="shared" si="9"/>
        <v>416050</v>
      </c>
      <c r="I131" s="19"/>
      <c r="J131" s="19"/>
      <c r="K131" s="19"/>
      <c r="L131" s="3">
        <v>0</v>
      </c>
      <c r="M131" s="19"/>
      <c r="N131" s="19"/>
      <c r="O131" s="19"/>
      <c r="P131" s="20"/>
      <c r="Q131" s="20"/>
      <c r="R131" s="20"/>
      <c r="S131" s="20"/>
      <c r="V131" s="20"/>
      <c r="X131" s="36"/>
    </row>
    <row r="132" spans="1:24" s="22" customFormat="1" ht="20.25" customHeight="1" x14ac:dyDescent="0.2">
      <c r="A132" s="17">
        <v>114</v>
      </c>
      <c r="B132" s="4" t="s">
        <v>191</v>
      </c>
      <c r="C132" s="29">
        <v>3613205020836</v>
      </c>
      <c r="D132" s="21" t="s">
        <v>51</v>
      </c>
      <c r="E132" s="18">
        <f t="shared" si="8"/>
        <v>720000</v>
      </c>
      <c r="F132" s="19">
        <v>0</v>
      </c>
      <c r="G132" s="19">
        <v>0</v>
      </c>
      <c r="H132" s="19">
        <f t="shared" si="9"/>
        <v>0</v>
      </c>
      <c r="I132" s="19"/>
      <c r="J132" s="19"/>
      <c r="K132" s="19"/>
      <c r="L132" s="3">
        <v>720000</v>
      </c>
      <c r="M132" s="19"/>
      <c r="N132" s="19"/>
      <c r="O132" s="19"/>
      <c r="P132" s="20"/>
      <c r="Q132" s="20"/>
      <c r="R132" s="20"/>
      <c r="S132" s="20"/>
      <c r="V132" s="20"/>
      <c r="X132" s="36"/>
    </row>
    <row r="133" spans="1:24" s="22" customFormat="1" ht="20.25" customHeight="1" x14ac:dyDescent="0.2">
      <c r="A133" s="17">
        <v>115</v>
      </c>
      <c r="B133" s="41" t="s">
        <v>204</v>
      </c>
      <c r="C133" s="29">
        <v>3613205133964</v>
      </c>
      <c r="D133" s="21" t="s">
        <v>51</v>
      </c>
      <c r="E133" s="18">
        <f t="shared" si="8"/>
        <v>1792160</v>
      </c>
      <c r="F133" s="19">
        <v>362160</v>
      </c>
      <c r="G133" s="19">
        <v>1430000</v>
      </c>
      <c r="H133" s="19">
        <f t="shared" si="9"/>
        <v>1792160</v>
      </c>
      <c r="I133" s="19"/>
      <c r="J133" s="19"/>
      <c r="K133" s="19"/>
      <c r="L133" s="3">
        <v>0</v>
      </c>
      <c r="M133" s="19"/>
      <c r="N133" s="19"/>
      <c r="O133" s="19"/>
      <c r="P133" s="20"/>
      <c r="Q133" s="20"/>
      <c r="R133" s="20"/>
      <c r="S133" s="20"/>
      <c r="V133" s="20"/>
      <c r="X133" s="36"/>
    </row>
    <row r="134" spans="1:24" s="22" customFormat="1" ht="20.25" customHeight="1" x14ac:dyDescent="0.2">
      <c r="A134" s="17">
        <v>116</v>
      </c>
      <c r="B134" s="41" t="s">
        <v>216</v>
      </c>
      <c r="C134" s="30" t="s">
        <v>217</v>
      </c>
      <c r="D134" s="21" t="s">
        <v>51</v>
      </c>
      <c r="E134" s="18">
        <f t="shared" si="8"/>
        <v>578000</v>
      </c>
      <c r="F134" s="19">
        <v>0</v>
      </c>
      <c r="G134" s="19">
        <v>578000</v>
      </c>
      <c r="H134" s="19">
        <f t="shared" si="9"/>
        <v>578000</v>
      </c>
      <c r="I134" s="19"/>
      <c r="J134" s="19"/>
      <c r="K134" s="19"/>
      <c r="L134" s="3">
        <v>0</v>
      </c>
      <c r="M134" s="19"/>
      <c r="N134" s="19"/>
      <c r="O134" s="19"/>
      <c r="P134" s="20"/>
      <c r="Q134" s="20"/>
      <c r="R134" s="20"/>
      <c r="S134" s="20"/>
      <c r="V134" s="20"/>
      <c r="X134" s="36"/>
    </row>
    <row r="135" spans="1:24" x14ac:dyDescent="0.25">
      <c r="A135" s="42" t="s">
        <v>12</v>
      </c>
      <c r="B135" s="66" t="s">
        <v>180</v>
      </c>
      <c r="C135" s="66"/>
      <c r="D135" s="66"/>
      <c r="E135" s="18"/>
      <c r="F135" s="19"/>
      <c r="G135" s="19"/>
      <c r="H135" s="19"/>
      <c r="I135" s="19"/>
      <c r="J135" s="19"/>
      <c r="K135" s="19"/>
      <c r="L135" s="19"/>
      <c r="M135" s="3"/>
      <c r="N135" s="19"/>
      <c r="O135" s="19"/>
      <c r="Q135" s="20"/>
      <c r="R135" s="20"/>
      <c r="S135" s="20"/>
      <c r="U135" s="7">
        <v>0</v>
      </c>
      <c r="V135" s="20">
        <f>E135-U135</f>
        <v>0</v>
      </c>
    </row>
    <row r="136" spans="1:24" ht="20.25" customHeight="1" x14ac:dyDescent="0.25">
      <c r="A136" s="17">
        <v>1</v>
      </c>
      <c r="B136" s="1" t="s">
        <v>49</v>
      </c>
      <c r="C136" s="2">
        <v>3613215000474</v>
      </c>
      <c r="D136" s="21" t="s">
        <v>51</v>
      </c>
      <c r="E136" s="18">
        <f t="shared" si="8"/>
        <v>860000</v>
      </c>
      <c r="F136" s="19">
        <v>0</v>
      </c>
      <c r="G136" s="19">
        <v>0</v>
      </c>
      <c r="H136" s="19">
        <f t="shared" si="9"/>
        <v>0</v>
      </c>
      <c r="I136" s="23"/>
      <c r="J136" s="23"/>
      <c r="K136" s="23"/>
      <c r="L136" s="19">
        <v>860000</v>
      </c>
      <c r="M136" s="3"/>
      <c r="N136" s="19"/>
      <c r="O136" s="19"/>
      <c r="Q136" s="20"/>
      <c r="R136" s="20"/>
      <c r="S136" s="20"/>
      <c r="U136" s="7">
        <v>4692036</v>
      </c>
      <c r="V136" s="20">
        <f>E136-U136</f>
        <v>-3832036</v>
      </c>
    </row>
    <row r="137" spans="1:24" ht="20.25" customHeight="1" x14ac:dyDescent="0.25">
      <c r="A137" s="17">
        <v>2</v>
      </c>
      <c r="B137" s="6" t="s">
        <v>50</v>
      </c>
      <c r="C137" s="29">
        <v>3613205003288</v>
      </c>
      <c r="D137" s="21" t="s">
        <v>51</v>
      </c>
      <c r="E137" s="18">
        <f t="shared" si="8"/>
        <v>1780000</v>
      </c>
      <c r="F137" s="19">
        <v>0</v>
      </c>
      <c r="G137" s="19">
        <v>1730000</v>
      </c>
      <c r="H137" s="19">
        <f t="shared" si="9"/>
        <v>1730000</v>
      </c>
      <c r="I137" s="23"/>
      <c r="J137" s="23"/>
      <c r="K137" s="23"/>
      <c r="L137" s="19">
        <v>50000</v>
      </c>
      <c r="M137" s="3"/>
      <c r="N137" s="19"/>
      <c r="O137" s="19"/>
      <c r="P137" s="7">
        <f>136*15</f>
        <v>2040</v>
      </c>
      <c r="Q137" s="20"/>
      <c r="R137" s="20"/>
      <c r="S137" s="20"/>
      <c r="U137" s="7">
        <v>4398357</v>
      </c>
      <c r="V137" s="20">
        <f>E137-U137</f>
        <v>-2618357</v>
      </c>
    </row>
    <row r="138" spans="1:24" x14ac:dyDescent="0.25">
      <c r="A138" s="42" t="s">
        <v>13</v>
      </c>
      <c r="B138" s="56" t="s">
        <v>14</v>
      </c>
      <c r="C138" s="56"/>
      <c r="D138" s="56"/>
      <c r="E138" s="18"/>
      <c r="F138" s="19"/>
      <c r="G138" s="19"/>
      <c r="H138" s="19"/>
      <c r="I138" s="19"/>
      <c r="J138" s="19"/>
      <c r="K138" s="19"/>
      <c r="L138" s="19"/>
      <c r="M138" s="19"/>
      <c r="N138" s="19"/>
      <c r="O138" s="19"/>
      <c r="P138" s="7">
        <f>5*15</f>
        <v>75</v>
      </c>
      <c r="Q138" s="20"/>
      <c r="R138" s="20"/>
      <c r="V138" s="20"/>
    </row>
    <row r="139" spans="1:24" ht="20.25" customHeight="1" x14ac:dyDescent="0.25">
      <c r="A139" s="17">
        <v>1</v>
      </c>
      <c r="B139" s="39" t="s">
        <v>203</v>
      </c>
      <c r="C139" s="29">
        <v>3613205112255</v>
      </c>
      <c r="D139" s="21" t="s">
        <v>51</v>
      </c>
      <c r="E139" s="18">
        <f t="shared" si="8"/>
        <v>1088660</v>
      </c>
      <c r="F139" s="19">
        <v>97660</v>
      </c>
      <c r="G139" s="19">
        <v>991000</v>
      </c>
      <c r="H139" s="19">
        <f t="shared" si="9"/>
        <v>1088660</v>
      </c>
      <c r="I139" s="19"/>
      <c r="J139" s="19"/>
      <c r="K139" s="19"/>
      <c r="L139" s="19">
        <v>0</v>
      </c>
      <c r="M139" s="19"/>
      <c r="N139" s="19"/>
      <c r="O139" s="19"/>
      <c r="Q139" s="20"/>
      <c r="R139" s="20"/>
      <c r="V139" s="20"/>
    </row>
    <row r="140" spans="1:24" x14ac:dyDescent="0.25">
      <c r="A140" s="42" t="s">
        <v>214</v>
      </c>
      <c r="B140" s="57" t="s">
        <v>215</v>
      </c>
      <c r="C140" s="58"/>
      <c r="D140" s="59"/>
      <c r="E140" s="18"/>
      <c r="F140" s="19"/>
      <c r="G140" s="19"/>
      <c r="H140" s="19"/>
      <c r="I140" s="19"/>
      <c r="J140" s="19"/>
      <c r="K140" s="19"/>
      <c r="L140" s="19"/>
      <c r="M140" s="19"/>
      <c r="N140" s="19"/>
      <c r="O140" s="19"/>
      <c r="P140" s="7">
        <v>122421220</v>
      </c>
      <c r="Q140" s="20"/>
      <c r="R140" s="20"/>
      <c r="V140" s="20"/>
    </row>
    <row r="141" spans="1:24" x14ac:dyDescent="0.25">
      <c r="A141" s="15" t="s">
        <v>226</v>
      </c>
      <c r="S141" s="13"/>
      <c r="X141" s="7"/>
    </row>
    <row r="142" spans="1:24" x14ac:dyDescent="0.25">
      <c r="A142" s="15" t="s">
        <v>198</v>
      </c>
    </row>
    <row r="143" spans="1:24" hidden="1" x14ac:dyDescent="0.25">
      <c r="A143" s="15"/>
      <c r="P143" s="34">
        <v>3680472.1109092236</v>
      </c>
    </row>
    <row r="144" spans="1:24" ht="15" customHeight="1" x14ac:dyDescent="0.25">
      <c r="A144" s="43"/>
      <c r="B144" s="51"/>
      <c r="C144" s="51"/>
      <c r="I144" s="52" t="s">
        <v>225</v>
      </c>
      <c r="J144" s="52"/>
      <c r="K144" s="52"/>
      <c r="L144" s="52"/>
      <c r="M144" s="52"/>
      <c r="N144" s="52"/>
      <c r="O144" s="52"/>
      <c r="R144" s="7">
        <f>134*15000</f>
        <v>2010000</v>
      </c>
    </row>
    <row r="145" spans="1:24" ht="15" customHeight="1" x14ac:dyDescent="0.25">
      <c r="A145" s="53" t="s">
        <v>15</v>
      </c>
      <c r="B145" s="53"/>
      <c r="E145" s="53" t="s">
        <v>17</v>
      </c>
      <c r="F145" s="53"/>
      <c r="G145" s="45"/>
      <c r="H145" s="45"/>
      <c r="I145" s="53" t="s">
        <v>18</v>
      </c>
      <c r="J145" s="53"/>
      <c r="K145" s="53"/>
      <c r="L145" s="53"/>
      <c r="M145" s="53"/>
      <c r="N145" s="53"/>
      <c r="O145" s="53"/>
      <c r="P145" s="8">
        <v>934620000</v>
      </c>
    </row>
    <row r="146" spans="1:24" ht="15" customHeight="1" x14ac:dyDescent="0.25">
      <c r="A146" s="52" t="s">
        <v>16</v>
      </c>
      <c r="B146" s="52"/>
      <c r="E146" s="52" t="s">
        <v>16</v>
      </c>
      <c r="F146" s="52"/>
      <c r="G146" s="44"/>
      <c r="H146" s="44"/>
      <c r="I146" s="52" t="s">
        <v>19</v>
      </c>
      <c r="J146" s="52"/>
      <c r="K146" s="52"/>
      <c r="L146" s="52"/>
      <c r="M146" s="52"/>
      <c r="N146" s="52"/>
      <c r="O146" s="52"/>
      <c r="P146" s="8">
        <v>1166707500</v>
      </c>
      <c r="X146" s="7"/>
    </row>
    <row r="147" spans="1:24" x14ac:dyDescent="0.25">
      <c r="A147" s="44"/>
      <c r="B147" s="44"/>
      <c r="E147" s="44"/>
      <c r="L147" s="44"/>
      <c r="M147" s="44"/>
      <c r="X147" s="7"/>
    </row>
    <row r="148" spans="1:24" x14ac:dyDescent="0.25">
      <c r="A148" s="44"/>
      <c r="B148" s="44"/>
      <c r="E148" s="44"/>
      <c r="L148" s="44"/>
      <c r="M148" s="44"/>
      <c r="P148" s="13">
        <f>P146-P145</f>
        <v>232087500</v>
      </c>
      <c r="X148" s="7"/>
    </row>
    <row r="149" spans="1:24" x14ac:dyDescent="0.25">
      <c r="A149" s="44"/>
      <c r="B149" s="37"/>
      <c r="E149" s="44"/>
      <c r="L149" s="44"/>
      <c r="M149" s="44"/>
      <c r="R149" s="13">
        <v>9924300</v>
      </c>
      <c r="X149" s="7"/>
    </row>
    <row r="150" spans="1:24" ht="15" customHeight="1" x14ac:dyDescent="0.25">
      <c r="A150" s="55" t="s">
        <v>52</v>
      </c>
      <c r="B150" s="55"/>
      <c r="E150" s="55" t="s">
        <v>53</v>
      </c>
      <c r="F150" s="55"/>
      <c r="G150" s="46"/>
      <c r="H150" s="46"/>
      <c r="I150" s="55" t="s">
        <v>54</v>
      </c>
      <c r="J150" s="55"/>
      <c r="K150" s="55"/>
      <c r="L150" s="55"/>
      <c r="M150" s="55"/>
      <c r="N150" s="55"/>
      <c r="O150" s="55"/>
      <c r="P150" s="7">
        <v>950307500</v>
      </c>
      <c r="R150" s="7">
        <v>4245000</v>
      </c>
      <c r="X150" s="7"/>
    </row>
    <row r="151" spans="1:24" ht="1.5" customHeight="1" x14ac:dyDescent="0.25">
      <c r="A151" s="46"/>
      <c r="B151" s="46"/>
      <c r="E151" s="46"/>
      <c r="N151" s="46"/>
      <c r="R151" s="13" t="e">
        <f>R149+#REF!-R150</f>
        <v>#REF!</v>
      </c>
      <c r="X151" s="7"/>
    </row>
    <row r="152" spans="1:24" x14ac:dyDescent="0.25">
      <c r="A152" s="50" t="s">
        <v>20</v>
      </c>
      <c r="B152" s="50"/>
      <c r="C152" s="50"/>
      <c r="D152" s="50"/>
      <c r="E152" s="50"/>
      <c r="F152" s="50"/>
      <c r="G152" s="50"/>
      <c r="H152" s="50"/>
      <c r="I152" s="50"/>
      <c r="J152" s="50"/>
      <c r="K152" s="50"/>
      <c r="L152" s="50"/>
      <c r="M152" s="50"/>
      <c r="N152" s="50"/>
      <c r="O152" s="50"/>
      <c r="P152" s="7">
        <v>952242500</v>
      </c>
      <c r="X152" s="7"/>
    </row>
    <row r="153" spans="1:24" x14ac:dyDescent="0.25">
      <c r="A153" s="51"/>
      <c r="B153" s="51"/>
      <c r="I153" s="52" t="s">
        <v>220</v>
      </c>
      <c r="J153" s="52"/>
      <c r="K153" s="52"/>
      <c r="L153" s="52"/>
      <c r="M153" s="52"/>
      <c r="N153" s="52"/>
      <c r="O153" s="52"/>
      <c r="X153" s="7"/>
    </row>
    <row r="154" spans="1:24" x14ac:dyDescent="0.25">
      <c r="A154" s="53" t="s">
        <v>21</v>
      </c>
      <c r="B154" s="53"/>
      <c r="C154" s="53"/>
      <c r="D154" s="53"/>
      <c r="I154" s="53" t="s">
        <v>22</v>
      </c>
      <c r="J154" s="53"/>
      <c r="K154" s="53"/>
      <c r="L154" s="53"/>
      <c r="M154" s="53"/>
      <c r="N154" s="53"/>
      <c r="O154" s="53"/>
      <c r="P154" s="7">
        <v>928910700</v>
      </c>
      <c r="X154" s="7"/>
    </row>
    <row r="155" spans="1:24" x14ac:dyDescent="0.25">
      <c r="A155" s="54"/>
      <c r="B155" s="54"/>
      <c r="I155" s="53" t="s">
        <v>23</v>
      </c>
      <c r="J155" s="53"/>
      <c r="K155" s="53"/>
      <c r="L155" s="53"/>
      <c r="M155" s="53"/>
      <c r="N155" s="53"/>
      <c r="O155" s="53"/>
      <c r="X155" s="7"/>
    </row>
    <row r="156" spans="1:24" x14ac:dyDescent="0.25">
      <c r="A156" s="24"/>
      <c r="B156" s="24"/>
      <c r="C156" s="24"/>
      <c r="D156" s="24"/>
      <c r="R156" s="7">
        <v>691589860.53909075</v>
      </c>
      <c r="S156" s="7">
        <v>232730274.35000002</v>
      </c>
      <c r="X156" s="7"/>
    </row>
    <row r="157" spans="1:24" x14ac:dyDescent="0.25">
      <c r="A157" s="25"/>
      <c r="R157" s="7">
        <v>2682000</v>
      </c>
      <c r="S157" s="7">
        <v>1341000</v>
      </c>
      <c r="X157" s="7"/>
    </row>
    <row r="158" spans="1:24" x14ac:dyDescent="0.25">
      <c r="A158" s="25"/>
      <c r="B158" s="13"/>
      <c r="R158" s="7">
        <f>R156-R157</f>
        <v>688907860.53909075</v>
      </c>
      <c r="S158" s="7">
        <f>S156-S157</f>
        <v>231389274.35000002</v>
      </c>
      <c r="X158" s="7"/>
    </row>
    <row r="159" spans="1:24" x14ac:dyDescent="0.25">
      <c r="A159" s="25"/>
      <c r="R159" s="13">
        <f>SUM(I136:I137)</f>
        <v>0</v>
      </c>
      <c r="X159" s="7"/>
    </row>
    <row r="160" spans="1:24" x14ac:dyDescent="0.25">
      <c r="A160" s="25"/>
      <c r="P160" s="13" t="e">
        <f>#REF!-#REF!</f>
        <v>#REF!</v>
      </c>
      <c r="R160" s="13">
        <f>R158-R159</f>
        <v>688907860.53909075</v>
      </c>
      <c r="X160" s="7"/>
    </row>
    <row r="161" spans="1:24" x14ac:dyDescent="0.25">
      <c r="A161" s="25"/>
      <c r="P161" s="13"/>
      <c r="R161" s="13"/>
      <c r="X161" s="7"/>
    </row>
    <row r="162" spans="1:24" x14ac:dyDescent="0.25">
      <c r="A162" s="25"/>
      <c r="P162" s="13" t="e">
        <f>#REF!+#REF!</f>
        <v>#REF!</v>
      </c>
      <c r="X162" s="7"/>
    </row>
    <row r="163" spans="1:24" x14ac:dyDescent="0.25">
      <c r="A163" s="25"/>
      <c r="P163" s="7">
        <v>30000</v>
      </c>
      <c r="X163" s="7"/>
    </row>
    <row r="164" spans="1:24" x14ac:dyDescent="0.25">
      <c r="A164" s="25"/>
      <c r="P164" s="13" t="e">
        <f>P160-P162-P163</f>
        <v>#REF!</v>
      </c>
      <c r="R164" s="13">
        <v>8636869.6590909101</v>
      </c>
      <c r="S164" s="13">
        <v>8636871.8409090899</v>
      </c>
      <c r="X164" s="7"/>
    </row>
    <row r="165" spans="1:24" x14ac:dyDescent="0.25">
      <c r="A165" s="25"/>
      <c r="R165" s="13">
        <v>-4957433.1818181798</v>
      </c>
      <c r="S165" s="13">
        <f>S164-S166</f>
        <v>4956399.8409090899</v>
      </c>
      <c r="X165" s="7"/>
    </row>
    <row r="166" spans="1:24" x14ac:dyDescent="0.25">
      <c r="A166" s="25"/>
      <c r="R166" s="13">
        <v>3679436.4772727322</v>
      </c>
      <c r="S166" s="13">
        <v>3680472</v>
      </c>
      <c r="X166" s="7"/>
    </row>
    <row r="167" spans="1:24" x14ac:dyDescent="0.25">
      <c r="A167" s="25"/>
      <c r="P167" s="13" t="e">
        <f>E17-#REF!</f>
        <v>#REF!</v>
      </c>
      <c r="X167" s="7"/>
    </row>
    <row r="168" spans="1:24" x14ac:dyDescent="0.25">
      <c r="A168" s="25"/>
      <c r="X168" s="7"/>
    </row>
    <row r="169" spans="1:24" x14ac:dyDescent="0.25">
      <c r="A169" s="25"/>
      <c r="X169" s="7"/>
    </row>
    <row r="170" spans="1:24" x14ac:dyDescent="0.25">
      <c r="A170" s="25"/>
      <c r="X170" s="7"/>
    </row>
    <row r="171" spans="1:24" x14ac:dyDescent="0.25">
      <c r="A171" s="25"/>
      <c r="X171" s="7"/>
    </row>
    <row r="172" spans="1:24" x14ac:dyDescent="0.25">
      <c r="A172" s="25"/>
      <c r="X172" s="7"/>
    </row>
    <row r="173" spans="1:24" x14ac:dyDescent="0.25">
      <c r="A173" s="25"/>
      <c r="X173" s="7"/>
    </row>
    <row r="174" spans="1:24" x14ac:dyDescent="0.25">
      <c r="A174" s="25"/>
      <c r="X174" s="7"/>
    </row>
    <row r="175" spans="1:24" x14ac:dyDescent="0.25">
      <c r="A175" s="25"/>
      <c r="X175" s="7"/>
    </row>
    <row r="176" spans="1:24" x14ac:dyDescent="0.25">
      <c r="A176" s="25"/>
      <c r="X176" s="7"/>
    </row>
    <row r="177" spans="1:24" x14ac:dyDescent="0.25">
      <c r="A177" s="25"/>
      <c r="X177" s="7"/>
    </row>
    <row r="178" spans="1:24" x14ac:dyDescent="0.25">
      <c r="A178" s="25"/>
      <c r="X178" s="7"/>
    </row>
    <row r="179" spans="1:24" x14ac:dyDescent="0.25">
      <c r="A179" s="25"/>
      <c r="X179" s="7"/>
    </row>
    <row r="180" spans="1:24" x14ac:dyDescent="0.25">
      <c r="A180" s="25"/>
      <c r="X180" s="7"/>
    </row>
    <row r="181" spans="1:24" x14ac:dyDescent="0.25">
      <c r="A181" s="25" t="s">
        <v>24</v>
      </c>
      <c r="X181" s="7"/>
    </row>
    <row r="182" spans="1:24" x14ac:dyDescent="0.25">
      <c r="A182" s="26" t="s">
        <v>25</v>
      </c>
      <c r="X182" s="7"/>
    </row>
    <row r="183" spans="1:24" x14ac:dyDescent="0.25">
      <c r="A183" s="26" t="s">
        <v>26</v>
      </c>
      <c r="X183" s="7"/>
    </row>
    <row r="184" spans="1:24" x14ac:dyDescent="0.25">
      <c r="A184" s="26" t="s">
        <v>27</v>
      </c>
      <c r="X184" s="7"/>
    </row>
    <row r="185" spans="1:24" x14ac:dyDescent="0.25">
      <c r="A185" s="26" t="s">
        <v>28</v>
      </c>
      <c r="X185" s="7"/>
    </row>
    <row r="186" spans="1:24" x14ac:dyDescent="0.25">
      <c r="A186" s="26" t="s">
        <v>29</v>
      </c>
      <c r="X186" s="7"/>
    </row>
    <row r="187" spans="1:24" x14ac:dyDescent="0.25">
      <c r="A187" s="26" t="s">
        <v>30</v>
      </c>
      <c r="X187" s="7"/>
    </row>
    <row r="188" spans="1:24" x14ac:dyDescent="0.25">
      <c r="A188" s="26"/>
      <c r="X188" s="7"/>
    </row>
    <row r="189" spans="1:24" x14ac:dyDescent="0.25">
      <c r="A189" s="27"/>
      <c r="X189" s="7"/>
    </row>
  </sheetData>
  <mergeCells count="43">
    <mergeCell ref="A155:B155"/>
    <mergeCell ref="I155:O155"/>
    <mergeCell ref="A146:B146"/>
    <mergeCell ref="E146:F146"/>
    <mergeCell ref="I146:O146"/>
    <mergeCell ref="A150:B150"/>
    <mergeCell ref="E150:F150"/>
    <mergeCell ref="I150:O150"/>
    <mergeCell ref="A152:O152"/>
    <mergeCell ref="A153:B153"/>
    <mergeCell ref="I153:O153"/>
    <mergeCell ref="A154:D154"/>
    <mergeCell ref="I154:O154"/>
    <mergeCell ref="B138:D138"/>
    <mergeCell ref="B140:D140"/>
    <mergeCell ref="B144:C144"/>
    <mergeCell ref="I144:O144"/>
    <mergeCell ref="A145:B145"/>
    <mergeCell ref="E145:F145"/>
    <mergeCell ref="I145:O145"/>
    <mergeCell ref="B135:D135"/>
    <mergeCell ref="C14:C15"/>
    <mergeCell ref="D14:D15"/>
    <mergeCell ref="F14:H14"/>
    <mergeCell ref="I14:I15"/>
    <mergeCell ref="B17:D17"/>
    <mergeCell ref="B18:D18"/>
    <mergeCell ref="F16:H16"/>
    <mergeCell ref="A1:A3"/>
    <mergeCell ref="M1:N1"/>
    <mergeCell ref="A4:O4"/>
    <mergeCell ref="A5:O5"/>
    <mergeCell ref="A13:A15"/>
    <mergeCell ref="B13:B15"/>
    <mergeCell ref="C13:D13"/>
    <mergeCell ref="E13:E15"/>
    <mergeCell ref="F13:N13"/>
    <mergeCell ref="O13:O15"/>
    <mergeCell ref="L14:L15"/>
    <mergeCell ref="M14:M15"/>
    <mergeCell ref="N14:N15"/>
    <mergeCell ref="J14:J15"/>
    <mergeCell ref="K14:K15"/>
  </mergeCells>
  <pageMargins left="0.11811023622047245" right="0" top="0.39370078740157483" bottom="0.39370078740157483" header="0.31496062992125984" footer="0.23622047244094491"/>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tháng 4 - năm 2023</vt:lpstr>
      <vt:lpstr>'tháng 4 - năm 2023'!Print_Titles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2023-07-25T01:25:34Z</cp:lastPrinted>
  <dcterms:created xsi:type="dcterms:W3CDTF">2020-03-26T00:13:30Z</dcterms:created>
  <dcterms:modified xsi:type="dcterms:W3CDTF">2023-07-25T03:05:18Z</dcterms:modified>
</cp:coreProperties>
</file>