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10" windowWidth="27795" windowHeight="12210" tabRatio="723" activeTab="7"/>
  </bookViews>
  <sheets>
    <sheet name="ĐẢNG BỘ Trích nộp " sheetId="10" r:id="rId1"/>
    <sheet name="ĐẢNG BỘ TTYT" sheetId="4" r:id="rId2"/>
    <sheet name="CB PHÒNG KHÁM - CLS " sheetId="8" r:id="rId3"/>
    <sheet name="CB HẬU CẦN" sheetId="9" r:id="rId4"/>
    <sheet name="CB NỘI NHI LÂY" sheetId="5" r:id="rId5"/>
    <sheet name="CB NGOẠI SẢN" sheetId="7" r:id="rId6"/>
    <sheet name="CB KẾ HOẠCH - ĐY" sheetId="6" r:id="rId7"/>
    <sheet name="CB DỰ PHÒNG" sheetId="1" r:id="rId8"/>
    <sheet name="Bảng tổng hợp thu - trích lại" sheetId="2" r:id="rId9"/>
  </sheets>
  <externalReferences>
    <externalReference r:id="rId10"/>
  </externalReferences>
  <definedNames>
    <definedName name="_xlnm.Print_Titles" localSheetId="1">'ĐẢNG BỘ TTYT'!$8:$10</definedName>
    <definedName name="_xlnm.Print_Titles" localSheetId="0">'ĐẢNG BỘ Trích nộp '!$8:$10</definedName>
  </definedNames>
  <calcPr calcId="144525"/>
</workbook>
</file>

<file path=xl/calcChain.xml><?xml version="1.0" encoding="utf-8"?>
<calcChain xmlns="http://schemas.openxmlformats.org/spreadsheetml/2006/main">
  <c r="F25" i="1" l="1"/>
  <c r="G25" i="1" s="1"/>
  <c r="F24" i="1"/>
  <c r="G24" i="1" s="1"/>
  <c r="F23" i="1"/>
  <c r="G23" i="1" s="1"/>
  <c r="F22" i="1"/>
  <c r="G22" i="1" s="1"/>
  <c r="G21" i="1"/>
  <c r="G20" i="1"/>
  <c r="F19" i="1"/>
  <c r="G19" i="1" s="1"/>
  <c r="F18" i="1"/>
  <c r="G18" i="1" s="1"/>
  <c r="G17" i="1"/>
  <c r="G16" i="1"/>
  <c r="G15" i="1"/>
  <c r="G14" i="1"/>
  <c r="G13" i="1"/>
  <c r="G12" i="1"/>
  <c r="F12" i="1"/>
  <c r="G11" i="1"/>
  <c r="F10" i="1"/>
  <c r="G10" i="1" s="1"/>
  <c r="G19" i="6"/>
  <c r="G18" i="6"/>
  <c r="G17" i="6"/>
  <c r="G16" i="6"/>
  <c r="G15" i="6"/>
  <c r="F15" i="6"/>
  <c r="G14" i="6"/>
  <c r="G13" i="6"/>
  <c r="G12" i="6"/>
  <c r="G11" i="6"/>
  <c r="G10" i="6"/>
  <c r="G26" i="7"/>
  <c r="G25" i="7"/>
  <c r="G24" i="7"/>
  <c r="G23" i="7"/>
  <c r="G22" i="7"/>
  <c r="F21" i="7"/>
  <c r="G21" i="7" s="1"/>
  <c r="G20" i="7"/>
  <c r="G19" i="7"/>
  <c r="F19" i="7"/>
  <c r="F18" i="7"/>
  <c r="G18" i="7" s="1"/>
  <c r="G17" i="7"/>
  <c r="F17" i="7"/>
  <c r="G16" i="7"/>
  <c r="G15" i="7"/>
  <c r="G14" i="7"/>
  <c r="G13" i="7"/>
  <c r="G12" i="7"/>
  <c r="G11" i="7"/>
  <c r="G10" i="7"/>
  <c r="G9" i="7"/>
  <c r="G25" i="5"/>
  <c r="G24" i="5"/>
  <c r="F23" i="5"/>
  <c r="G23" i="5" s="1"/>
  <c r="G22" i="5"/>
  <c r="F22" i="5"/>
  <c r="F21" i="5"/>
  <c r="G21" i="5" s="1"/>
  <c r="G20" i="5"/>
  <c r="G19" i="5"/>
  <c r="G18" i="5"/>
  <c r="G17" i="5"/>
  <c r="G16" i="5"/>
  <c r="G15" i="5"/>
  <c r="G14" i="5"/>
  <c r="G13" i="5"/>
  <c r="G12" i="5"/>
  <c r="G11" i="5"/>
  <c r="F10" i="5"/>
  <c r="G10" i="5" s="1"/>
  <c r="G27" i="9"/>
  <c r="G26" i="9"/>
  <c r="H26" i="9" s="1"/>
  <c r="I26" i="9" s="1"/>
  <c r="J26" i="9" s="1"/>
  <c r="L26" i="9" s="1"/>
  <c r="G25" i="9"/>
  <c r="G24" i="9"/>
  <c r="G23" i="9"/>
  <c r="G22" i="9"/>
  <c r="G21" i="9"/>
  <c r="G20" i="9"/>
  <c r="G19" i="9"/>
  <c r="G18" i="9"/>
  <c r="F18" i="9"/>
  <c r="G17" i="9"/>
  <c r="G16" i="9"/>
  <c r="G15" i="9"/>
  <c r="G14" i="9"/>
  <c r="G13" i="9"/>
  <c r="G12" i="9"/>
  <c r="G11" i="9"/>
  <c r="G10" i="9"/>
  <c r="G29" i="8"/>
  <c r="F29" i="8"/>
  <c r="G28" i="8"/>
  <c r="G27" i="8"/>
  <c r="G26" i="8"/>
  <c r="G25" i="8"/>
  <c r="G24" i="8"/>
  <c r="G23" i="8"/>
  <c r="G22" i="8"/>
  <c r="G21" i="8"/>
  <c r="G20" i="8"/>
  <c r="G19" i="8"/>
  <c r="G18" i="8"/>
  <c r="F18" i="8"/>
  <c r="G17" i="8"/>
  <c r="G16" i="8"/>
  <c r="G15" i="8"/>
  <c r="F15" i="8"/>
  <c r="F14" i="8"/>
  <c r="G14" i="8" s="1"/>
  <c r="G13" i="8"/>
  <c r="F13" i="8"/>
  <c r="G12" i="8"/>
  <c r="G11" i="8"/>
  <c r="G10" i="8"/>
  <c r="G9" i="8"/>
  <c r="I116" i="4"/>
  <c r="G115" i="4"/>
  <c r="F115" i="4"/>
  <c r="F114" i="4"/>
  <c r="G114" i="4" s="1"/>
  <c r="G113" i="4"/>
  <c r="F113" i="4"/>
  <c r="F112" i="4"/>
  <c r="G112" i="4" s="1"/>
  <c r="G111" i="4"/>
  <c r="G110" i="4"/>
  <c r="F109" i="4"/>
  <c r="G109" i="4" s="1"/>
  <c r="G108" i="4"/>
  <c r="F108" i="4"/>
  <c r="G107" i="4"/>
  <c r="G106" i="4"/>
  <c r="G105" i="4"/>
  <c r="G104" i="4"/>
  <c r="G103" i="4"/>
  <c r="G102" i="4"/>
  <c r="F102" i="4"/>
  <c r="G101" i="4"/>
  <c r="F100" i="4"/>
  <c r="G100" i="4" s="1"/>
  <c r="G98" i="4"/>
  <c r="G97" i="4"/>
  <c r="G96" i="4"/>
  <c r="G95" i="4"/>
  <c r="G94" i="4"/>
  <c r="F94" i="4"/>
  <c r="G93" i="4"/>
  <c r="G92" i="4"/>
  <c r="G91" i="4"/>
  <c r="G90" i="4"/>
  <c r="G89" i="4"/>
  <c r="G87" i="4"/>
  <c r="G86" i="4"/>
  <c r="G85" i="4"/>
  <c r="G84" i="4"/>
  <c r="G83" i="4"/>
  <c r="G82" i="4"/>
  <c r="F82" i="4"/>
  <c r="G81" i="4"/>
  <c r="G80" i="4"/>
  <c r="F80" i="4"/>
  <c r="F79" i="4"/>
  <c r="G79" i="4" s="1"/>
  <c r="G78" i="4"/>
  <c r="F78" i="4"/>
  <c r="G77" i="4"/>
  <c r="G76" i="4"/>
  <c r="G75" i="4"/>
  <c r="G74" i="4"/>
  <c r="G73" i="4"/>
  <c r="G72" i="4"/>
  <c r="G71" i="4"/>
  <c r="G70" i="4"/>
  <c r="G68" i="4"/>
  <c r="G67" i="4"/>
  <c r="G66" i="4"/>
  <c r="F66" i="4"/>
  <c r="F65" i="4"/>
  <c r="G65" i="4" s="1"/>
  <c r="G64" i="4"/>
  <c r="F64" i="4"/>
  <c r="G63" i="4"/>
  <c r="G62" i="4"/>
  <c r="G61" i="4"/>
  <c r="G60" i="4"/>
  <c r="G59" i="4"/>
  <c r="G58" i="4"/>
  <c r="G57" i="4"/>
  <c r="G56" i="4"/>
  <c r="G55" i="4"/>
  <c r="G54" i="4"/>
  <c r="G53" i="4"/>
  <c r="F53" i="4"/>
  <c r="G51" i="4"/>
  <c r="G50" i="4"/>
  <c r="G49" i="4"/>
  <c r="G48" i="4"/>
  <c r="G47" i="4"/>
  <c r="G46" i="4"/>
  <c r="G45" i="4"/>
  <c r="G44" i="4"/>
  <c r="G43" i="4"/>
  <c r="F42" i="4"/>
  <c r="G42" i="4" s="1"/>
  <c r="G41" i="4"/>
  <c r="G40" i="4"/>
  <c r="G39" i="4"/>
  <c r="G38" i="4"/>
  <c r="G37" i="4"/>
  <c r="G36" i="4"/>
  <c r="G35" i="4"/>
  <c r="G34" i="4"/>
  <c r="G32" i="4"/>
  <c r="F32" i="4"/>
  <c r="G31" i="4"/>
  <c r="G30" i="4"/>
  <c r="G29" i="4"/>
  <c r="G28" i="4"/>
  <c r="G27" i="4"/>
  <c r="G26" i="4"/>
  <c r="G25" i="4"/>
  <c r="G24" i="4"/>
  <c r="G23" i="4"/>
  <c r="G22" i="4"/>
  <c r="G21" i="4"/>
  <c r="F21" i="4"/>
  <c r="G20" i="4"/>
  <c r="G19" i="4"/>
  <c r="G18" i="4"/>
  <c r="F18" i="4"/>
  <c r="F17" i="4"/>
  <c r="G17" i="4" s="1"/>
  <c r="G16" i="4"/>
  <c r="F16" i="4"/>
  <c r="G15" i="4"/>
  <c r="G14" i="4"/>
  <c r="G13" i="4"/>
  <c r="G12" i="4"/>
  <c r="H51" i="4"/>
  <c r="I51" i="4" s="1"/>
  <c r="J51" i="4" s="1"/>
  <c r="L51" i="4" s="1"/>
  <c r="G51" i="10"/>
  <c r="H51" i="10" s="1"/>
  <c r="I51" i="10" s="1"/>
  <c r="J51" i="10" s="1"/>
  <c r="L51" i="10" s="1"/>
  <c r="C117" i="4"/>
  <c r="N51" i="10" l="1"/>
  <c r="O51" i="10" s="1"/>
  <c r="M51" i="10"/>
  <c r="H24" i="5"/>
  <c r="I24" i="5" s="1"/>
  <c r="J24" i="5" s="1"/>
  <c r="L24" i="5" s="1"/>
  <c r="H28" i="8"/>
  <c r="I28" i="8" s="1"/>
  <c r="J28" i="8" s="1"/>
  <c r="L28" i="8" s="1"/>
  <c r="K116" i="4"/>
  <c r="I33" i="4"/>
  <c r="J33" i="4" s="1"/>
  <c r="L33" i="4" s="1"/>
  <c r="I52" i="4"/>
  <c r="J52" i="4" s="1"/>
  <c r="L52" i="4" s="1"/>
  <c r="I69" i="4"/>
  <c r="J69" i="4" s="1"/>
  <c r="L69" i="4" s="1"/>
  <c r="I88" i="4"/>
  <c r="J88" i="4"/>
  <c r="L88" i="4" s="1"/>
  <c r="I93" i="4"/>
  <c r="J93" i="4" s="1"/>
  <c r="L93" i="4" s="1"/>
  <c r="I99" i="4"/>
  <c r="J99" i="4" s="1"/>
  <c r="L99" i="4" s="1"/>
  <c r="D116" i="4"/>
  <c r="C116" i="4"/>
  <c r="H115" i="4"/>
  <c r="I115" i="4" s="1"/>
  <c r="J115" i="4" s="1"/>
  <c r="L115" i="4" s="1"/>
  <c r="H114" i="4"/>
  <c r="I114" i="4" s="1"/>
  <c r="J114" i="4" s="1"/>
  <c r="L114" i="4" s="1"/>
  <c r="H113" i="4"/>
  <c r="I113" i="4" s="1"/>
  <c r="J113" i="4" s="1"/>
  <c r="L113" i="4" s="1"/>
  <c r="H112" i="4"/>
  <c r="I112" i="4" s="1"/>
  <c r="J112" i="4" s="1"/>
  <c r="L112" i="4" s="1"/>
  <c r="H111" i="4"/>
  <c r="I111" i="4" s="1"/>
  <c r="J111" i="4" s="1"/>
  <c r="L111" i="4" s="1"/>
  <c r="H110" i="4"/>
  <c r="I110" i="4" s="1"/>
  <c r="J110" i="4" s="1"/>
  <c r="L110" i="4" s="1"/>
  <c r="H109" i="4"/>
  <c r="I109" i="4" s="1"/>
  <c r="J109" i="4" s="1"/>
  <c r="L109" i="4" s="1"/>
  <c r="H108" i="4"/>
  <c r="I108" i="4" s="1"/>
  <c r="J108" i="4" s="1"/>
  <c r="L108" i="4" s="1"/>
  <c r="H107" i="4"/>
  <c r="I107" i="4" s="1"/>
  <c r="J107" i="4" s="1"/>
  <c r="L107" i="4" s="1"/>
  <c r="H106" i="4"/>
  <c r="I106" i="4" s="1"/>
  <c r="J106" i="4" s="1"/>
  <c r="L106" i="4" s="1"/>
  <c r="H105" i="4"/>
  <c r="I105" i="4" s="1"/>
  <c r="J105" i="4" s="1"/>
  <c r="L105" i="4" s="1"/>
  <c r="H104" i="4"/>
  <c r="I104" i="4" s="1"/>
  <c r="J104" i="4" s="1"/>
  <c r="L104" i="4" s="1"/>
  <c r="H103" i="4"/>
  <c r="I103" i="4" s="1"/>
  <c r="J103" i="4" s="1"/>
  <c r="L103" i="4" s="1"/>
  <c r="H102" i="4"/>
  <c r="I102" i="4" s="1"/>
  <c r="J102" i="4" s="1"/>
  <c r="L102" i="4" s="1"/>
  <c r="H101" i="4"/>
  <c r="I101" i="4" s="1"/>
  <c r="J101" i="4" s="1"/>
  <c r="L101" i="4" s="1"/>
  <c r="H100" i="4"/>
  <c r="I100" i="4" s="1"/>
  <c r="J100" i="4" s="1"/>
  <c r="L100" i="4" s="1"/>
  <c r="H98" i="4"/>
  <c r="I98" i="4" s="1"/>
  <c r="J98" i="4" s="1"/>
  <c r="L98" i="4" s="1"/>
  <c r="H97" i="4"/>
  <c r="I97" i="4" s="1"/>
  <c r="J97" i="4" s="1"/>
  <c r="L97" i="4" s="1"/>
  <c r="H96" i="4"/>
  <c r="I96" i="4" s="1"/>
  <c r="J96" i="4" s="1"/>
  <c r="L96" i="4" s="1"/>
  <c r="H95" i="4"/>
  <c r="I95" i="4" s="1"/>
  <c r="J95" i="4" s="1"/>
  <c r="L95" i="4" s="1"/>
  <c r="H94" i="4"/>
  <c r="I94" i="4" s="1"/>
  <c r="J94" i="4" s="1"/>
  <c r="L94" i="4" s="1"/>
  <c r="H93" i="4"/>
  <c r="H92" i="4"/>
  <c r="I92" i="4" s="1"/>
  <c r="J92" i="4" s="1"/>
  <c r="L92" i="4" s="1"/>
  <c r="H91" i="4"/>
  <c r="I91" i="4" s="1"/>
  <c r="J91" i="4" s="1"/>
  <c r="L91" i="4" s="1"/>
  <c r="H90" i="4"/>
  <c r="I90" i="4" s="1"/>
  <c r="J90" i="4" s="1"/>
  <c r="L90" i="4" s="1"/>
  <c r="H89" i="4"/>
  <c r="I89" i="4" s="1"/>
  <c r="J89" i="4" s="1"/>
  <c r="L89" i="4" s="1"/>
  <c r="H87" i="4"/>
  <c r="I87" i="4" s="1"/>
  <c r="J87" i="4" s="1"/>
  <c r="L87" i="4" s="1"/>
  <c r="H86" i="4"/>
  <c r="I86" i="4" s="1"/>
  <c r="J86" i="4" s="1"/>
  <c r="L86" i="4" s="1"/>
  <c r="H85" i="4"/>
  <c r="I85" i="4" s="1"/>
  <c r="J85" i="4" s="1"/>
  <c r="L85" i="4" s="1"/>
  <c r="H84" i="4"/>
  <c r="I84" i="4" s="1"/>
  <c r="J84" i="4" s="1"/>
  <c r="L84" i="4" s="1"/>
  <c r="H83" i="4"/>
  <c r="I83" i="4" s="1"/>
  <c r="J83" i="4" s="1"/>
  <c r="L83" i="4" s="1"/>
  <c r="H82" i="4"/>
  <c r="I82" i="4" s="1"/>
  <c r="J82" i="4" s="1"/>
  <c r="L82" i="4" s="1"/>
  <c r="H81" i="4"/>
  <c r="I81" i="4" s="1"/>
  <c r="J81" i="4" s="1"/>
  <c r="L81" i="4" s="1"/>
  <c r="H80" i="4"/>
  <c r="I80" i="4" s="1"/>
  <c r="J80" i="4" s="1"/>
  <c r="L80" i="4" s="1"/>
  <c r="H79" i="4"/>
  <c r="I79" i="4" s="1"/>
  <c r="J79" i="4" s="1"/>
  <c r="L79" i="4" s="1"/>
  <c r="H78" i="4"/>
  <c r="I78" i="4" s="1"/>
  <c r="J78" i="4" s="1"/>
  <c r="L78" i="4" s="1"/>
  <c r="H77" i="4"/>
  <c r="I77" i="4" s="1"/>
  <c r="J77" i="4" s="1"/>
  <c r="L77" i="4" s="1"/>
  <c r="H76" i="4"/>
  <c r="I76" i="4" s="1"/>
  <c r="J76" i="4" s="1"/>
  <c r="L76" i="4" s="1"/>
  <c r="H75" i="4"/>
  <c r="I75" i="4" s="1"/>
  <c r="J75" i="4" s="1"/>
  <c r="L75" i="4" s="1"/>
  <c r="H74" i="4"/>
  <c r="I74" i="4" s="1"/>
  <c r="J74" i="4" s="1"/>
  <c r="L74" i="4" s="1"/>
  <c r="H73" i="4"/>
  <c r="I73" i="4" s="1"/>
  <c r="J73" i="4" s="1"/>
  <c r="L73" i="4" s="1"/>
  <c r="H72" i="4"/>
  <c r="I72" i="4" s="1"/>
  <c r="J72" i="4" s="1"/>
  <c r="L72" i="4" s="1"/>
  <c r="H71" i="4"/>
  <c r="I71" i="4" s="1"/>
  <c r="J71" i="4" s="1"/>
  <c r="L71" i="4" s="1"/>
  <c r="H70" i="4"/>
  <c r="I70" i="4" s="1"/>
  <c r="J70" i="4" s="1"/>
  <c r="L70" i="4" s="1"/>
  <c r="H68" i="4"/>
  <c r="I68" i="4" s="1"/>
  <c r="J68" i="4" s="1"/>
  <c r="L68" i="4" s="1"/>
  <c r="H67" i="4"/>
  <c r="I67" i="4" s="1"/>
  <c r="J67" i="4" s="1"/>
  <c r="L67" i="4" s="1"/>
  <c r="H66" i="4"/>
  <c r="I66" i="4" s="1"/>
  <c r="J66" i="4" s="1"/>
  <c r="L66" i="4" s="1"/>
  <c r="H65" i="4"/>
  <c r="I65" i="4" s="1"/>
  <c r="J65" i="4" s="1"/>
  <c r="L65" i="4" s="1"/>
  <c r="H64" i="4"/>
  <c r="I64" i="4" s="1"/>
  <c r="J64" i="4" s="1"/>
  <c r="L64" i="4" s="1"/>
  <c r="H63" i="4"/>
  <c r="I63" i="4" s="1"/>
  <c r="J63" i="4" s="1"/>
  <c r="L63" i="4" s="1"/>
  <c r="H62" i="4"/>
  <c r="I62" i="4" s="1"/>
  <c r="J62" i="4" s="1"/>
  <c r="L62" i="4" s="1"/>
  <c r="H61" i="4"/>
  <c r="I61" i="4" s="1"/>
  <c r="J61" i="4" s="1"/>
  <c r="L61" i="4" s="1"/>
  <c r="H60" i="4"/>
  <c r="I60" i="4" s="1"/>
  <c r="J60" i="4" s="1"/>
  <c r="L60" i="4" s="1"/>
  <c r="H59" i="4"/>
  <c r="I59" i="4" s="1"/>
  <c r="J59" i="4" s="1"/>
  <c r="L59" i="4" s="1"/>
  <c r="H58" i="4"/>
  <c r="I58" i="4" s="1"/>
  <c r="J58" i="4" s="1"/>
  <c r="L58" i="4" s="1"/>
  <c r="H57" i="4"/>
  <c r="I57" i="4" s="1"/>
  <c r="J57" i="4" s="1"/>
  <c r="L57" i="4" s="1"/>
  <c r="H56" i="4"/>
  <c r="I56" i="4" s="1"/>
  <c r="J56" i="4" s="1"/>
  <c r="L56" i="4" s="1"/>
  <c r="H55" i="4"/>
  <c r="I55" i="4" s="1"/>
  <c r="J55" i="4" s="1"/>
  <c r="L55" i="4" s="1"/>
  <c r="H54" i="4"/>
  <c r="I54" i="4" s="1"/>
  <c r="J54" i="4" s="1"/>
  <c r="L54" i="4" s="1"/>
  <c r="H53" i="4"/>
  <c r="I53" i="4" s="1"/>
  <c r="J53" i="4" s="1"/>
  <c r="L53" i="4" s="1"/>
  <c r="H50" i="4"/>
  <c r="I50" i="4" s="1"/>
  <c r="J50" i="4" s="1"/>
  <c r="L50" i="4" s="1"/>
  <c r="H49" i="4"/>
  <c r="I49" i="4" s="1"/>
  <c r="J49" i="4" s="1"/>
  <c r="L49" i="4" s="1"/>
  <c r="H48" i="4"/>
  <c r="I48" i="4" s="1"/>
  <c r="J48" i="4" s="1"/>
  <c r="L48" i="4" s="1"/>
  <c r="H47" i="4"/>
  <c r="I47" i="4" s="1"/>
  <c r="J47" i="4" s="1"/>
  <c r="L47" i="4" s="1"/>
  <c r="H46" i="4"/>
  <c r="I46" i="4" s="1"/>
  <c r="J46" i="4" s="1"/>
  <c r="L46" i="4" s="1"/>
  <c r="H45" i="4"/>
  <c r="I45" i="4" s="1"/>
  <c r="J45" i="4" s="1"/>
  <c r="L45" i="4" s="1"/>
  <c r="H44" i="4"/>
  <c r="I44" i="4" s="1"/>
  <c r="J44" i="4" s="1"/>
  <c r="L44" i="4" s="1"/>
  <c r="H43" i="4"/>
  <c r="I43" i="4" s="1"/>
  <c r="J43" i="4" s="1"/>
  <c r="L43" i="4" s="1"/>
  <c r="H42" i="4"/>
  <c r="I42" i="4" s="1"/>
  <c r="J42" i="4" s="1"/>
  <c r="L42" i="4" s="1"/>
  <c r="H41" i="4"/>
  <c r="I41" i="4" s="1"/>
  <c r="J41" i="4" s="1"/>
  <c r="L41" i="4" s="1"/>
  <c r="H40" i="4"/>
  <c r="I40" i="4" s="1"/>
  <c r="J40" i="4" s="1"/>
  <c r="L40" i="4" s="1"/>
  <c r="H39" i="4"/>
  <c r="I39" i="4" s="1"/>
  <c r="J39" i="4" s="1"/>
  <c r="L39" i="4" s="1"/>
  <c r="H38" i="4"/>
  <c r="I38" i="4" s="1"/>
  <c r="J38" i="4" s="1"/>
  <c r="L38" i="4" s="1"/>
  <c r="H37" i="4"/>
  <c r="I37" i="4" s="1"/>
  <c r="J37" i="4" s="1"/>
  <c r="L37" i="4" s="1"/>
  <c r="H36" i="4"/>
  <c r="I36" i="4" s="1"/>
  <c r="J36" i="4" s="1"/>
  <c r="L36" i="4" s="1"/>
  <c r="H35" i="4"/>
  <c r="I35" i="4" s="1"/>
  <c r="J35" i="4" s="1"/>
  <c r="L35" i="4" s="1"/>
  <c r="H34" i="4"/>
  <c r="I34" i="4" s="1"/>
  <c r="J34" i="4" s="1"/>
  <c r="L34" i="4" s="1"/>
  <c r="H32" i="4"/>
  <c r="I32" i="4" s="1"/>
  <c r="J32" i="4" s="1"/>
  <c r="L32" i="4" s="1"/>
  <c r="H31" i="4"/>
  <c r="I31" i="4" s="1"/>
  <c r="J31" i="4" s="1"/>
  <c r="L31" i="4" s="1"/>
  <c r="H30" i="4"/>
  <c r="I30" i="4" s="1"/>
  <c r="J30" i="4" s="1"/>
  <c r="L30" i="4" s="1"/>
  <c r="H29" i="4"/>
  <c r="I29" i="4" s="1"/>
  <c r="J29" i="4" s="1"/>
  <c r="L29" i="4" s="1"/>
  <c r="H28" i="4"/>
  <c r="I28" i="4" s="1"/>
  <c r="J28" i="4" s="1"/>
  <c r="L28" i="4" s="1"/>
  <c r="H27" i="4"/>
  <c r="I27" i="4" s="1"/>
  <c r="J27" i="4" s="1"/>
  <c r="L27" i="4" s="1"/>
  <c r="H26" i="4"/>
  <c r="I26" i="4" s="1"/>
  <c r="J26" i="4" s="1"/>
  <c r="L26" i="4" s="1"/>
  <c r="H25" i="4"/>
  <c r="I25" i="4" s="1"/>
  <c r="J25" i="4" s="1"/>
  <c r="L25" i="4" s="1"/>
  <c r="H24" i="4"/>
  <c r="I24" i="4" s="1"/>
  <c r="J24" i="4" s="1"/>
  <c r="L24" i="4" s="1"/>
  <c r="H23" i="4"/>
  <c r="I23" i="4" s="1"/>
  <c r="J23" i="4" s="1"/>
  <c r="L23" i="4" s="1"/>
  <c r="H22" i="4"/>
  <c r="I22" i="4" s="1"/>
  <c r="J22" i="4" s="1"/>
  <c r="L22" i="4" s="1"/>
  <c r="H21" i="4"/>
  <c r="I21" i="4" s="1"/>
  <c r="J21" i="4" s="1"/>
  <c r="L21" i="4" s="1"/>
  <c r="H20" i="4"/>
  <c r="I20" i="4" s="1"/>
  <c r="J20" i="4" s="1"/>
  <c r="L20" i="4" s="1"/>
  <c r="H19" i="4"/>
  <c r="I19" i="4" s="1"/>
  <c r="J19" i="4" s="1"/>
  <c r="L19" i="4" s="1"/>
  <c r="H18" i="4"/>
  <c r="I18" i="4" s="1"/>
  <c r="J18" i="4" s="1"/>
  <c r="L18" i="4" s="1"/>
  <c r="H17" i="4"/>
  <c r="I17" i="4" s="1"/>
  <c r="J17" i="4" s="1"/>
  <c r="L17" i="4" s="1"/>
  <c r="H15" i="4"/>
  <c r="I15" i="4" s="1"/>
  <c r="J15" i="4" s="1"/>
  <c r="L15" i="4" s="1"/>
  <c r="H14" i="4"/>
  <c r="I14" i="4" s="1"/>
  <c r="J14" i="4" s="1"/>
  <c r="L14" i="4" s="1"/>
  <c r="H13" i="4"/>
  <c r="I13" i="4" s="1"/>
  <c r="J13" i="4" s="1"/>
  <c r="L13" i="4" s="1"/>
  <c r="H12" i="4"/>
  <c r="G31" i="10"/>
  <c r="H31" i="10" s="1"/>
  <c r="I31" i="10" s="1"/>
  <c r="J31" i="10" s="1"/>
  <c r="L31" i="10" s="1"/>
  <c r="F116" i="4" l="1"/>
  <c r="H16" i="4"/>
  <c r="H116" i="4" s="1"/>
  <c r="M31" i="10"/>
  <c r="N31" i="10"/>
  <c r="O31" i="10" s="1"/>
  <c r="H23" i="5"/>
  <c r="I23" i="5" s="1"/>
  <c r="J23" i="5" s="1"/>
  <c r="L23" i="5" s="1"/>
  <c r="F26" i="5"/>
  <c r="C26" i="5"/>
  <c r="D26" i="5"/>
  <c r="H29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G116" i="4" l="1"/>
  <c r="I16" i="4"/>
  <c r="G26" i="5"/>
  <c r="K26" i="1"/>
  <c r="D26" i="1"/>
  <c r="E26" i="1"/>
  <c r="F26" i="1"/>
  <c r="G26" i="1"/>
  <c r="C26" i="1"/>
  <c r="H25" i="1"/>
  <c r="I25" i="1" s="1"/>
  <c r="J25" i="1" s="1"/>
  <c r="L25" i="1" s="1"/>
  <c r="H24" i="1"/>
  <c r="I24" i="1" s="1"/>
  <c r="J24" i="1" s="1"/>
  <c r="L24" i="1" s="1"/>
  <c r="H23" i="1"/>
  <c r="I23" i="1" s="1"/>
  <c r="J23" i="1" s="1"/>
  <c r="L23" i="1" s="1"/>
  <c r="H18" i="5"/>
  <c r="I18" i="5" s="1"/>
  <c r="J18" i="5" s="1"/>
  <c r="L18" i="5" s="1"/>
  <c r="G61" i="10"/>
  <c r="H61" i="10" s="1"/>
  <c r="I61" i="10" s="1"/>
  <c r="J61" i="10" s="1"/>
  <c r="L61" i="10" s="1"/>
  <c r="G54" i="10"/>
  <c r="H54" i="10" s="1"/>
  <c r="I54" i="10" s="1"/>
  <c r="J54" i="10" s="1"/>
  <c r="L54" i="10" s="1"/>
  <c r="J16" i="4" l="1"/>
  <c r="N61" i="10"/>
  <c r="O61" i="10" s="1"/>
  <c r="M61" i="10"/>
  <c r="N54" i="10"/>
  <c r="O54" i="10" s="1"/>
  <c r="M54" i="10"/>
  <c r="H22" i="1"/>
  <c r="I22" i="1" s="1"/>
  <c r="J22" i="1" s="1"/>
  <c r="L22" i="1" s="1"/>
  <c r="H21" i="1"/>
  <c r="I21" i="1" s="1"/>
  <c r="J21" i="1" s="1"/>
  <c r="L21" i="1" s="1"/>
  <c r="H20" i="1"/>
  <c r="I20" i="1" s="1"/>
  <c r="J20" i="1" s="1"/>
  <c r="L20" i="1" s="1"/>
  <c r="H19" i="1"/>
  <c r="I19" i="1" s="1"/>
  <c r="J19" i="1" s="1"/>
  <c r="L19" i="1" s="1"/>
  <c r="H18" i="1"/>
  <c r="I18" i="1" s="1"/>
  <c r="J18" i="1" s="1"/>
  <c r="L18" i="1" s="1"/>
  <c r="H17" i="1"/>
  <c r="I17" i="1" s="1"/>
  <c r="J17" i="1" s="1"/>
  <c r="L17" i="1" s="1"/>
  <c r="H16" i="1"/>
  <c r="I16" i="1" s="1"/>
  <c r="J16" i="1" s="1"/>
  <c r="L16" i="1" s="1"/>
  <c r="H15" i="1"/>
  <c r="I15" i="1" s="1"/>
  <c r="J15" i="1" s="1"/>
  <c r="L15" i="1" s="1"/>
  <c r="H14" i="1"/>
  <c r="I14" i="1" s="1"/>
  <c r="J14" i="1" s="1"/>
  <c r="L14" i="1" s="1"/>
  <c r="H13" i="1"/>
  <c r="I13" i="1" s="1"/>
  <c r="J13" i="1" s="1"/>
  <c r="L13" i="1" s="1"/>
  <c r="H12" i="1"/>
  <c r="I12" i="1" s="1"/>
  <c r="J12" i="1" s="1"/>
  <c r="L12" i="1" s="1"/>
  <c r="H11" i="1"/>
  <c r="I11" i="1" s="1"/>
  <c r="J11" i="1" s="1"/>
  <c r="L11" i="1" s="1"/>
  <c r="H10" i="1"/>
  <c r="H19" i="6"/>
  <c r="I19" i="6" s="1"/>
  <c r="J19" i="6" s="1"/>
  <c r="L19" i="6" s="1"/>
  <c r="H18" i="6"/>
  <c r="I18" i="6" s="1"/>
  <c r="J18" i="6" s="1"/>
  <c r="L18" i="6" s="1"/>
  <c r="H17" i="6"/>
  <c r="I17" i="6" s="1"/>
  <c r="J17" i="6" s="1"/>
  <c r="L17" i="6" s="1"/>
  <c r="H16" i="6"/>
  <c r="I16" i="6" s="1"/>
  <c r="J16" i="6" s="1"/>
  <c r="L16" i="6" s="1"/>
  <c r="F20" i="6"/>
  <c r="H14" i="6"/>
  <c r="I14" i="6" s="1"/>
  <c r="J14" i="6" s="1"/>
  <c r="L14" i="6" s="1"/>
  <c r="H13" i="6"/>
  <c r="I13" i="6" s="1"/>
  <c r="J13" i="6" s="1"/>
  <c r="L13" i="6" s="1"/>
  <c r="H12" i="6"/>
  <c r="I12" i="6" s="1"/>
  <c r="J12" i="6" s="1"/>
  <c r="L12" i="6" s="1"/>
  <c r="H11" i="6"/>
  <c r="I11" i="6" s="1"/>
  <c r="J11" i="6" s="1"/>
  <c r="L11" i="6" s="1"/>
  <c r="H10" i="6"/>
  <c r="I10" i="6" s="1"/>
  <c r="J10" i="6" s="1"/>
  <c r="L10" i="6" s="1"/>
  <c r="C20" i="6"/>
  <c r="D20" i="6"/>
  <c r="K20" i="6"/>
  <c r="H26" i="7"/>
  <c r="I26" i="7" s="1"/>
  <c r="J26" i="7" s="1"/>
  <c r="L26" i="7" s="1"/>
  <c r="H25" i="7"/>
  <c r="I25" i="7" s="1"/>
  <c r="J25" i="7" s="1"/>
  <c r="L25" i="7" s="1"/>
  <c r="H24" i="7"/>
  <c r="I24" i="7" s="1"/>
  <c r="J24" i="7" s="1"/>
  <c r="L24" i="7" s="1"/>
  <c r="H23" i="7"/>
  <c r="I23" i="7" s="1"/>
  <c r="J23" i="7" s="1"/>
  <c r="L23" i="7" s="1"/>
  <c r="H22" i="7"/>
  <c r="I22" i="7" s="1"/>
  <c r="J22" i="7" s="1"/>
  <c r="L22" i="7" s="1"/>
  <c r="H21" i="7"/>
  <c r="I21" i="7" s="1"/>
  <c r="J21" i="7" s="1"/>
  <c r="L21" i="7" s="1"/>
  <c r="H20" i="7"/>
  <c r="I20" i="7" s="1"/>
  <c r="J20" i="7" s="1"/>
  <c r="L20" i="7" s="1"/>
  <c r="H19" i="7"/>
  <c r="I19" i="7" s="1"/>
  <c r="J19" i="7" s="1"/>
  <c r="L19" i="7" s="1"/>
  <c r="H18" i="7"/>
  <c r="I18" i="7" s="1"/>
  <c r="J18" i="7" s="1"/>
  <c r="L18" i="7" s="1"/>
  <c r="H17" i="7"/>
  <c r="I17" i="7" s="1"/>
  <c r="J17" i="7" s="1"/>
  <c r="L17" i="7" s="1"/>
  <c r="H16" i="7"/>
  <c r="I16" i="7" s="1"/>
  <c r="J16" i="7" s="1"/>
  <c r="L16" i="7" s="1"/>
  <c r="H15" i="7"/>
  <c r="I15" i="7" s="1"/>
  <c r="J15" i="7" s="1"/>
  <c r="L15" i="7" s="1"/>
  <c r="H14" i="7"/>
  <c r="I14" i="7" s="1"/>
  <c r="J14" i="7" s="1"/>
  <c r="L14" i="7" s="1"/>
  <c r="H13" i="7"/>
  <c r="I13" i="7" s="1"/>
  <c r="J13" i="7" s="1"/>
  <c r="L13" i="7" s="1"/>
  <c r="H12" i="7"/>
  <c r="I12" i="7" s="1"/>
  <c r="J12" i="7" s="1"/>
  <c r="L12" i="7" s="1"/>
  <c r="H11" i="7"/>
  <c r="I11" i="7" s="1"/>
  <c r="J11" i="7" s="1"/>
  <c r="L11" i="7" s="1"/>
  <c r="H10" i="7"/>
  <c r="I10" i="7" s="1"/>
  <c r="J10" i="7" s="1"/>
  <c r="L10" i="7" s="1"/>
  <c r="H9" i="7"/>
  <c r="I9" i="7" s="1"/>
  <c r="J9" i="7" s="1"/>
  <c r="L9" i="7" s="1"/>
  <c r="H25" i="5"/>
  <c r="I25" i="5" s="1"/>
  <c r="J25" i="5" s="1"/>
  <c r="L25" i="5" s="1"/>
  <c r="H22" i="5"/>
  <c r="I22" i="5" s="1"/>
  <c r="J22" i="5" s="1"/>
  <c r="L22" i="5" s="1"/>
  <c r="H21" i="5"/>
  <c r="I21" i="5" s="1"/>
  <c r="J21" i="5" s="1"/>
  <c r="L21" i="5" s="1"/>
  <c r="H20" i="5"/>
  <c r="I20" i="5" s="1"/>
  <c r="J20" i="5" s="1"/>
  <c r="L20" i="5" s="1"/>
  <c r="H19" i="5"/>
  <c r="I19" i="5" s="1"/>
  <c r="J19" i="5" s="1"/>
  <c r="L19" i="5" s="1"/>
  <c r="H17" i="5"/>
  <c r="I17" i="5" s="1"/>
  <c r="J17" i="5" s="1"/>
  <c r="L17" i="5" s="1"/>
  <c r="H16" i="5"/>
  <c r="I16" i="5" s="1"/>
  <c r="J16" i="5" s="1"/>
  <c r="L16" i="5" s="1"/>
  <c r="H15" i="5"/>
  <c r="I15" i="5" s="1"/>
  <c r="J15" i="5" s="1"/>
  <c r="L15" i="5" s="1"/>
  <c r="H14" i="5"/>
  <c r="I14" i="5" s="1"/>
  <c r="J14" i="5" s="1"/>
  <c r="L14" i="5" s="1"/>
  <c r="H13" i="5"/>
  <c r="I13" i="5" s="1"/>
  <c r="J13" i="5" s="1"/>
  <c r="L13" i="5" s="1"/>
  <c r="H12" i="5"/>
  <c r="I12" i="5" s="1"/>
  <c r="J12" i="5" s="1"/>
  <c r="L12" i="5" s="1"/>
  <c r="H11" i="5"/>
  <c r="I11" i="5" s="1"/>
  <c r="J11" i="5" s="1"/>
  <c r="L11" i="5" s="1"/>
  <c r="H10" i="5"/>
  <c r="I10" i="5" s="1"/>
  <c r="J10" i="5" s="1"/>
  <c r="L10" i="5" s="1"/>
  <c r="H27" i="9"/>
  <c r="I27" i="9" s="1"/>
  <c r="J27" i="9" s="1"/>
  <c r="L27" i="9" s="1"/>
  <c r="H25" i="9"/>
  <c r="I25" i="9" s="1"/>
  <c r="J25" i="9" s="1"/>
  <c r="L25" i="9" s="1"/>
  <c r="H24" i="9"/>
  <c r="I24" i="9" s="1"/>
  <c r="J24" i="9" s="1"/>
  <c r="L24" i="9" s="1"/>
  <c r="H23" i="9"/>
  <c r="I23" i="9" s="1"/>
  <c r="J23" i="9" s="1"/>
  <c r="L23" i="9" s="1"/>
  <c r="H22" i="9"/>
  <c r="I22" i="9" s="1"/>
  <c r="J22" i="9" s="1"/>
  <c r="L22" i="9" s="1"/>
  <c r="H21" i="9"/>
  <c r="I21" i="9" s="1"/>
  <c r="J21" i="9" s="1"/>
  <c r="L21" i="9" s="1"/>
  <c r="H20" i="9"/>
  <c r="I20" i="9" s="1"/>
  <c r="J20" i="9" s="1"/>
  <c r="L20" i="9" s="1"/>
  <c r="H19" i="9"/>
  <c r="I19" i="9" s="1"/>
  <c r="J19" i="9" s="1"/>
  <c r="L19" i="9" s="1"/>
  <c r="H18" i="9"/>
  <c r="I18" i="9" s="1"/>
  <c r="J18" i="9" s="1"/>
  <c r="L18" i="9" s="1"/>
  <c r="H17" i="9"/>
  <c r="I17" i="9" s="1"/>
  <c r="J17" i="9" s="1"/>
  <c r="L17" i="9" s="1"/>
  <c r="H16" i="9"/>
  <c r="I16" i="9" s="1"/>
  <c r="J16" i="9" s="1"/>
  <c r="L16" i="9" s="1"/>
  <c r="H15" i="9"/>
  <c r="I15" i="9" s="1"/>
  <c r="J15" i="9" s="1"/>
  <c r="L15" i="9" s="1"/>
  <c r="H14" i="9"/>
  <c r="I14" i="9" s="1"/>
  <c r="J14" i="9" s="1"/>
  <c r="L14" i="9" s="1"/>
  <c r="H13" i="9"/>
  <c r="I13" i="9" s="1"/>
  <c r="J13" i="9" s="1"/>
  <c r="L13" i="9" s="1"/>
  <c r="H12" i="9"/>
  <c r="I12" i="9" s="1"/>
  <c r="J12" i="9" s="1"/>
  <c r="L12" i="9" s="1"/>
  <c r="H11" i="9"/>
  <c r="I11" i="9" s="1"/>
  <c r="J11" i="9" s="1"/>
  <c r="L11" i="9" s="1"/>
  <c r="H10" i="9"/>
  <c r="I10" i="9" s="1"/>
  <c r="J10" i="9" s="1"/>
  <c r="L10" i="9" s="1"/>
  <c r="C28" i="9"/>
  <c r="D28" i="9"/>
  <c r="E28" i="9"/>
  <c r="K28" i="9"/>
  <c r="I29" i="8"/>
  <c r="J29" i="8" s="1"/>
  <c r="L29" i="8" s="1"/>
  <c r="I27" i="8"/>
  <c r="J27" i="8" s="1"/>
  <c r="L27" i="8" s="1"/>
  <c r="I26" i="8"/>
  <c r="J26" i="8" s="1"/>
  <c r="L26" i="8" s="1"/>
  <c r="I25" i="8"/>
  <c r="J25" i="8" s="1"/>
  <c r="L25" i="8" s="1"/>
  <c r="I24" i="8"/>
  <c r="J24" i="8" s="1"/>
  <c r="L24" i="8" s="1"/>
  <c r="I23" i="8"/>
  <c r="J23" i="8" s="1"/>
  <c r="L23" i="8" s="1"/>
  <c r="I22" i="8"/>
  <c r="J22" i="8" s="1"/>
  <c r="L22" i="8" s="1"/>
  <c r="I21" i="8"/>
  <c r="J21" i="8" s="1"/>
  <c r="L21" i="8" s="1"/>
  <c r="I20" i="8"/>
  <c r="J20" i="8" s="1"/>
  <c r="L20" i="8" s="1"/>
  <c r="I19" i="8"/>
  <c r="J19" i="8" s="1"/>
  <c r="L19" i="8" s="1"/>
  <c r="I18" i="8"/>
  <c r="J18" i="8" s="1"/>
  <c r="L18" i="8" s="1"/>
  <c r="I17" i="8"/>
  <c r="J17" i="8" s="1"/>
  <c r="L17" i="8" s="1"/>
  <c r="I16" i="8"/>
  <c r="J16" i="8" s="1"/>
  <c r="L16" i="8" s="1"/>
  <c r="I15" i="8"/>
  <c r="J15" i="8" s="1"/>
  <c r="L15" i="8" s="1"/>
  <c r="I14" i="8"/>
  <c r="J14" i="8" s="1"/>
  <c r="L14" i="8" s="1"/>
  <c r="I13" i="8"/>
  <c r="J13" i="8" s="1"/>
  <c r="L13" i="8" s="1"/>
  <c r="I12" i="8"/>
  <c r="J12" i="8" s="1"/>
  <c r="L12" i="8" s="1"/>
  <c r="I11" i="8"/>
  <c r="J11" i="8" s="1"/>
  <c r="L11" i="8" s="1"/>
  <c r="I10" i="8"/>
  <c r="J10" i="8" s="1"/>
  <c r="L10" i="8" s="1"/>
  <c r="I9" i="8"/>
  <c r="J9" i="8" s="1"/>
  <c r="L9" i="8" s="1"/>
  <c r="C30" i="8"/>
  <c r="D30" i="8"/>
  <c r="K30" i="8"/>
  <c r="F109" i="10"/>
  <c r="F100" i="10"/>
  <c r="F94" i="10"/>
  <c r="L30" i="8" l="1"/>
  <c r="L16" i="4"/>
  <c r="I10" i="1"/>
  <c r="H26" i="1"/>
  <c r="H15" i="6"/>
  <c r="I15" i="6" s="1"/>
  <c r="J15" i="6" s="1"/>
  <c r="L15" i="6" s="1"/>
  <c r="L20" i="6" s="1"/>
  <c r="F28" i="9"/>
  <c r="H28" i="9"/>
  <c r="G28" i="9"/>
  <c r="G30" i="8"/>
  <c r="H30" i="8"/>
  <c r="F30" i="8"/>
  <c r="I30" i="8"/>
  <c r="J10" i="1" l="1"/>
  <c r="I26" i="1"/>
  <c r="I20" i="6"/>
  <c r="G20" i="6"/>
  <c r="J20" i="6"/>
  <c r="H20" i="6"/>
  <c r="I28" i="9"/>
  <c r="J30" i="8"/>
  <c r="L10" i="1" l="1"/>
  <c r="L26" i="1" s="1"/>
  <c r="J26" i="1"/>
  <c r="L28" i="9"/>
  <c r="J28" i="9"/>
  <c r="G50" i="10" l="1"/>
  <c r="H50" i="10" s="1"/>
  <c r="I50" i="10" s="1"/>
  <c r="J50" i="10" s="1"/>
  <c r="L50" i="10" s="1"/>
  <c r="N50" i="10" l="1"/>
  <c r="O50" i="10" s="1"/>
  <c r="M50" i="10"/>
  <c r="G68" i="10"/>
  <c r="H68" i="10" s="1"/>
  <c r="I68" i="10" s="1"/>
  <c r="J68" i="10" s="1"/>
  <c r="L68" i="10" s="1"/>
  <c r="M68" i="10" l="1"/>
  <c r="N68" i="10"/>
  <c r="O68" i="10" s="1"/>
  <c r="I12" i="4"/>
  <c r="G30" i="10"/>
  <c r="H30" i="10" s="1"/>
  <c r="I30" i="10" s="1"/>
  <c r="J30" i="10" s="1"/>
  <c r="L30" i="10" s="1"/>
  <c r="J12" i="4" l="1"/>
  <c r="N30" i="10"/>
  <c r="O30" i="10" s="1"/>
  <c r="M30" i="10"/>
  <c r="L12" i="4" l="1"/>
  <c r="L116" i="4" s="1"/>
  <c r="J116" i="4"/>
  <c r="G97" i="10"/>
  <c r="H97" i="10" s="1"/>
  <c r="I97" i="10" s="1"/>
  <c r="J97" i="10" s="1"/>
  <c r="L97" i="10" s="1"/>
  <c r="G98" i="10"/>
  <c r="H98" i="10" s="1"/>
  <c r="I98" i="10" s="1"/>
  <c r="J98" i="10" s="1"/>
  <c r="L98" i="10" s="1"/>
  <c r="G48" i="10"/>
  <c r="H48" i="10" s="1"/>
  <c r="I48" i="10" s="1"/>
  <c r="J48" i="10" s="1"/>
  <c r="L48" i="10" s="1"/>
  <c r="G47" i="10"/>
  <c r="H47" i="10" s="1"/>
  <c r="I47" i="10" s="1"/>
  <c r="J47" i="10" s="1"/>
  <c r="L47" i="10" s="1"/>
  <c r="N97" i="10" l="1"/>
  <c r="O97" i="10" s="1"/>
  <c r="M97" i="10"/>
  <c r="N98" i="10"/>
  <c r="O98" i="10" s="1"/>
  <c r="M98" i="10"/>
  <c r="N47" i="10"/>
  <c r="O47" i="10" s="1"/>
  <c r="M47" i="10"/>
  <c r="N48" i="10"/>
  <c r="O48" i="10" s="1"/>
  <c r="M48" i="10"/>
  <c r="G111" i="10" l="1"/>
  <c r="G110" i="10"/>
  <c r="G109" i="10"/>
  <c r="G49" i="10"/>
  <c r="F108" i="10"/>
  <c r="G108" i="10" s="1"/>
  <c r="G107" i="10"/>
  <c r="G106" i="10"/>
  <c r="G105" i="10"/>
  <c r="G104" i="10"/>
  <c r="G103" i="10"/>
  <c r="F102" i="10"/>
  <c r="G102" i="10" s="1"/>
  <c r="G67" i="10"/>
  <c r="G101" i="10"/>
  <c r="G100" i="10"/>
  <c r="G96" i="10"/>
  <c r="G95" i="10"/>
  <c r="G94" i="10"/>
  <c r="G93" i="10"/>
  <c r="G92" i="10"/>
  <c r="G91" i="10"/>
  <c r="G90" i="10"/>
  <c r="G89" i="10"/>
  <c r="G87" i="10"/>
  <c r="H87" i="10" s="1"/>
  <c r="I87" i="10" s="1"/>
  <c r="J87" i="10" s="1"/>
  <c r="L87" i="10" s="1"/>
  <c r="G86" i="10"/>
  <c r="G85" i="10"/>
  <c r="G84" i="10"/>
  <c r="G83" i="10"/>
  <c r="F82" i="10"/>
  <c r="G82" i="10" s="1"/>
  <c r="G81" i="10"/>
  <c r="F80" i="10"/>
  <c r="G80" i="10" s="1"/>
  <c r="F79" i="10"/>
  <c r="G79" i="10" s="1"/>
  <c r="F78" i="10"/>
  <c r="G78" i="10" s="1"/>
  <c r="G77" i="10"/>
  <c r="G76" i="10"/>
  <c r="F32" i="10"/>
  <c r="G32" i="10" s="1"/>
  <c r="G75" i="10"/>
  <c r="G74" i="10"/>
  <c r="G73" i="10"/>
  <c r="G72" i="10"/>
  <c r="G71" i="10"/>
  <c r="G70" i="10"/>
  <c r="F66" i="10"/>
  <c r="G66" i="10" s="1"/>
  <c r="F65" i="10"/>
  <c r="G65" i="10" s="1"/>
  <c r="F64" i="10"/>
  <c r="G64" i="10" s="1"/>
  <c r="G63" i="10"/>
  <c r="G62" i="10"/>
  <c r="G60" i="10"/>
  <c r="G59" i="10"/>
  <c r="G58" i="10"/>
  <c r="G57" i="10"/>
  <c r="G56" i="10"/>
  <c r="G55" i="10"/>
  <c r="F53" i="10"/>
  <c r="G53" i="10" s="1"/>
  <c r="G46" i="10"/>
  <c r="G45" i="10"/>
  <c r="G44" i="10"/>
  <c r="G43" i="10"/>
  <c r="F42" i="10"/>
  <c r="G42" i="10" s="1"/>
  <c r="G41" i="10"/>
  <c r="G40" i="10"/>
  <c r="G39" i="10"/>
  <c r="G38" i="10"/>
  <c r="G37" i="10"/>
  <c r="G36" i="10"/>
  <c r="G35" i="10"/>
  <c r="G34" i="10"/>
  <c r="G29" i="10"/>
  <c r="G28" i="10"/>
  <c r="G27" i="10"/>
  <c r="G26" i="10"/>
  <c r="G25" i="10"/>
  <c r="G24" i="10"/>
  <c r="G23" i="10"/>
  <c r="G22" i="10"/>
  <c r="F21" i="10"/>
  <c r="G21" i="10" s="1"/>
  <c r="G20" i="10"/>
  <c r="G19" i="10"/>
  <c r="F18" i="10"/>
  <c r="G18" i="10" s="1"/>
  <c r="F17" i="10"/>
  <c r="G17" i="10" s="1"/>
  <c r="F16" i="10"/>
  <c r="G16" i="10" s="1"/>
  <c r="G15" i="10"/>
  <c r="G14" i="10"/>
  <c r="G13" i="10"/>
  <c r="G12" i="10"/>
  <c r="C116" i="10"/>
  <c r="D116" i="10"/>
  <c r="K116" i="10"/>
  <c r="F115" i="10"/>
  <c r="G115" i="10" s="1"/>
  <c r="H115" i="10" s="1"/>
  <c r="I115" i="10" s="1"/>
  <c r="J115" i="10" s="1"/>
  <c r="L115" i="10" s="1"/>
  <c r="F114" i="10"/>
  <c r="G114" i="10" s="1"/>
  <c r="H114" i="10" s="1"/>
  <c r="I114" i="10" s="1"/>
  <c r="J114" i="10" s="1"/>
  <c r="L114" i="10" s="1"/>
  <c r="F113" i="10"/>
  <c r="G113" i="10" s="1"/>
  <c r="H113" i="10" s="1"/>
  <c r="I113" i="10" s="1"/>
  <c r="J113" i="10" s="1"/>
  <c r="L113" i="10" s="1"/>
  <c r="N113" i="10" s="1"/>
  <c r="O113" i="10" s="1"/>
  <c r="F112" i="10"/>
  <c r="G112" i="10" s="1"/>
  <c r="H112" i="10" s="1"/>
  <c r="I112" i="10" s="1"/>
  <c r="J112" i="10" s="1"/>
  <c r="L112" i="10" s="1"/>
  <c r="M113" i="10" l="1"/>
  <c r="M87" i="10"/>
  <c r="N87" i="10"/>
  <c r="O87" i="10" s="1"/>
  <c r="N114" i="10"/>
  <c r="O114" i="10" s="1"/>
  <c r="M114" i="10"/>
  <c r="M112" i="10"/>
  <c r="N112" i="10"/>
  <c r="O112" i="10" s="1"/>
  <c r="M115" i="10"/>
  <c r="N115" i="10"/>
  <c r="O115" i="10" s="1"/>
  <c r="H66" i="10"/>
  <c r="I66" i="10" s="1"/>
  <c r="J66" i="10" s="1"/>
  <c r="L66" i="10" s="1"/>
  <c r="M66" i="10" s="1"/>
  <c r="H65" i="10"/>
  <c r="I65" i="10" s="1"/>
  <c r="J65" i="10" s="1"/>
  <c r="L65" i="10" s="1"/>
  <c r="M65" i="10" s="1"/>
  <c r="H111" i="10"/>
  <c r="I111" i="10" s="1"/>
  <c r="J111" i="10" s="1"/>
  <c r="L111" i="10" s="1"/>
  <c r="H110" i="10"/>
  <c r="I110" i="10" s="1"/>
  <c r="J110" i="10" s="1"/>
  <c r="L110" i="10" s="1"/>
  <c r="N66" i="10" l="1"/>
  <c r="O66" i="10" s="1"/>
  <c r="N65" i="10"/>
  <c r="O65" i="10" s="1"/>
  <c r="H64" i="10"/>
  <c r="I64" i="10" s="1"/>
  <c r="J64" i="10" s="1"/>
  <c r="L64" i="10" s="1"/>
  <c r="F116" i="10"/>
  <c r="M110" i="10"/>
  <c r="N110" i="10"/>
  <c r="O110" i="10" s="1"/>
  <c r="H29" i="10"/>
  <c r="I29" i="10" s="1"/>
  <c r="J29" i="10" s="1"/>
  <c r="L29" i="10" s="1"/>
  <c r="H28" i="10"/>
  <c r="I28" i="10" s="1"/>
  <c r="J28" i="10" s="1"/>
  <c r="L28" i="10" s="1"/>
  <c r="M28" i="10" s="1"/>
  <c r="N64" i="10" l="1"/>
  <c r="O64" i="10" s="1"/>
  <c r="M64" i="10"/>
  <c r="N28" i="10"/>
  <c r="O28" i="10" s="1"/>
  <c r="N29" i="10"/>
  <c r="O29" i="10" s="1"/>
  <c r="M29" i="10"/>
  <c r="K27" i="7"/>
  <c r="K26" i="5"/>
  <c r="H109" i="10"/>
  <c r="I109" i="10" s="1"/>
  <c r="J109" i="10" s="1"/>
  <c r="L109" i="10" s="1"/>
  <c r="H49" i="10"/>
  <c r="I49" i="10" s="1"/>
  <c r="J49" i="10" s="1"/>
  <c r="L49" i="10" s="1"/>
  <c r="H108" i="10"/>
  <c r="I108" i="10" s="1"/>
  <c r="J108" i="10" s="1"/>
  <c r="L108" i="10" s="1"/>
  <c r="H107" i="10"/>
  <c r="I107" i="10" s="1"/>
  <c r="J107" i="10" s="1"/>
  <c r="L107" i="10" s="1"/>
  <c r="H106" i="10"/>
  <c r="I106" i="10" s="1"/>
  <c r="J106" i="10" s="1"/>
  <c r="L106" i="10" s="1"/>
  <c r="H105" i="10"/>
  <c r="I105" i="10" s="1"/>
  <c r="J105" i="10" s="1"/>
  <c r="L105" i="10" s="1"/>
  <c r="H104" i="10"/>
  <c r="I104" i="10" s="1"/>
  <c r="J104" i="10" s="1"/>
  <c r="L104" i="10" s="1"/>
  <c r="H103" i="10"/>
  <c r="I103" i="10" s="1"/>
  <c r="J103" i="10" s="1"/>
  <c r="L103" i="10" s="1"/>
  <c r="H102" i="10"/>
  <c r="I102" i="10" s="1"/>
  <c r="J102" i="10" s="1"/>
  <c r="L102" i="10" s="1"/>
  <c r="H67" i="10"/>
  <c r="I67" i="10" s="1"/>
  <c r="J67" i="10" s="1"/>
  <c r="L67" i="10" s="1"/>
  <c r="H101" i="10"/>
  <c r="I101" i="10" s="1"/>
  <c r="J101" i="10" s="1"/>
  <c r="L101" i="10" s="1"/>
  <c r="H100" i="10"/>
  <c r="I100" i="10" s="1"/>
  <c r="J100" i="10" s="1"/>
  <c r="L100" i="10" s="1"/>
  <c r="H96" i="10"/>
  <c r="I96" i="10" s="1"/>
  <c r="J96" i="10" s="1"/>
  <c r="L96" i="10" s="1"/>
  <c r="H95" i="10"/>
  <c r="I95" i="10" s="1"/>
  <c r="J95" i="10" s="1"/>
  <c r="L95" i="10" s="1"/>
  <c r="H94" i="10"/>
  <c r="I94" i="10" s="1"/>
  <c r="J94" i="10" s="1"/>
  <c r="L94" i="10" s="1"/>
  <c r="H93" i="10"/>
  <c r="I93" i="10" s="1"/>
  <c r="J93" i="10" s="1"/>
  <c r="L93" i="10" s="1"/>
  <c r="H92" i="10"/>
  <c r="I92" i="10" s="1"/>
  <c r="J92" i="10" s="1"/>
  <c r="L92" i="10" s="1"/>
  <c r="H91" i="10"/>
  <c r="I91" i="10" s="1"/>
  <c r="J91" i="10" s="1"/>
  <c r="L91" i="10" s="1"/>
  <c r="H90" i="10"/>
  <c r="I90" i="10" s="1"/>
  <c r="J90" i="10" s="1"/>
  <c r="L90" i="10" s="1"/>
  <c r="H89" i="10"/>
  <c r="I89" i="10" s="1"/>
  <c r="J89" i="10" s="1"/>
  <c r="L89" i="10" s="1"/>
  <c r="H86" i="10"/>
  <c r="I86" i="10" s="1"/>
  <c r="J86" i="10" s="1"/>
  <c r="L86" i="10" s="1"/>
  <c r="S86" i="10" s="1"/>
  <c r="H85" i="10"/>
  <c r="I85" i="10" s="1"/>
  <c r="J85" i="10" s="1"/>
  <c r="L85" i="10" s="1"/>
  <c r="S85" i="10" s="1"/>
  <c r="H84" i="10"/>
  <c r="I84" i="10" s="1"/>
  <c r="J84" i="10" s="1"/>
  <c r="L84" i="10" s="1"/>
  <c r="S84" i="10" s="1"/>
  <c r="H83" i="10"/>
  <c r="I83" i="10" s="1"/>
  <c r="J83" i="10" s="1"/>
  <c r="L83" i="10" s="1"/>
  <c r="S83" i="10" s="1"/>
  <c r="H82" i="10"/>
  <c r="I82" i="10" s="1"/>
  <c r="J82" i="10" s="1"/>
  <c r="L82" i="10" s="1"/>
  <c r="S82" i="10" s="1"/>
  <c r="H81" i="10"/>
  <c r="I81" i="10" s="1"/>
  <c r="J81" i="10" s="1"/>
  <c r="L81" i="10" s="1"/>
  <c r="S81" i="10" s="1"/>
  <c r="H80" i="10"/>
  <c r="I80" i="10" s="1"/>
  <c r="J80" i="10" s="1"/>
  <c r="L80" i="10" s="1"/>
  <c r="S80" i="10" s="1"/>
  <c r="H79" i="10"/>
  <c r="I79" i="10" s="1"/>
  <c r="J79" i="10" s="1"/>
  <c r="L79" i="10" s="1"/>
  <c r="S79" i="10" s="1"/>
  <c r="H78" i="10"/>
  <c r="I78" i="10" s="1"/>
  <c r="J78" i="10" s="1"/>
  <c r="L78" i="10" s="1"/>
  <c r="S78" i="10" s="1"/>
  <c r="H77" i="10"/>
  <c r="I77" i="10" s="1"/>
  <c r="J77" i="10" s="1"/>
  <c r="L77" i="10" s="1"/>
  <c r="S77" i="10" s="1"/>
  <c r="H76" i="10"/>
  <c r="I76" i="10" s="1"/>
  <c r="J76" i="10" s="1"/>
  <c r="L76" i="10" s="1"/>
  <c r="S76" i="10" s="1"/>
  <c r="H32" i="10"/>
  <c r="I32" i="10" s="1"/>
  <c r="J32" i="10" s="1"/>
  <c r="L32" i="10" s="1"/>
  <c r="H75" i="10"/>
  <c r="I75" i="10" s="1"/>
  <c r="J75" i="10" s="1"/>
  <c r="L75" i="10" s="1"/>
  <c r="S75" i="10" s="1"/>
  <c r="H74" i="10"/>
  <c r="I74" i="10" s="1"/>
  <c r="J74" i="10" s="1"/>
  <c r="L74" i="10" s="1"/>
  <c r="S74" i="10" s="1"/>
  <c r="H73" i="10"/>
  <c r="I73" i="10" s="1"/>
  <c r="J73" i="10" s="1"/>
  <c r="L73" i="10" s="1"/>
  <c r="S73" i="10" s="1"/>
  <c r="H72" i="10"/>
  <c r="I72" i="10" s="1"/>
  <c r="J72" i="10" s="1"/>
  <c r="L72" i="10" s="1"/>
  <c r="S72" i="10" s="1"/>
  <c r="H71" i="10"/>
  <c r="I71" i="10" s="1"/>
  <c r="J71" i="10" s="1"/>
  <c r="L71" i="10" s="1"/>
  <c r="S71" i="10" s="1"/>
  <c r="H70" i="10"/>
  <c r="I70" i="10" s="1"/>
  <c r="J70" i="10" s="1"/>
  <c r="L70" i="10" s="1"/>
  <c r="H63" i="10"/>
  <c r="I63" i="10" s="1"/>
  <c r="J63" i="10" s="1"/>
  <c r="L63" i="10" s="1"/>
  <c r="H62" i="10"/>
  <c r="I62" i="10" s="1"/>
  <c r="J62" i="10" s="1"/>
  <c r="L62" i="10" s="1"/>
  <c r="H60" i="10"/>
  <c r="I60" i="10" s="1"/>
  <c r="H59" i="10"/>
  <c r="I59" i="10" s="1"/>
  <c r="J59" i="10" s="1"/>
  <c r="L59" i="10" s="1"/>
  <c r="H58" i="10"/>
  <c r="I58" i="10" s="1"/>
  <c r="J58" i="10" s="1"/>
  <c r="L58" i="10" s="1"/>
  <c r="H57" i="10"/>
  <c r="I57" i="10" s="1"/>
  <c r="J57" i="10" s="1"/>
  <c r="L57" i="10" s="1"/>
  <c r="H56" i="10"/>
  <c r="I56" i="10" s="1"/>
  <c r="J56" i="10" s="1"/>
  <c r="L56" i="10" s="1"/>
  <c r="H55" i="10"/>
  <c r="I55" i="10" s="1"/>
  <c r="J55" i="10" s="1"/>
  <c r="L55" i="10" s="1"/>
  <c r="H53" i="10"/>
  <c r="I53" i="10" s="1"/>
  <c r="J53" i="10" s="1"/>
  <c r="L53" i="10" s="1"/>
  <c r="H46" i="10"/>
  <c r="I46" i="10" s="1"/>
  <c r="J46" i="10" s="1"/>
  <c r="L46" i="10" s="1"/>
  <c r="H45" i="10"/>
  <c r="I45" i="10" s="1"/>
  <c r="J45" i="10" s="1"/>
  <c r="L45" i="10" s="1"/>
  <c r="H44" i="10"/>
  <c r="I44" i="10" s="1"/>
  <c r="J44" i="10" s="1"/>
  <c r="L44" i="10" s="1"/>
  <c r="H43" i="10"/>
  <c r="I43" i="10" s="1"/>
  <c r="J43" i="10" s="1"/>
  <c r="L43" i="10" s="1"/>
  <c r="H42" i="10"/>
  <c r="I42" i="10" s="1"/>
  <c r="J42" i="10" s="1"/>
  <c r="L42" i="10" s="1"/>
  <c r="H41" i="10"/>
  <c r="I41" i="10" s="1"/>
  <c r="J41" i="10" s="1"/>
  <c r="L41" i="10" s="1"/>
  <c r="H40" i="10"/>
  <c r="I40" i="10" s="1"/>
  <c r="J40" i="10" s="1"/>
  <c r="L40" i="10" s="1"/>
  <c r="H39" i="10"/>
  <c r="I39" i="10" s="1"/>
  <c r="J39" i="10" s="1"/>
  <c r="L39" i="10" s="1"/>
  <c r="H38" i="10"/>
  <c r="I38" i="10" s="1"/>
  <c r="J38" i="10" s="1"/>
  <c r="L38" i="10" s="1"/>
  <c r="H37" i="10"/>
  <c r="I37" i="10" s="1"/>
  <c r="J37" i="10" s="1"/>
  <c r="L37" i="10" s="1"/>
  <c r="H36" i="10"/>
  <c r="I36" i="10" s="1"/>
  <c r="J36" i="10" s="1"/>
  <c r="L36" i="10" s="1"/>
  <c r="H35" i="10"/>
  <c r="I35" i="10" s="1"/>
  <c r="J35" i="10" s="1"/>
  <c r="L35" i="10" s="1"/>
  <c r="H34" i="10"/>
  <c r="I34" i="10" s="1"/>
  <c r="J34" i="10" s="1"/>
  <c r="L34" i="10" s="1"/>
  <c r="H27" i="10"/>
  <c r="I27" i="10" s="1"/>
  <c r="J27" i="10" s="1"/>
  <c r="L27" i="10" s="1"/>
  <c r="H26" i="10"/>
  <c r="I26" i="10" s="1"/>
  <c r="J26" i="10" s="1"/>
  <c r="L26" i="10" s="1"/>
  <c r="H25" i="10"/>
  <c r="I25" i="10" s="1"/>
  <c r="J25" i="10" s="1"/>
  <c r="L25" i="10" s="1"/>
  <c r="H24" i="10"/>
  <c r="I24" i="10" s="1"/>
  <c r="J24" i="10" s="1"/>
  <c r="L24" i="10" s="1"/>
  <c r="H23" i="10"/>
  <c r="I23" i="10" s="1"/>
  <c r="J23" i="10" s="1"/>
  <c r="L23" i="10" s="1"/>
  <c r="H22" i="10"/>
  <c r="I22" i="10" s="1"/>
  <c r="J22" i="10" s="1"/>
  <c r="L22" i="10" s="1"/>
  <c r="H21" i="10"/>
  <c r="I21" i="10" s="1"/>
  <c r="J21" i="10" s="1"/>
  <c r="L21" i="10" s="1"/>
  <c r="H20" i="10"/>
  <c r="I20" i="10" s="1"/>
  <c r="J20" i="10" s="1"/>
  <c r="L20" i="10" s="1"/>
  <c r="H19" i="10"/>
  <c r="I19" i="10" s="1"/>
  <c r="J19" i="10" s="1"/>
  <c r="L19" i="10" s="1"/>
  <c r="H18" i="10"/>
  <c r="I18" i="10" s="1"/>
  <c r="J18" i="10" s="1"/>
  <c r="L18" i="10" s="1"/>
  <c r="H17" i="10"/>
  <c r="I17" i="10" s="1"/>
  <c r="J17" i="10" s="1"/>
  <c r="L17" i="10" s="1"/>
  <c r="H15" i="10"/>
  <c r="I15" i="10" s="1"/>
  <c r="J15" i="10" s="1"/>
  <c r="L15" i="10" s="1"/>
  <c r="H14" i="10"/>
  <c r="I14" i="10" s="1"/>
  <c r="J14" i="10" s="1"/>
  <c r="L14" i="10" s="1"/>
  <c r="N14" i="10" s="1"/>
  <c r="O14" i="10" s="1"/>
  <c r="Q52" i="10" l="1"/>
  <c r="Q88" i="10"/>
  <c r="Q89" i="10" s="1"/>
  <c r="S70" i="10"/>
  <c r="J60" i="10"/>
  <c r="L60" i="10" s="1"/>
  <c r="M60" i="10" s="1"/>
  <c r="H13" i="10"/>
  <c r="N85" i="10"/>
  <c r="O85" i="10" s="1"/>
  <c r="M85" i="10"/>
  <c r="N86" i="10"/>
  <c r="O86" i="10" s="1"/>
  <c r="M86" i="10"/>
  <c r="N89" i="10"/>
  <c r="O89" i="10" s="1"/>
  <c r="M89" i="10"/>
  <c r="N91" i="10"/>
  <c r="O91" i="10" s="1"/>
  <c r="M91" i="10"/>
  <c r="N93" i="10"/>
  <c r="O93" i="10" s="1"/>
  <c r="M93" i="10"/>
  <c r="N95" i="10"/>
  <c r="O95" i="10" s="1"/>
  <c r="M95" i="10"/>
  <c r="N100" i="10"/>
  <c r="O100" i="10" s="1"/>
  <c r="M100" i="10"/>
  <c r="N67" i="10"/>
  <c r="O67" i="10" s="1"/>
  <c r="M67" i="10"/>
  <c r="N106" i="10"/>
  <c r="O106" i="10" s="1"/>
  <c r="M106" i="10"/>
  <c r="N108" i="10"/>
  <c r="O108" i="10" s="1"/>
  <c r="M108" i="10"/>
  <c r="N90" i="10"/>
  <c r="O90" i="10" s="1"/>
  <c r="M90" i="10"/>
  <c r="N92" i="10"/>
  <c r="O92" i="10" s="1"/>
  <c r="M92" i="10"/>
  <c r="N94" i="10"/>
  <c r="O94" i="10" s="1"/>
  <c r="M94" i="10"/>
  <c r="N96" i="10"/>
  <c r="O96" i="10" s="1"/>
  <c r="M96" i="10"/>
  <c r="N101" i="10"/>
  <c r="O101" i="10" s="1"/>
  <c r="M101" i="10"/>
  <c r="N102" i="10"/>
  <c r="O102" i="10" s="1"/>
  <c r="M102" i="10"/>
  <c r="N103" i="10"/>
  <c r="O103" i="10" s="1"/>
  <c r="M103" i="10"/>
  <c r="N104" i="10"/>
  <c r="O104" i="10" s="1"/>
  <c r="M104" i="10"/>
  <c r="N105" i="10"/>
  <c r="O105" i="10" s="1"/>
  <c r="M105" i="10"/>
  <c r="N107" i="10"/>
  <c r="O107" i="10" s="1"/>
  <c r="M107" i="10"/>
  <c r="N49" i="10"/>
  <c r="O49" i="10" s="1"/>
  <c r="M49" i="10"/>
  <c r="N109" i="10"/>
  <c r="O109" i="10" s="1"/>
  <c r="M109" i="10"/>
  <c r="N111" i="10"/>
  <c r="O111" i="10" s="1"/>
  <c r="M111" i="10"/>
  <c r="N15" i="10"/>
  <c r="O15" i="10" s="1"/>
  <c r="M15" i="10"/>
  <c r="N18" i="10"/>
  <c r="O18" i="10" s="1"/>
  <c r="M18" i="10"/>
  <c r="N22" i="10"/>
  <c r="O22" i="10" s="1"/>
  <c r="M22" i="10"/>
  <c r="N25" i="10"/>
  <c r="O25" i="10" s="1"/>
  <c r="M25" i="10"/>
  <c r="N27" i="10"/>
  <c r="O27" i="10" s="1"/>
  <c r="M27" i="10"/>
  <c r="N34" i="10"/>
  <c r="O34" i="10" s="1"/>
  <c r="M34" i="10"/>
  <c r="N36" i="10"/>
  <c r="O36" i="10" s="1"/>
  <c r="M36" i="10"/>
  <c r="N38" i="10"/>
  <c r="O38" i="10" s="1"/>
  <c r="M38" i="10"/>
  <c r="N40" i="10"/>
  <c r="O40" i="10" s="1"/>
  <c r="M40" i="10"/>
  <c r="N42" i="10"/>
  <c r="O42" i="10" s="1"/>
  <c r="M42" i="10"/>
  <c r="N44" i="10"/>
  <c r="O44" i="10" s="1"/>
  <c r="M44" i="10"/>
  <c r="N46" i="10"/>
  <c r="O46" i="10" s="1"/>
  <c r="M46" i="10"/>
  <c r="N53" i="10"/>
  <c r="O53" i="10" s="1"/>
  <c r="M53" i="10"/>
  <c r="N55" i="10"/>
  <c r="O55" i="10" s="1"/>
  <c r="M55" i="10"/>
  <c r="N59" i="10"/>
  <c r="O59" i="10" s="1"/>
  <c r="M59" i="10"/>
  <c r="N63" i="10"/>
  <c r="O63" i="10" s="1"/>
  <c r="M63" i="10"/>
  <c r="N77" i="10"/>
  <c r="O77" i="10" s="1"/>
  <c r="M77" i="10"/>
  <c r="N81" i="10"/>
  <c r="O81" i="10" s="1"/>
  <c r="M81" i="10"/>
  <c r="N83" i="10"/>
  <c r="O83" i="10" s="1"/>
  <c r="M83" i="10"/>
  <c r="N84" i="10"/>
  <c r="O84" i="10" s="1"/>
  <c r="M84" i="10"/>
  <c r="N17" i="10"/>
  <c r="O17" i="10" s="1"/>
  <c r="M17" i="10"/>
  <c r="N19" i="10"/>
  <c r="O19" i="10" s="1"/>
  <c r="M19" i="10"/>
  <c r="N20" i="10"/>
  <c r="O20" i="10" s="1"/>
  <c r="M20" i="10"/>
  <c r="N21" i="10"/>
  <c r="O21" i="10" s="1"/>
  <c r="M21" i="10"/>
  <c r="N23" i="10"/>
  <c r="O23" i="10" s="1"/>
  <c r="M23" i="10"/>
  <c r="N24" i="10"/>
  <c r="O24" i="10" s="1"/>
  <c r="M24" i="10"/>
  <c r="N26" i="10"/>
  <c r="O26" i="10" s="1"/>
  <c r="M26" i="10"/>
  <c r="N35" i="10"/>
  <c r="O35" i="10" s="1"/>
  <c r="M35" i="10"/>
  <c r="N37" i="10"/>
  <c r="O37" i="10" s="1"/>
  <c r="M37" i="10"/>
  <c r="N39" i="10"/>
  <c r="O39" i="10" s="1"/>
  <c r="M39" i="10"/>
  <c r="N41" i="10"/>
  <c r="O41" i="10" s="1"/>
  <c r="M41" i="10"/>
  <c r="N43" i="10"/>
  <c r="O43" i="10" s="1"/>
  <c r="M43" i="10"/>
  <c r="N45" i="10"/>
  <c r="O45" i="10" s="1"/>
  <c r="M45" i="10"/>
  <c r="N56" i="10"/>
  <c r="O56" i="10" s="1"/>
  <c r="M56" i="10"/>
  <c r="N57" i="10"/>
  <c r="O57" i="10" s="1"/>
  <c r="M57" i="10"/>
  <c r="N58" i="10"/>
  <c r="O58" i="10" s="1"/>
  <c r="M58" i="10"/>
  <c r="N62" i="10"/>
  <c r="O62" i="10" s="1"/>
  <c r="M62" i="10"/>
  <c r="N70" i="10"/>
  <c r="O70" i="10" s="1"/>
  <c r="M70" i="10"/>
  <c r="N71" i="10"/>
  <c r="O71" i="10" s="1"/>
  <c r="M71" i="10"/>
  <c r="N72" i="10"/>
  <c r="O72" i="10" s="1"/>
  <c r="M72" i="10"/>
  <c r="N73" i="10"/>
  <c r="O73" i="10" s="1"/>
  <c r="M73" i="10"/>
  <c r="N74" i="10"/>
  <c r="O74" i="10" s="1"/>
  <c r="M74" i="10"/>
  <c r="N75" i="10"/>
  <c r="O75" i="10" s="1"/>
  <c r="M75" i="10"/>
  <c r="N32" i="10"/>
  <c r="O32" i="10" s="1"/>
  <c r="M32" i="10"/>
  <c r="N76" i="10"/>
  <c r="O76" i="10" s="1"/>
  <c r="M76" i="10"/>
  <c r="N78" i="10"/>
  <c r="O78" i="10" s="1"/>
  <c r="M78" i="10"/>
  <c r="N79" i="10"/>
  <c r="O79" i="10" s="1"/>
  <c r="M79" i="10"/>
  <c r="N80" i="10"/>
  <c r="O80" i="10" s="1"/>
  <c r="M80" i="10"/>
  <c r="N82" i="10"/>
  <c r="O82" i="10" s="1"/>
  <c r="M82" i="10"/>
  <c r="M14" i="10"/>
  <c r="H12" i="10"/>
  <c r="H16" i="10"/>
  <c r="I16" i="10" s="1"/>
  <c r="J16" i="10" s="1"/>
  <c r="L16" i="10" s="1"/>
  <c r="D27" i="7"/>
  <c r="C27" i="7"/>
  <c r="F27" i="7"/>
  <c r="Q69" i="10" l="1"/>
  <c r="N60" i="10"/>
  <c r="O60" i="10" s="1"/>
  <c r="L27" i="7"/>
  <c r="C12" i="2"/>
  <c r="D12" i="2" s="1"/>
  <c r="G116" i="10"/>
  <c r="I13" i="10"/>
  <c r="H116" i="10"/>
  <c r="L26" i="5"/>
  <c r="N16" i="10"/>
  <c r="O16" i="10" s="1"/>
  <c r="M16" i="10"/>
  <c r="I12" i="10"/>
  <c r="I26" i="5"/>
  <c r="J26" i="5"/>
  <c r="H26" i="5"/>
  <c r="C27" i="1"/>
  <c r="C28" i="7"/>
  <c r="C29" i="9"/>
  <c r="C27" i="5"/>
  <c r="C21" i="6"/>
  <c r="I116" i="10" l="1"/>
  <c r="C15" i="2"/>
  <c r="D15" i="2" s="1"/>
  <c r="E12" i="2"/>
  <c r="F12" i="2" s="1"/>
  <c r="J13" i="10"/>
  <c r="C14" i="2"/>
  <c r="C16" i="2"/>
  <c r="E16" i="2" s="1"/>
  <c r="F16" i="2" s="1"/>
  <c r="C13" i="2"/>
  <c r="J12" i="10"/>
  <c r="L12" i="10" s="1"/>
  <c r="H27" i="7"/>
  <c r="G27" i="7"/>
  <c r="C31" i="8"/>
  <c r="E15" i="2" l="1"/>
  <c r="F15" i="2" s="1"/>
  <c r="D16" i="2"/>
  <c r="M12" i="10"/>
  <c r="N12" i="10"/>
  <c r="O12" i="10" s="1"/>
  <c r="L13" i="10"/>
  <c r="J116" i="10"/>
  <c r="E14" i="2"/>
  <c r="D14" i="2"/>
  <c r="E13" i="2"/>
  <c r="F13" i="2" s="1"/>
  <c r="D13" i="2"/>
  <c r="C11" i="2"/>
  <c r="C17" i="2" s="1"/>
  <c r="I27" i="7"/>
  <c r="J27" i="7"/>
  <c r="Q33" i="10" l="1"/>
  <c r="L116" i="10"/>
  <c r="E11" i="2"/>
  <c r="F11" i="2" s="1"/>
  <c r="N13" i="10"/>
  <c r="M13" i="10"/>
  <c r="M116" i="10" s="1"/>
  <c r="F14" i="2"/>
  <c r="D11" i="2"/>
  <c r="D17" i="2" s="1"/>
  <c r="F17" i="2" l="1"/>
  <c r="E17" i="2"/>
  <c r="N116" i="10"/>
  <c r="O13" i="10"/>
  <c r="O116" i="10" s="1"/>
  <c r="C18" i="2"/>
  <c r="C117" i="10"/>
</calcChain>
</file>

<file path=xl/sharedStrings.xml><?xml version="1.0" encoding="utf-8"?>
<sst xmlns="http://schemas.openxmlformats.org/spreadsheetml/2006/main" count="580" uniqueCount="154">
  <si>
    <t xml:space="preserve">         SỞ Y TẾ NGHỆ AN</t>
  </si>
  <si>
    <t>CỘNG HÒA XÃ HỘI CHỦ NGHĨA VIỆT NAM</t>
  </si>
  <si>
    <t xml:space="preserve">TRUNG TÂM Y TẾ QUỲ CHÂU </t>
  </si>
  <si>
    <t>Độc lập - Tự do - Hạnh phúc</t>
  </si>
  <si>
    <t>TT</t>
  </si>
  <si>
    <t>Họ và tên</t>
  </si>
  <si>
    <t>Chức vụ</t>
  </si>
  <si>
    <t>Ghi chú</t>
  </si>
  <si>
    <t>I</t>
  </si>
  <si>
    <t>Đặng Tân Minh</t>
  </si>
  <si>
    <t>Hoàng Anh Hiệp</t>
  </si>
  <si>
    <t>II</t>
  </si>
  <si>
    <t>Lê Hữu Ngọc</t>
  </si>
  <si>
    <t>Vi Thị Hồng Bé</t>
  </si>
  <si>
    <t>Đặng Thị Ninh</t>
  </si>
  <si>
    <t>Trương Đỗ Mỹ</t>
  </si>
  <si>
    <t>Đinh Ngọc Khiêm</t>
  </si>
  <si>
    <t>III</t>
  </si>
  <si>
    <t>Tống Thị Hằng</t>
  </si>
  <si>
    <t>Phan Bá Lịch</t>
  </si>
  <si>
    <t>Vi Văn Nhất</t>
  </si>
  <si>
    <t>Lim Trung Hiếu</t>
  </si>
  <si>
    <t>IV</t>
  </si>
  <si>
    <t>Hà Văn Hải</t>
  </si>
  <si>
    <t>Đinh Thị Thu Trang</t>
  </si>
  <si>
    <t>V</t>
  </si>
  <si>
    <t>Tống Thị Mỹ Châu</t>
  </si>
  <si>
    <t>VI</t>
  </si>
  <si>
    <t>Lương Thị Ngọc Ánh</t>
  </si>
  <si>
    <t>Lương Thị Lan</t>
  </si>
  <si>
    <t>Quang Thị Yến</t>
  </si>
  <si>
    <t>Nguyễn Thị Mai</t>
  </si>
  <si>
    <t>Vi Thị Nang</t>
  </si>
  <si>
    <t>Lương Thị Bích Thủy</t>
  </si>
  <si>
    <t>Nguyễn Thị Thỏa</t>
  </si>
  <si>
    <t>Phạm Thị Thủy</t>
  </si>
  <si>
    <t>Lô Thanh Ngọc</t>
  </si>
  <si>
    <t>Hủn Vi Thành</t>
  </si>
  <si>
    <t>Vy Thị Vinh</t>
  </si>
  <si>
    <t>Vy Thị Danh</t>
  </si>
  <si>
    <t>Lương Thị Tuyết</t>
  </si>
  <si>
    <t>Châu Minh Cương</t>
  </si>
  <si>
    <t>Lê Thị Thu Huyền</t>
  </si>
  <si>
    <t>Nguyễn Văn Hiếu</t>
  </si>
  <si>
    <t>Nguyễn Thị Khuyên</t>
  </si>
  <si>
    <t>Nguyễn Thị Phương</t>
  </si>
  <si>
    <t>Đinh Thị Hạnh</t>
  </si>
  <si>
    <t>Lang Thị Kiều</t>
  </si>
  <si>
    <t>Hoàng Thị Hường</t>
  </si>
  <si>
    <t>Hoàng Thị Tuyết</t>
  </si>
  <si>
    <t>Vi Văn Chung</t>
  </si>
  <si>
    <t>Lý Thị Nhung</t>
  </si>
  <si>
    <t>Lang Thị Hà</t>
  </si>
  <si>
    <t>Lang Văn Duy</t>
  </si>
  <si>
    <t>Vi Văn Ngọc</t>
  </si>
  <si>
    <t>Vi Thị Xuân</t>
  </si>
  <si>
    <t>Lê Thị Nga</t>
  </si>
  <si>
    <t>Trần Thị Thúy Ngân</t>
  </si>
  <si>
    <t>Vi Thị Hải Hậu</t>
  </si>
  <si>
    <t>Lang Thị Chiến</t>
  </si>
  <si>
    <t>Lữ Thị Thuận</t>
  </si>
  <si>
    <t>Lang Thị Hoa</t>
  </si>
  <si>
    <t>Phan Thị Hải Yến</t>
  </si>
  <si>
    <t>Lô Thị Mơ</t>
  </si>
  <si>
    <t>Nguyễn Đình Phùng</t>
  </si>
  <si>
    <t>Lang Văn Thuận</t>
  </si>
  <si>
    <t>Cao Văn Khánh</t>
  </si>
  <si>
    <t>Vi Nam Đông</t>
  </si>
  <si>
    <t>Mạc Thành Linh</t>
  </si>
  <si>
    <t>Tống Thị Cúc</t>
  </si>
  <si>
    <t>Lữ Thị Minh</t>
  </si>
  <si>
    <t>Thái Thị Hải Anh</t>
  </si>
  <si>
    <t>Nguyễn Thị Thu Hoài</t>
  </si>
  <si>
    <t>Nguyễn Trọng Khánh</t>
  </si>
  <si>
    <t>Sầm Thị Nga</t>
  </si>
  <si>
    <t>Vi Thị Tư</t>
  </si>
  <si>
    <t>Vi Thị Bốn</t>
  </si>
  <si>
    <t>Phan Xuân Đức</t>
  </si>
  <si>
    <t>Lô Thị Thu</t>
  </si>
  <si>
    <t>Lương Thị Loan</t>
  </si>
  <si>
    <t>TỔNG CỘNG:</t>
  </si>
  <si>
    <t>Tiền ghi bằng chữ:</t>
  </si>
  <si>
    <t>THỦ TRƯỞNG ĐƠN VỊ</t>
  </si>
  <si>
    <t>Hệ số lương</t>
  </si>
  <si>
    <t>%</t>
  </si>
  <si>
    <t>Hệ số</t>
  </si>
  <si>
    <t>Vượt khung</t>
  </si>
  <si>
    <t>Cộng phụ cấp</t>
  </si>
  <si>
    <t>Tổng cộng hệ số và phụ cấp</t>
  </si>
  <si>
    <t>Tiền lương và phụ cấp đóng Đảng phí</t>
  </si>
  <si>
    <t>Đảng phí phải nộp hàng tháng</t>
  </si>
  <si>
    <t>Vi Thị Hương</t>
  </si>
  <si>
    <t>Cao Thị Huyền</t>
  </si>
  <si>
    <t>Sầm thị Hà</t>
  </si>
  <si>
    <t>Chi bộ Hậu cần</t>
  </si>
  <si>
    <t>Lang Thị Hồng Lan</t>
  </si>
  <si>
    <t>Lô Thanh Qúy</t>
  </si>
  <si>
    <t>Lương Văn Thủy</t>
  </si>
  <si>
    <t>Nguyễn Thị Bích Vân</t>
  </si>
  <si>
    <t>Trần Thị Thu</t>
  </si>
  <si>
    <t>Vi Văn Thắng</t>
  </si>
  <si>
    <t>Lô Thanh Hương</t>
  </si>
  <si>
    <r>
      <t>Lương Việt</t>
    </r>
    <r>
      <rPr>
        <b/>
        <sz val="12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Khoa</t>
    </r>
  </si>
  <si>
    <t>Phạm Đình Thuần</t>
  </si>
  <si>
    <t>NGƯỜI LẬP BIỂU</t>
  </si>
  <si>
    <t>Chi bộ Nội nhi lây</t>
  </si>
  <si>
    <t>Chi bộ Ngoại sản</t>
  </si>
  <si>
    <t>ĐẢNG BỘ TRUNG TÂM Y TẾ HUYỆN QUỲ CHÂU</t>
  </si>
  <si>
    <t>CHI BỘ HẬU CẦN</t>
  </si>
  <si>
    <t>CHI BỘ NỘI NHI LÂY</t>
  </si>
  <si>
    <t>CHI BỘ DỰ PHÒNG</t>
  </si>
  <si>
    <t>Ký nộp</t>
  </si>
  <si>
    <t xml:space="preserve">Các chi bộ </t>
  </si>
  <si>
    <t>Tổng Đảng phí trích lại cho các chi bộ 30%</t>
  </si>
  <si>
    <t>Tổng Đảng phí trích lại cho Đảng bộ 70%</t>
  </si>
  <si>
    <t>Tổng Đảng phí nộp lên cho Huyện ủy 30%</t>
  </si>
  <si>
    <t>Số tháng phải nộp</t>
  </si>
  <si>
    <t>Phụ cấp tính nộp Đảng phí</t>
  </si>
  <si>
    <t>Lương Xuân Quỳnh</t>
  </si>
  <si>
    <t>Lương Văn Thương</t>
  </si>
  <si>
    <t>Trần Anh Tuấn</t>
  </si>
  <si>
    <t>Lữ Thị Ly</t>
  </si>
  <si>
    <t>Lim Thị Phương Thảo</t>
  </si>
  <si>
    <t>Nguyễn Thị Trang Nhung</t>
  </si>
  <si>
    <t>Lương Anh Sơn</t>
  </si>
  <si>
    <t>Lê Hữu Mùi</t>
  </si>
  <si>
    <t>Lang Thị Hằng</t>
  </si>
  <si>
    <t>Hoàng Thị Thu Hiền</t>
  </si>
  <si>
    <t>Nguyễn Thị Tâm</t>
  </si>
  <si>
    <t>Nguyễn Thị Tùy</t>
  </si>
  <si>
    <t>Sầm Thị Phương Thuận</t>
  </si>
  <si>
    <t>Nguyễn Như Ngọc</t>
  </si>
  <si>
    <t>Hồ Thị Thủy</t>
  </si>
  <si>
    <t>Lữ Thị Phương Anh</t>
  </si>
  <si>
    <t>Vi Thị Thơm</t>
  </si>
  <si>
    <t>DANH SÁCH CÁN BỘ ĐÓNG ĐẢNG PHÍ NĂM 2022</t>
  </si>
  <si>
    <t>DANH SÁCH CÁC CHI BỘ TẠI TRUNG TÂM Y TẾ NỘP ĐẢNG PHÍ NĂM 2022</t>
  </si>
  <si>
    <t>Lang Thị Trúc Phương</t>
  </si>
  <si>
    <t>Lương Thị Nhã</t>
  </si>
  <si>
    <t>DANH SÁCH CÁN BỘ VÀ HỆ SỐ LƯƠNG, PHỤ CẤP ĐÓNG ĐẢNG PHÍ NĂM 2023</t>
  </si>
  <si>
    <t>Quý 1- Năm 2023</t>
  </si>
  <si>
    <t>Nguyễn Thị Ngọc Hạnh</t>
  </si>
  <si>
    <t>Quỳ Châu, ngày …. tháng ... năm 2023</t>
  </si>
  <si>
    <t>DANH SÁCH CÁN BỘ ĐÓNG ĐẢNG PHÍ NĂM 2023 - CHI BỘ PHÒNG KHÁM</t>
  </si>
  <si>
    <t>DANH SÁCH CÁN BỘ ĐÓNG ĐẢNG PHÍ NĂM 2023</t>
  </si>
  <si>
    <t>Quý 1 năm 2023</t>
  </si>
  <si>
    <t>Tổng số tiền 
Đảng phí nộp Quý 1/2023</t>
  </si>
  <si>
    <t>Số tiền phải nộp Quý 1/2023</t>
  </si>
  <si>
    <t>Số tiền phải nộp 1/2023</t>
  </si>
  <si>
    <t>Số tiền phải nộp Quý 1 - Năm 2023</t>
  </si>
  <si>
    <t>CHI BỘ KẾ HOẠCH TỔNG HỢP - ĐÔNG Y</t>
  </si>
  <si>
    <t>Chi bộ Kế hoạch tổng hợp - Đông y</t>
  </si>
  <si>
    <t>Chi bộ Phòng khám - Cận lâm sàng</t>
  </si>
  <si>
    <t>Chi bộ Dự phòng - Dân số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</si>
</sst>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??_);_(@_)"/>
    <numFmt numFmtId="165" formatCode="0.000"/>
    <numFmt numFmtId="166" formatCode="_(* #,##0.00_);_(* \(#,##0.00\);_(* &quot;-&quot;??_);_(@_)"/>
  </numFmts>
  <fonts count="26" x14ac:knownFonts="1"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sz val="10"/>
      <name val="Times New Roman"/>
      <family val="1"/>
    </font>
    <font>
      <b/>
      <i/>
      <sz val="13"/>
      <color indexed="8"/>
      <name val="Times New Roman"/>
      <family val="1"/>
    </font>
    <font>
      <b/>
      <sz val="13"/>
      <color indexed="8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i/>
      <sz val="14"/>
      <name val="Times New Roman"/>
      <family val="1"/>
    </font>
    <font>
      <b/>
      <i/>
      <sz val="13"/>
      <name val="Times New Roman"/>
      <family val="1"/>
    </font>
    <font>
      <sz val="12"/>
      <color theme="1"/>
      <name val="Calibri"/>
      <family val="2"/>
      <charset val="163"/>
      <scheme val="minor"/>
    </font>
    <font>
      <sz val="14"/>
      <name val="Times New Roman"/>
      <family val="1"/>
    </font>
    <font>
      <sz val="10"/>
      <color theme="1"/>
      <name val="Calibri"/>
      <family val="2"/>
      <charset val="163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0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24" fillId="0" borderId="0"/>
  </cellStyleXfs>
  <cellXfs count="10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164" fontId="8" fillId="0" borderId="0" xfId="0" applyNumberFormat="1" applyFont="1"/>
    <xf numFmtId="0" fontId="8" fillId="0" borderId="0" xfId="0" applyFont="1"/>
    <xf numFmtId="0" fontId="1" fillId="0" borderId="0" xfId="0" applyFont="1" applyBorder="1"/>
    <xf numFmtId="164" fontId="1" fillId="0" borderId="0" xfId="0" applyNumberFormat="1" applyFont="1" applyBorder="1"/>
    <xf numFmtId="164" fontId="2" fillId="0" borderId="0" xfId="0" applyNumberFormat="1" applyFont="1" applyBorder="1"/>
    <xf numFmtId="0" fontId="4" fillId="0" borderId="0" xfId="0" applyFont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0" fillId="4" borderId="0" xfId="0" applyFont="1" applyFill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0" fontId="16" fillId="2" borderId="1" xfId="1" applyFont="1" applyFill="1" applyBorder="1" applyAlignment="1">
      <alignment horizontal="center"/>
    </xf>
    <xf numFmtId="164" fontId="1" fillId="0" borderId="3" xfId="1" applyNumberFormat="1" applyFont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165" fontId="16" fillId="3" borderId="4" xfId="1" applyNumberFormat="1" applyFont="1" applyFill="1" applyBorder="1" applyAlignment="1">
      <alignment horizontal="center" vertical="center"/>
    </xf>
    <xf numFmtId="0" fontId="1" fillId="3" borderId="5" xfId="1" applyFont="1" applyFill="1" applyBorder="1"/>
    <xf numFmtId="164" fontId="1" fillId="3" borderId="6" xfId="0" applyNumberFormat="1" applyFont="1" applyFill="1" applyBorder="1"/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justify" vertical="center" wrapText="1"/>
    </xf>
    <xf numFmtId="0" fontId="13" fillId="0" borderId="2" xfId="0" applyFont="1" applyBorder="1" applyAlignment="1">
      <alignment horizontal="justify" vertical="center" wrapText="1"/>
    </xf>
    <xf numFmtId="0" fontId="14" fillId="0" borderId="2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" fillId="2" borderId="2" xfId="1" applyFont="1" applyFill="1" applyBorder="1"/>
    <xf numFmtId="4" fontId="8" fillId="0" borderId="2" xfId="0" applyNumberFormat="1" applyFont="1" applyBorder="1" applyAlignment="1">
      <alignment horizontal="right"/>
    </xf>
    <xf numFmtId="166" fontId="8" fillId="0" borderId="2" xfId="1" applyNumberFormat="1" applyFont="1" applyBorder="1" applyAlignment="1">
      <alignment horizontal="right"/>
    </xf>
    <xf numFmtId="164" fontId="8" fillId="0" borderId="2" xfId="0" applyNumberFormat="1" applyFont="1" applyBorder="1" applyAlignment="1">
      <alignment horizontal="right"/>
    </xf>
    <xf numFmtId="164" fontId="6" fillId="0" borderId="2" xfId="0" applyNumberFormat="1" applyFont="1" applyBorder="1" applyAlignment="1">
      <alignment horizontal="right"/>
    </xf>
    <xf numFmtId="164" fontId="8" fillId="0" borderId="2" xfId="1" applyNumberFormat="1" applyFont="1" applyBorder="1" applyAlignment="1">
      <alignment horizontal="right"/>
    </xf>
    <xf numFmtId="4" fontId="6" fillId="3" borderId="5" xfId="0" applyNumberFormat="1" applyFont="1" applyFill="1" applyBorder="1" applyAlignment="1">
      <alignment horizontal="right"/>
    </xf>
    <xf numFmtId="3" fontId="6" fillId="3" borderId="5" xfId="0" applyNumberFormat="1" applyFont="1" applyFill="1" applyBorder="1" applyAlignment="1">
      <alignment horizontal="right"/>
    </xf>
    <xf numFmtId="165" fontId="1" fillId="3" borderId="4" xfId="1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/>
    <xf numFmtId="164" fontId="8" fillId="0" borderId="0" xfId="0" applyNumberFormat="1" applyFont="1" applyBorder="1"/>
    <xf numFmtId="0" fontId="6" fillId="0" borderId="0" xfId="0" applyFont="1"/>
    <xf numFmtId="0" fontId="4" fillId="0" borderId="0" xfId="0" applyFont="1" applyAlignment="1">
      <alignment horizontal="center"/>
    </xf>
    <xf numFmtId="0" fontId="18" fillId="0" borderId="0" xfId="0" applyFont="1"/>
    <xf numFmtId="0" fontId="3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6" fillId="0" borderId="8" xfId="0" applyNumberFormat="1" applyFont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0" fontId="1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2" fillId="0" borderId="2" xfId="0" applyFont="1" applyBorder="1" applyAlignment="1">
      <alignment horizontal="left" vertical="center" wrapText="1"/>
    </xf>
    <xf numFmtId="0" fontId="3" fillId="2" borderId="2" xfId="1" applyFont="1" applyFill="1" applyBorder="1"/>
    <xf numFmtId="0" fontId="22" fillId="0" borderId="2" xfId="0" applyFont="1" applyBorder="1" applyAlignment="1">
      <alignment horizontal="justify" vertical="center" wrapText="1"/>
    </xf>
    <xf numFmtId="0" fontId="23" fillId="0" borderId="2" xfId="0" applyFont="1" applyBorder="1" applyAlignment="1">
      <alignment horizontal="justify" vertical="center" wrapText="1"/>
    </xf>
    <xf numFmtId="0" fontId="17" fillId="0" borderId="0" xfId="0" applyFont="1" applyAlignment="1">
      <alignment horizontal="center"/>
    </xf>
    <xf numFmtId="4" fontId="8" fillId="0" borderId="17" xfId="0" applyNumberFormat="1" applyFont="1" applyBorder="1" applyAlignment="1">
      <alignment horizontal="right"/>
    </xf>
    <xf numFmtId="164" fontId="1" fillId="0" borderId="22" xfId="1" applyNumberFormat="1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7" fillId="0" borderId="0" xfId="0" applyFont="1" applyAlignment="1"/>
    <xf numFmtId="164" fontId="25" fillId="5" borderId="0" xfId="0" applyNumberFormat="1" applyFont="1" applyFill="1"/>
    <xf numFmtId="0" fontId="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/>
    </xf>
    <xf numFmtId="0" fontId="6" fillId="0" borderId="1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right"/>
    </xf>
    <xf numFmtId="164" fontId="1" fillId="0" borderId="6" xfId="1" applyNumberFormat="1" applyFont="1" applyBorder="1" applyAlignment="1">
      <alignment horizontal="center"/>
    </xf>
  </cellXfs>
  <cellStyles count="3">
    <cellStyle name="Normal" xfId="0" builtinId="0"/>
    <cellStyle name="Normal 3" xfId="2"/>
    <cellStyle name="Normal_Luong 20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</xdr:row>
      <xdr:rowOff>0</xdr:rowOff>
    </xdr:from>
    <xdr:to>
      <xdr:col>1</xdr:col>
      <xdr:colOff>1371600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28625" y="419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2</xdr:row>
      <xdr:rowOff>19050</xdr:rowOff>
    </xdr:from>
    <xdr:to>
      <xdr:col>13</xdr:col>
      <xdr:colOff>495300</xdr:colOff>
      <xdr:row>2</xdr:row>
      <xdr:rowOff>19050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6705600" y="438150"/>
          <a:ext cx="1628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</xdr:row>
      <xdr:rowOff>0</xdr:rowOff>
    </xdr:from>
    <xdr:to>
      <xdr:col>1</xdr:col>
      <xdr:colOff>1371600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28625" y="419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390526</xdr:colOff>
      <xdr:row>2</xdr:row>
      <xdr:rowOff>19050</xdr:rowOff>
    </xdr:from>
    <xdr:to>
      <xdr:col>11</xdr:col>
      <xdr:colOff>471431</xdr:colOff>
      <xdr:row>2</xdr:row>
      <xdr:rowOff>19050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6686551" y="438150"/>
          <a:ext cx="146203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2</xdr:row>
      <xdr:rowOff>0</xdr:rowOff>
    </xdr:from>
    <xdr:to>
      <xdr:col>2</xdr:col>
      <xdr:colOff>95250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71500" y="47625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504826</xdr:colOff>
      <xdr:row>2</xdr:row>
      <xdr:rowOff>9525</xdr:rowOff>
    </xdr:from>
    <xdr:to>
      <xdr:col>11</xdr:col>
      <xdr:colOff>590550</xdr:colOff>
      <xdr:row>2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6181726" y="485775"/>
          <a:ext cx="1809749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2</xdr:row>
      <xdr:rowOff>0</xdr:rowOff>
    </xdr:from>
    <xdr:to>
      <xdr:col>2</xdr:col>
      <xdr:colOff>85725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7625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647701</xdr:colOff>
      <xdr:row>2</xdr:row>
      <xdr:rowOff>9525</xdr:rowOff>
    </xdr:from>
    <xdr:to>
      <xdr:col>10</xdr:col>
      <xdr:colOff>466725</xdr:colOff>
      <xdr:row>2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514976" y="485775"/>
          <a:ext cx="1914524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2</xdr:row>
      <xdr:rowOff>0</xdr:rowOff>
    </xdr:from>
    <xdr:to>
      <xdr:col>2</xdr:col>
      <xdr:colOff>133350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1025" y="47625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809626</xdr:colOff>
      <xdr:row>2</xdr:row>
      <xdr:rowOff>9525</xdr:rowOff>
    </xdr:from>
    <xdr:to>
      <xdr:col>10</xdr:col>
      <xdr:colOff>400050</xdr:colOff>
      <xdr:row>2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457826" y="485775"/>
          <a:ext cx="1714499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2</xdr:row>
      <xdr:rowOff>0</xdr:rowOff>
    </xdr:from>
    <xdr:to>
      <xdr:col>1</xdr:col>
      <xdr:colOff>1333500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90525" y="43815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723901</xdr:colOff>
      <xdr:row>2</xdr:row>
      <xdr:rowOff>9525</xdr:rowOff>
    </xdr:from>
    <xdr:to>
      <xdr:col>10</xdr:col>
      <xdr:colOff>504825</xdr:colOff>
      <xdr:row>2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372101" y="485775"/>
          <a:ext cx="1847849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0075" y="47625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533401</xdr:colOff>
      <xdr:row>2</xdr:row>
      <xdr:rowOff>0</xdr:rowOff>
    </xdr:from>
    <xdr:to>
      <xdr:col>10</xdr:col>
      <xdr:colOff>495300</xdr:colOff>
      <xdr:row>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391151" y="476250"/>
          <a:ext cx="1857374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1</xdr:row>
      <xdr:rowOff>228600</xdr:rowOff>
    </xdr:from>
    <xdr:to>
      <xdr:col>2</xdr:col>
      <xdr:colOff>76200</xdr:colOff>
      <xdr:row>1</xdr:row>
      <xdr:rowOff>228600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28650" y="4667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2</xdr:row>
      <xdr:rowOff>0</xdr:rowOff>
    </xdr:from>
    <xdr:to>
      <xdr:col>11</xdr:col>
      <xdr:colOff>695325</xdr:colOff>
      <xdr:row>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53100" y="476250"/>
          <a:ext cx="1981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</xdr:row>
      <xdr:rowOff>0</xdr:rowOff>
    </xdr:from>
    <xdr:to>
      <xdr:col>1</xdr:col>
      <xdr:colOff>1600200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52450" y="476250"/>
          <a:ext cx="1323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752476</xdr:colOff>
      <xdr:row>2</xdr:row>
      <xdr:rowOff>19050</xdr:rowOff>
    </xdr:from>
    <xdr:to>
      <xdr:col>5</xdr:col>
      <xdr:colOff>381001</xdr:colOff>
      <xdr:row>2</xdr:row>
      <xdr:rowOff>19050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4686301" y="495300"/>
          <a:ext cx="1962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Roaming\Microsoft\AddIns\Ufunctions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Base"/>
      <sheetName val="vniBase"/>
      <sheetName val="abcBase"/>
    </sheetNames>
    <definedNames>
      <definedName name="VND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5"/>
  <sheetViews>
    <sheetView topLeftCell="A82" workbookViewId="0">
      <selection activeCell="A100" sqref="A100:G115"/>
    </sheetView>
  </sheetViews>
  <sheetFormatPr defaultRowHeight="12.75" x14ac:dyDescent="0.2"/>
  <cols>
    <col min="1" max="1" width="4.140625" style="8" customWidth="1"/>
    <col min="2" max="2" width="23.28515625" style="8" customWidth="1"/>
    <col min="3" max="3" width="6.42578125" style="8" customWidth="1"/>
    <col min="4" max="4" width="6.7109375" style="8" customWidth="1"/>
    <col min="5" max="5" width="5" style="8" customWidth="1"/>
    <col min="6" max="6" width="5.42578125" style="8" customWidth="1"/>
    <col min="7" max="7" width="6.5703125" style="8" customWidth="1"/>
    <col min="8" max="8" width="7.28515625" style="8" customWidth="1"/>
    <col min="9" max="9" width="11.28515625" style="8" customWidth="1"/>
    <col min="10" max="10" width="8.85546875" style="8" customWidth="1"/>
    <col min="11" max="11" width="6.7109375" style="8" customWidth="1"/>
    <col min="12" max="12" width="10.42578125" style="8" customWidth="1"/>
    <col min="13" max="13" width="10" style="8" customWidth="1"/>
    <col min="14" max="14" width="10.28515625" style="8" customWidth="1"/>
    <col min="15" max="15" width="9.7109375" style="8" customWidth="1"/>
    <col min="16" max="16" width="9" style="8" customWidth="1"/>
    <col min="17" max="17" width="10.140625" style="8" bestFit="1" customWidth="1"/>
    <col min="18" max="250" width="9.140625" style="8"/>
    <col min="251" max="251" width="4.140625" style="8" customWidth="1"/>
    <col min="252" max="252" width="25.7109375" style="8" customWidth="1"/>
    <col min="253" max="253" width="20.140625" style="8" customWidth="1"/>
    <col min="254" max="254" width="7.85546875" style="8" customWidth="1"/>
    <col min="255" max="255" width="12.140625" style="8" customWidth="1"/>
    <col min="256" max="256" width="12.85546875" style="8" customWidth="1"/>
    <col min="257" max="257" width="14.7109375" style="8" customWidth="1"/>
    <col min="258" max="506" width="9.140625" style="8"/>
    <col min="507" max="507" width="4.140625" style="8" customWidth="1"/>
    <col min="508" max="508" width="25.7109375" style="8" customWidth="1"/>
    <col min="509" max="509" width="20.140625" style="8" customWidth="1"/>
    <col min="510" max="510" width="7.85546875" style="8" customWidth="1"/>
    <col min="511" max="511" width="12.140625" style="8" customWidth="1"/>
    <col min="512" max="512" width="12.85546875" style="8" customWidth="1"/>
    <col min="513" max="513" width="14.7109375" style="8" customWidth="1"/>
    <col min="514" max="762" width="9.140625" style="8"/>
    <col min="763" max="763" width="4.140625" style="8" customWidth="1"/>
    <col min="764" max="764" width="25.7109375" style="8" customWidth="1"/>
    <col min="765" max="765" width="20.140625" style="8" customWidth="1"/>
    <col min="766" max="766" width="7.85546875" style="8" customWidth="1"/>
    <col min="767" max="767" width="12.140625" style="8" customWidth="1"/>
    <col min="768" max="768" width="12.85546875" style="8" customWidth="1"/>
    <col min="769" max="769" width="14.7109375" style="8" customWidth="1"/>
    <col min="770" max="1018" width="9.140625" style="8"/>
    <col min="1019" max="1019" width="4.140625" style="8" customWidth="1"/>
    <col min="1020" max="1020" width="25.7109375" style="8" customWidth="1"/>
    <col min="1021" max="1021" width="20.140625" style="8" customWidth="1"/>
    <col min="1022" max="1022" width="7.85546875" style="8" customWidth="1"/>
    <col min="1023" max="1023" width="12.140625" style="8" customWidth="1"/>
    <col min="1024" max="1024" width="12.85546875" style="8" customWidth="1"/>
    <col min="1025" max="1025" width="14.7109375" style="8" customWidth="1"/>
    <col min="1026" max="1274" width="9.140625" style="8"/>
    <col min="1275" max="1275" width="4.140625" style="8" customWidth="1"/>
    <col min="1276" max="1276" width="25.7109375" style="8" customWidth="1"/>
    <col min="1277" max="1277" width="20.140625" style="8" customWidth="1"/>
    <col min="1278" max="1278" width="7.85546875" style="8" customWidth="1"/>
    <col min="1279" max="1279" width="12.140625" style="8" customWidth="1"/>
    <col min="1280" max="1280" width="12.85546875" style="8" customWidth="1"/>
    <col min="1281" max="1281" width="14.7109375" style="8" customWidth="1"/>
    <col min="1282" max="1530" width="9.140625" style="8"/>
    <col min="1531" max="1531" width="4.140625" style="8" customWidth="1"/>
    <col min="1532" max="1532" width="25.7109375" style="8" customWidth="1"/>
    <col min="1533" max="1533" width="20.140625" style="8" customWidth="1"/>
    <col min="1534" max="1534" width="7.85546875" style="8" customWidth="1"/>
    <col min="1535" max="1535" width="12.140625" style="8" customWidth="1"/>
    <col min="1536" max="1536" width="12.85546875" style="8" customWidth="1"/>
    <col min="1537" max="1537" width="14.7109375" style="8" customWidth="1"/>
    <col min="1538" max="1786" width="9.140625" style="8"/>
    <col min="1787" max="1787" width="4.140625" style="8" customWidth="1"/>
    <col min="1788" max="1788" width="25.7109375" style="8" customWidth="1"/>
    <col min="1789" max="1789" width="20.140625" style="8" customWidth="1"/>
    <col min="1790" max="1790" width="7.85546875" style="8" customWidth="1"/>
    <col min="1791" max="1791" width="12.140625" style="8" customWidth="1"/>
    <col min="1792" max="1792" width="12.85546875" style="8" customWidth="1"/>
    <col min="1793" max="1793" width="14.7109375" style="8" customWidth="1"/>
    <col min="1794" max="2042" width="9.140625" style="8"/>
    <col min="2043" max="2043" width="4.140625" style="8" customWidth="1"/>
    <col min="2044" max="2044" width="25.7109375" style="8" customWidth="1"/>
    <col min="2045" max="2045" width="20.140625" style="8" customWidth="1"/>
    <col min="2046" max="2046" width="7.85546875" style="8" customWidth="1"/>
    <col min="2047" max="2047" width="12.140625" style="8" customWidth="1"/>
    <col min="2048" max="2048" width="12.85546875" style="8" customWidth="1"/>
    <col min="2049" max="2049" width="14.7109375" style="8" customWidth="1"/>
    <col min="2050" max="2298" width="9.140625" style="8"/>
    <col min="2299" max="2299" width="4.140625" style="8" customWidth="1"/>
    <col min="2300" max="2300" width="25.7109375" style="8" customWidth="1"/>
    <col min="2301" max="2301" width="20.140625" style="8" customWidth="1"/>
    <col min="2302" max="2302" width="7.85546875" style="8" customWidth="1"/>
    <col min="2303" max="2303" width="12.140625" style="8" customWidth="1"/>
    <col min="2304" max="2304" width="12.85546875" style="8" customWidth="1"/>
    <col min="2305" max="2305" width="14.7109375" style="8" customWidth="1"/>
    <col min="2306" max="2554" width="9.140625" style="8"/>
    <col min="2555" max="2555" width="4.140625" style="8" customWidth="1"/>
    <col min="2556" max="2556" width="25.7109375" style="8" customWidth="1"/>
    <col min="2557" max="2557" width="20.140625" style="8" customWidth="1"/>
    <col min="2558" max="2558" width="7.85546875" style="8" customWidth="1"/>
    <col min="2559" max="2559" width="12.140625" style="8" customWidth="1"/>
    <col min="2560" max="2560" width="12.85546875" style="8" customWidth="1"/>
    <col min="2561" max="2561" width="14.7109375" style="8" customWidth="1"/>
    <col min="2562" max="2810" width="9.140625" style="8"/>
    <col min="2811" max="2811" width="4.140625" style="8" customWidth="1"/>
    <col min="2812" max="2812" width="25.7109375" style="8" customWidth="1"/>
    <col min="2813" max="2813" width="20.140625" style="8" customWidth="1"/>
    <col min="2814" max="2814" width="7.85546875" style="8" customWidth="1"/>
    <col min="2815" max="2815" width="12.140625" style="8" customWidth="1"/>
    <col min="2816" max="2816" width="12.85546875" style="8" customWidth="1"/>
    <col min="2817" max="2817" width="14.7109375" style="8" customWidth="1"/>
    <col min="2818" max="3066" width="9.140625" style="8"/>
    <col min="3067" max="3067" width="4.140625" style="8" customWidth="1"/>
    <col min="3068" max="3068" width="25.7109375" style="8" customWidth="1"/>
    <col min="3069" max="3069" width="20.140625" style="8" customWidth="1"/>
    <col min="3070" max="3070" width="7.85546875" style="8" customWidth="1"/>
    <col min="3071" max="3071" width="12.140625" style="8" customWidth="1"/>
    <col min="3072" max="3072" width="12.85546875" style="8" customWidth="1"/>
    <col min="3073" max="3073" width="14.7109375" style="8" customWidth="1"/>
    <col min="3074" max="3322" width="9.140625" style="8"/>
    <col min="3323" max="3323" width="4.140625" style="8" customWidth="1"/>
    <col min="3324" max="3324" width="25.7109375" style="8" customWidth="1"/>
    <col min="3325" max="3325" width="20.140625" style="8" customWidth="1"/>
    <col min="3326" max="3326" width="7.85546875" style="8" customWidth="1"/>
    <col min="3327" max="3327" width="12.140625" style="8" customWidth="1"/>
    <col min="3328" max="3328" width="12.85546875" style="8" customWidth="1"/>
    <col min="3329" max="3329" width="14.7109375" style="8" customWidth="1"/>
    <col min="3330" max="3578" width="9.140625" style="8"/>
    <col min="3579" max="3579" width="4.140625" style="8" customWidth="1"/>
    <col min="3580" max="3580" width="25.7109375" style="8" customWidth="1"/>
    <col min="3581" max="3581" width="20.140625" style="8" customWidth="1"/>
    <col min="3582" max="3582" width="7.85546875" style="8" customWidth="1"/>
    <col min="3583" max="3583" width="12.140625" style="8" customWidth="1"/>
    <col min="3584" max="3584" width="12.85546875" style="8" customWidth="1"/>
    <col min="3585" max="3585" width="14.7109375" style="8" customWidth="1"/>
    <col min="3586" max="3834" width="9.140625" style="8"/>
    <col min="3835" max="3835" width="4.140625" style="8" customWidth="1"/>
    <col min="3836" max="3836" width="25.7109375" style="8" customWidth="1"/>
    <col min="3837" max="3837" width="20.140625" style="8" customWidth="1"/>
    <col min="3838" max="3838" width="7.85546875" style="8" customWidth="1"/>
    <col min="3839" max="3839" width="12.140625" style="8" customWidth="1"/>
    <col min="3840" max="3840" width="12.85546875" style="8" customWidth="1"/>
    <col min="3841" max="3841" width="14.7109375" style="8" customWidth="1"/>
    <col min="3842" max="4090" width="9.140625" style="8"/>
    <col min="4091" max="4091" width="4.140625" style="8" customWidth="1"/>
    <col min="4092" max="4092" width="25.7109375" style="8" customWidth="1"/>
    <col min="4093" max="4093" width="20.140625" style="8" customWidth="1"/>
    <col min="4094" max="4094" width="7.85546875" style="8" customWidth="1"/>
    <col min="4095" max="4095" width="12.140625" style="8" customWidth="1"/>
    <col min="4096" max="4096" width="12.85546875" style="8" customWidth="1"/>
    <col min="4097" max="4097" width="14.7109375" style="8" customWidth="1"/>
    <col min="4098" max="4346" width="9.140625" style="8"/>
    <col min="4347" max="4347" width="4.140625" style="8" customWidth="1"/>
    <col min="4348" max="4348" width="25.7109375" style="8" customWidth="1"/>
    <col min="4349" max="4349" width="20.140625" style="8" customWidth="1"/>
    <col min="4350" max="4350" width="7.85546875" style="8" customWidth="1"/>
    <col min="4351" max="4351" width="12.140625" style="8" customWidth="1"/>
    <col min="4352" max="4352" width="12.85546875" style="8" customWidth="1"/>
    <col min="4353" max="4353" width="14.7109375" style="8" customWidth="1"/>
    <col min="4354" max="4602" width="9.140625" style="8"/>
    <col min="4603" max="4603" width="4.140625" style="8" customWidth="1"/>
    <col min="4604" max="4604" width="25.7109375" style="8" customWidth="1"/>
    <col min="4605" max="4605" width="20.140625" style="8" customWidth="1"/>
    <col min="4606" max="4606" width="7.85546875" style="8" customWidth="1"/>
    <col min="4607" max="4607" width="12.140625" style="8" customWidth="1"/>
    <col min="4608" max="4608" width="12.85546875" style="8" customWidth="1"/>
    <col min="4609" max="4609" width="14.7109375" style="8" customWidth="1"/>
    <col min="4610" max="4858" width="9.140625" style="8"/>
    <col min="4859" max="4859" width="4.140625" style="8" customWidth="1"/>
    <col min="4860" max="4860" width="25.7109375" style="8" customWidth="1"/>
    <col min="4861" max="4861" width="20.140625" style="8" customWidth="1"/>
    <col min="4862" max="4862" width="7.85546875" style="8" customWidth="1"/>
    <col min="4863" max="4863" width="12.140625" style="8" customWidth="1"/>
    <col min="4864" max="4864" width="12.85546875" style="8" customWidth="1"/>
    <col min="4865" max="4865" width="14.7109375" style="8" customWidth="1"/>
    <col min="4866" max="5114" width="9.140625" style="8"/>
    <col min="5115" max="5115" width="4.140625" style="8" customWidth="1"/>
    <col min="5116" max="5116" width="25.7109375" style="8" customWidth="1"/>
    <col min="5117" max="5117" width="20.140625" style="8" customWidth="1"/>
    <col min="5118" max="5118" width="7.85546875" style="8" customWidth="1"/>
    <col min="5119" max="5119" width="12.140625" style="8" customWidth="1"/>
    <col min="5120" max="5120" width="12.85546875" style="8" customWidth="1"/>
    <col min="5121" max="5121" width="14.7109375" style="8" customWidth="1"/>
    <col min="5122" max="5370" width="9.140625" style="8"/>
    <col min="5371" max="5371" width="4.140625" style="8" customWidth="1"/>
    <col min="5372" max="5372" width="25.7109375" style="8" customWidth="1"/>
    <col min="5373" max="5373" width="20.140625" style="8" customWidth="1"/>
    <col min="5374" max="5374" width="7.85546875" style="8" customWidth="1"/>
    <col min="5375" max="5375" width="12.140625" style="8" customWidth="1"/>
    <col min="5376" max="5376" width="12.85546875" style="8" customWidth="1"/>
    <col min="5377" max="5377" width="14.7109375" style="8" customWidth="1"/>
    <col min="5378" max="5626" width="9.140625" style="8"/>
    <col min="5627" max="5627" width="4.140625" style="8" customWidth="1"/>
    <col min="5628" max="5628" width="25.7109375" style="8" customWidth="1"/>
    <col min="5629" max="5629" width="20.140625" style="8" customWidth="1"/>
    <col min="5630" max="5630" width="7.85546875" style="8" customWidth="1"/>
    <col min="5631" max="5631" width="12.140625" style="8" customWidth="1"/>
    <col min="5632" max="5632" width="12.85546875" style="8" customWidth="1"/>
    <col min="5633" max="5633" width="14.7109375" style="8" customWidth="1"/>
    <col min="5634" max="5882" width="9.140625" style="8"/>
    <col min="5883" max="5883" width="4.140625" style="8" customWidth="1"/>
    <col min="5884" max="5884" width="25.7109375" style="8" customWidth="1"/>
    <col min="5885" max="5885" width="20.140625" style="8" customWidth="1"/>
    <col min="5886" max="5886" width="7.85546875" style="8" customWidth="1"/>
    <col min="5887" max="5887" width="12.140625" style="8" customWidth="1"/>
    <col min="5888" max="5888" width="12.85546875" style="8" customWidth="1"/>
    <col min="5889" max="5889" width="14.7109375" style="8" customWidth="1"/>
    <col min="5890" max="6138" width="9.140625" style="8"/>
    <col min="6139" max="6139" width="4.140625" style="8" customWidth="1"/>
    <col min="6140" max="6140" width="25.7109375" style="8" customWidth="1"/>
    <col min="6141" max="6141" width="20.140625" style="8" customWidth="1"/>
    <col min="6142" max="6142" width="7.85546875" style="8" customWidth="1"/>
    <col min="6143" max="6143" width="12.140625" style="8" customWidth="1"/>
    <col min="6144" max="6144" width="12.85546875" style="8" customWidth="1"/>
    <col min="6145" max="6145" width="14.7109375" style="8" customWidth="1"/>
    <col min="6146" max="6394" width="9.140625" style="8"/>
    <col min="6395" max="6395" width="4.140625" style="8" customWidth="1"/>
    <col min="6396" max="6396" width="25.7109375" style="8" customWidth="1"/>
    <col min="6397" max="6397" width="20.140625" style="8" customWidth="1"/>
    <col min="6398" max="6398" width="7.85546875" style="8" customWidth="1"/>
    <col min="6399" max="6399" width="12.140625" style="8" customWidth="1"/>
    <col min="6400" max="6400" width="12.85546875" style="8" customWidth="1"/>
    <col min="6401" max="6401" width="14.7109375" style="8" customWidth="1"/>
    <col min="6402" max="6650" width="9.140625" style="8"/>
    <col min="6651" max="6651" width="4.140625" style="8" customWidth="1"/>
    <col min="6652" max="6652" width="25.7109375" style="8" customWidth="1"/>
    <col min="6653" max="6653" width="20.140625" style="8" customWidth="1"/>
    <col min="6654" max="6654" width="7.85546875" style="8" customWidth="1"/>
    <col min="6655" max="6655" width="12.140625" style="8" customWidth="1"/>
    <col min="6656" max="6656" width="12.85546875" style="8" customWidth="1"/>
    <col min="6657" max="6657" width="14.7109375" style="8" customWidth="1"/>
    <col min="6658" max="6906" width="9.140625" style="8"/>
    <col min="6907" max="6907" width="4.140625" style="8" customWidth="1"/>
    <col min="6908" max="6908" width="25.7109375" style="8" customWidth="1"/>
    <col min="6909" max="6909" width="20.140625" style="8" customWidth="1"/>
    <col min="6910" max="6910" width="7.85546875" style="8" customWidth="1"/>
    <col min="6911" max="6911" width="12.140625" style="8" customWidth="1"/>
    <col min="6912" max="6912" width="12.85546875" style="8" customWidth="1"/>
    <col min="6913" max="6913" width="14.7109375" style="8" customWidth="1"/>
    <col min="6914" max="7162" width="9.140625" style="8"/>
    <col min="7163" max="7163" width="4.140625" style="8" customWidth="1"/>
    <col min="7164" max="7164" width="25.7109375" style="8" customWidth="1"/>
    <col min="7165" max="7165" width="20.140625" style="8" customWidth="1"/>
    <col min="7166" max="7166" width="7.85546875" style="8" customWidth="1"/>
    <col min="7167" max="7167" width="12.140625" style="8" customWidth="1"/>
    <col min="7168" max="7168" width="12.85546875" style="8" customWidth="1"/>
    <col min="7169" max="7169" width="14.7109375" style="8" customWidth="1"/>
    <col min="7170" max="7418" width="9.140625" style="8"/>
    <col min="7419" max="7419" width="4.140625" style="8" customWidth="1"/>
    <col min="7420" max="7420" width="25.7109375" style="8" customWidth="1"/>
    <col min="7421" max="7421" width="20.140625" style="8" customWidth="1"/>
    <col min="7422" max="7422" width="7.85546875" style="8" customWidth="1"/>
    <col min="7423" max="7423" width="12.140625" style="8" customWidth="1"/>
    <col min="7424" max="7424" width="12.85546875" style="8" customWidth="1"/>
    <col min="7425" max="7425" width="14.7109375" style="8" customWidth="1"/>
    <col min="7426" max="7674" width="9.140625" style="8"/>
    <col min="7675" max="7675" width="4.140625" style="8" customWidth="1"/>
    <col min="7676" max="7676" width="25.7109375" style="8" customWidth="1"/>
    <col min="7677" max="7677" width="20.140625" style="8" customWidth="1"/>
    <col min="7678" max="7678" width="7.85546875" style="8" customWidth="1"/>
    <col min="7679" max="7679" width="12.140625" style="8" customWidth="1"/>
    <col min="7680" max="7680" width="12.85546875" style="8" customWidth="1"/>
    <col min="7681" max="7681" width="14.7109375" style="8" customWidth="1"/>
    <col min="7682" max="7930" width="9.140625" style="8"/>
    <col min="7931" max="7931" width="4.140625" style="8" customWidth="1"/>
    <col min="7932" max="7932" width="25.7109375" style="8" customWidth="1"/>
    <col min="7933" max="7933" width="20.140625" style="8" customWidth="1"/>
    <col min="7934" max="7934" width="7.85546875" style="8" customWidth="1"/>
    <col min="7935" max="7935" width="12.140625" style="8" customWidth="1"/>
    <col min="7936" max="7936" width="12.85546875" style="8" customWidth="1"/>
    <col min="7937" max="7937" width="14.7109375" style="8" customWidth="1"/>
    <col min="7938" max="8186" width="9.140625" style="8"/>
    <col min="8187" max="8187" width="4.140625" style="8" customWidth="1"/>
    <col min="8188" max="8188" width="25.7109375" style="8" customWidth="1"/>
    <col min="8189" max="8189" width="20.140625" style="8" customWidth="1"/>
    <col min="8190" max="8190" width="7.85546875" style="8" customWidth="1"/>
    <col min="8191" max="8191" width="12.140625" style="8" customWidth="1"/>
    <col min="8192" max="8192" width="12.85546875" style="8" customWidth="1"/>
    <col min="8193" max="8193" width="14.7109375" style="8" customWidth="1"/>
    <col min="8194" max="8442" width="9.140625" style="8"/>
    <col min="8443" max="8443" width="4.140625" style="8" customWidth="1"/>
    <col min="8444" max="8444" width="25.7109375" style="8" customWidth="1"/>
    <col min="8445" max="8445" width="20.140625" style="8" customWidth="1"/>
    <col min="8446" max="8446" width="7.85546875" style="8" customWidth="1"/>
    <col min="8447" max="8447" width="12.140625" style="8" customWidth="1"/>
    <col min="8448" max="8448" width="12.85546875" style="8" customWidth="1"/>
    <col min="8449" max="8449" width="14.7109375" style="8" customWidth="1"/>
    <col min="8450" max="8698" width="9.140625" style="8"/>
    <col min="8699" max="8699" width="4.140625" style="8" customWidth="1"/>
    <col min="8700" max="8700" width="25.7109375" style="8" customWidth="1"/>
    <col min="8701" max="8701" width="20.140625" style="8" customWidth="1"/>
    <col min="8702" max="8702" width="7.85546875" style="8" customWidth="1"/>
    <col min="8703" max="8703" width="12.140625" style="8" customWidth="1"/>
    <col min="8704" max="8704" width="12.85546875" style="8" customWidth="1"/>
    <col min="8705" max="8705" width="14.7109375" style="8" customWidth="1"/>
    <col min="8706" max="8954" width="9.140625" style="8"/>
    <col min="8955" max="8955" width="4.140625" style="8" customWidth="1"/>
    <col min="8956" max="8956" width="25.7109375" style="8" customWidth="1"/>
    <col min="8957" max="8957" width="20.140625" style="8" customWidth="1"/>
    <col min="8958" max="8958" width="7.85546875" style="8" customWidth="1"/>
    <col min="8959" max="8959" width="12.140625" style="8" customWidth="1"/>
    <col min="8960" max="8960" width="12.85546875" style="8" customWidth="1"/>
    <col min="8961" max="8961" width="14.7109375" style="8" customWidth="1"/>
    <col min="8962" max="9210" width="9.140625" style="8"/>
    <col min="9211" max="9211" width="4.140625" style="8" customWidth="1"/>
    <col min="9212" max="9212" width="25.7109375" style="8" customWidth="1"/>
    <col min="9213" max="9213" width="20.140625" style="8" customWidth="1"/>
    <col min="9214" max="9214" width="7.85546875" style="8" customWidth="1"/>
    <col min="9215" max="9215" width="12.140625" style="8" customWidth="1"/>
    <col min="9216" max="9216" width="12.85546875" style="8" customWidth="1"/>
    <col min="9217" max="9217" width="14.7109375" style="8" customWidth="1"/>
    <col min="9218" max="9466" width="9.140625" style="8"/>
    <col min="9467" max="9467" width="4.140625" style="8" customWidth="1"/>
    <col min="9468" max="9468" width="25.7109375" style="8" customWidth="1"/>
    <col min="9469" max="9469" width="20.140625" style="8" customWidth="1"/>
    <col min="9470" max="9470" width="7.85546875" style="8" customWidth="1"/>
    <col min="9471" max="9471" width="12.140625" style="8" customWidth="1"/>
    <col min="9472" max="9472" width="12.85546875" style="8" customWidth="1"/>
    <col min="9473" max="9473" width="14.7109375" style="8" customWidth="1"/>
    <col min="9474" max="9722" width="9.140625" style="8"/>
    <col min="9723" max="9723" width="4.140625" style="8" customWidth="1"/>
    <col min="9724" max="9724" width="25.7109375" style="8" customWidth="1"/>
    <col min="9725" max="9725" width="20.140625" style="8" customWidth="1"/>
    <col min="9726" max="9726" width="7.85546875" style="8" customWidth="1"/>
    <col min="9727" max="9727" width="12.140625" style="8" customWidth="1"/>
    <col min="9728" max="9728" width="12.85546875" style="8" customWidth="1"/>
    <col min="9729" max="9729" width="14.7109375" style="8" customWidth="1"/>
    <col min="9730" max="9978" width="9.140625" style="8"/>
    <col min="9979" max="9979" width="4.140625" style="8" customWidth="1"/>
    <col min="9980" max="9980" width="25.7109375" style="8" customWidth="1"/>
    <col min="9981" max="9981" width="20.140625" style="8" customWidth="1"/>
    <col min="9982" max="9982" width="7.85546875" style="8" customWidth="1"/>
    <col min="9983" max="9983" width="12.140625" style="8" customWidth="1"/>
    <col min="9984" max="9984" width="12.85546875" style="8" customWidth="1"/>
    <col min="9985" max="9985" width="14.7109375" style="8" customWidth="1"/>
    <col min="9986" max="10234" width="9.140625" style="8"/>
    <col min="10235" max="10235" width="4.140625" style="8" customWidth="1"/>
    <col min="10236" max="10236" width="25.7109375" style="8" customWidth="1"/>
    <col min="10237" max="10237" width="20.140625" style="8" customWidth="1"/>
    <col min="10238" max="10238" width="7.85546875" style="8" customWidth="1"/>
    <col min="10239" max="10239" width="12.140625" style="8" customWidth="1"/>
    <col min="10240" max="10240" width="12.85546875" style="8" customWidth="1"/>
    <col min="10241" max="10241" width="14.7109375" style="8" customWidth="1"/>
    <col min="10242" max="10490" width="9.140625" style="8"/>
    <col min="10491" max="10491" width="4.140625" style="8" customWidth="1"/>
    <col min="10492" max="10492" width="25.7109375" style="8" customWidth="1"/>
    <col min="10493" max="10493" width="20.140625" style="8" customWidth="1"/>
    <col min="10494" max="10494" width="7.85546875" style="8" customWidth="1"/>
    <col min="10495" max="10495" width="12.140625" style="8" customWidth="1"/>
    <col min="10496" max="10496" width="12.85546875" style="8" customWidth="1"/>
    <col min="10497" max="10497" width="14.7109375" style="8" customWidth="1"/>
    <col min="10498" max="10746" width="9.140625" style="8"/>
    <col min="10747" max="10747" width="4.140625" style="8" customWidth="1"/>
    <col min="10748" max="10748" width="25.7109375" style="8" customWidth="1"/>
    <col min="10749" max="10749" width="20.140625" style="8" customWidth="1"/>
    <col min="10750" max="10750" width="7.85546875" style="8" customWidth="1"/>
    <col min="10751" max="10751" width="12.140625" style="8" customWidth="1"/>
    <col min="10752" max="10752" width="12.85546875" style="8" customWidth="1"/>
    <col min="10753" max="10753" width="14.7109375" style="8" customWidth="1"/>
    <col min="10754" max="11002" width="9.140625" style="8"/>
    <col min="11003" max="11003" width="4.140625" style="8" customWidth="1"/>
    <col min="11004" max="11004" width="25.7109375" style="8" customWidth="1"/>
    <col min="11005" max="11005" width="20.140625" style="8" customWidth="1"/>
    <col min="11006" max="11006" width="7.85546875" style="8" customWidth="1"/>
    <col min="11007" max="11007" width="12.140625" style="8" customWidth="1"/>
    <col min="11008" max="11008" width="12.85546875" style="8" customWidth="1"/>
    <col min="11009" max="11009" width="14.7109375" style="8" customWidth="1"/>
    <col min="11010" max="11258" width="9.140625" style="8"/>
    <col min="11259" max="11259" width="4.140625" style="8" customWidth="1"/>
    <col min="11260" max="11260" width="25.7109375" style="8" customWidth="1"/>
    <col min="11261" max="11261" width="20.140625" style="8" customWidth="1"/>
    <col min="11262" max="11262" width="7.85546875" style="8" customWidth="1"/>
    <col min="11263" max="11263" width="12.140625" style="8" customWidth="1"/>
    <col min="11264" max="11264" width="12.85546875" style="8" customWidth="1"/>
    <col min="11265" max="11265" width="14.7109375" style="8" customWidth="1"/>
    <col min="11266" max="11514" width="9.140625" style="8"/>
    <col min="11515" max="11515" width="4.140625" style="8" customWidth="1"/>
    <col min="11516" max="11516" width="25.7109375" style="8" customWidth="1"/>
    <col min="11517" max="11517" width="20.140625" style="8" customWidth="1"/>
    <col min="11518" max="11518" width="7.85546875" style="8" customWidth="1"/>
    <col min="11519" max="11519" width="12.140625" style="8" customWidth="1"/>
    <col min="11520" max="11520" width="12.85546875" style="8" customWidth="1"/>
    <col min="11521" max="11521" width="14.7109375" style="8" customWidth="1"/>
    <col min="11522" max="11770" width="9.140625" style="8"/>
    <col min="11771" max="11771" width="4.140625" style="8" customWidth="1"/>
    <col min="11772" max="11772" width="25.7109375" style="8" customWidth="1"/>
    <col min="11773" max="11773" width="20.140625" style="8" customWidth="1"/>
    <col min="11774" max="11774" width="7.85546875" style="8" customWidth="1"/>
    <col min="11775" max="11775" width="12.140625" style="8" customWidth="1"/>
    <col min="11776" max="11776" width="12.85546875" style="8" customWidth="1"/>
    <col min="11777" max="11777" width="14.7109375" style="8" customWidth="1"/>
    <col min="11778" max="12026" width="9.140625" style="8"/>
    <col min="12027" max="12027" width="4.140625" style="8" customWidth="1"/>
    <col min="12028" max="12028" width="25.7109375" style="8" customWidth="1"/>
    <col min="12029" max="12029" width="20.140625" style="8" customWidth="1"/>
    <col min="12030" max="12030" width="7.85546875" style="8" customWidth="1"/>
    <col min="12031" max="12031" width="12.140625" style="8" customWidth="1"/>
    <col min="12032" max="12032" width="12.85546875" style="8" customWidth="1"/>
    <col min="12033" max="12033" width="14.7109375" style="8" customWidth="1"/>
    <col min="12034" max="12282" width="9.140625" style="8"/>
    <col min="12283" max="12283" width="4.140625" style="8" customWidth="1"/>
    <col min="12284" max="12284" width="25.7109375" style="8" customWidth="1"/>
    <col min="12285" max="12285" width="20.140625" style="8" customWidth="1"/>
    <col min="12286" max="12286" width="7.85546875" style="8" customWidth="1"/>
    <col min="12287" max="12287" width="12.140625" style="8" customWidth="1"/>
    <col min="12288" max="12288" width="12.85546875" style="8" customWidth="1"/>
    <col min="12289" max="12289" width="14.7109375" style="8" customWidth="1"/>
    <col min="12290" max="12538" width="9.140625" style="8"/>
    <col min="12539" max="12539" width="4.140625" style="8" customWidth="1"/>
    <col min="12540" max="12540" width="25.7109375" style="8" customWidth="1"/>
    <col min="12541" max="12541" width="20.140625" style="8" customWidth="1"/>
    <col min="12542" max="12542" width="7.85546875" style="8" customWidth="1"/>
    <col min="12543" max="12543" width="12.140625" style="8" customWidth="1"/>
    <col min="12544" max="12544" width="12.85546875" style="8" customWidth="1"/>
    <col min="12545" max="12545" width="14.7109375" style="8" customWidth="1"/>
    <col min="12546" max="12794" width="9.140625" style="8"/>
    <col min="12795" max="12795" width="4.140625" style="8" customWidth="1"/>
    <col min="12796" max="12796" width="25.7109375" style="8" customWidth="1"/>
    <col min="12797" max="12797" width="20.140625" style="8" customWidth="1"/>
    <col min="12798" max="12798" width="7.85546875" style="8" customWidth="1"/>
    <col min="12799" max="12799" width="12.140625" style="8" customWidth="1"/>
    <col min="12800" max="12800" width="12.85546875" style="8" customWidth="1"/>
    <col min="12801" max="12801" width="14.7109375" style="8" customWidth="1"/>
    <col min="12802" max="13050" width="9.140625" style="8"/>
    <col min="13051" max="13051" width="4.140625" style="8" customWidth="1"/>
    <col min="13052" max="13052" width="25.7109375" style="8" customWidth="1"/>
    <col min="13053" max="13053" width="20.140625" style="8" customWidth="1"/>
    <col min="13054" max="13054" width="7.85546875" style="8" customWidth="1"/>
    <col min="13055" max="13055" width="12.140625" style="8" customWidth="1"/>
    <col min="13056" max="13056" width="12.85546875" style="8" customWidth="1"/>
    <col min="13057" max="13057" width="14.7109375" style="8" customWidth="1"/>
    <col min="13058" max="13306" width="9.140625" style="8"/>
    <col min="13307" max="13307" width="4.140625" style="8" customWidth="1"/>
    <col min="13308" max="13308" width="25.7109375" style="8" customWidth="1"/>
    <col min="13309" max="13309" width="20.140625" style="8" customWidth="1"/>
    <col min="13310" max="13310" width="7.85546875" style="8" customWidth="1"/>
    <col min="13311" max="13311" width="12.140625" style="8" customWidth="1"/>
    <col min="13312" max="13312" width="12.85546875" style="8" customWidth="1"/>
    <col min="13313" max="13313" width="14.7109375" style="8" customWidth="1"/>
    <col min="13314" max="13562" width="9.140625" style="8"/>
    <col min="13563" max="13563" width="4.140625" style="8" customWidth="1"/>
    <col min="13564" max="13564" width="25.7109375" style="8" customWidth="1"/>
    <col min="13565" max="13565" width="20.140625" style="8" customWidth="1"/>
    <col min="13566" max="13566" width="7.85546875" style="8" customWidth="1"/>
    <col min="13567" max="13567" width="12.140625" style="8" customWidth="1"/>
    <col min="13568" max="13568" width="12.85546875" style="8" customWidth="1"/>
    <col min="13569" max="13569" width="14.7109375" style="8" customWidth="1"/>
    <col min="13570" max="13818" width="9.140625" style="8"/>
    <col min="13819" max="13819" width="4.140625" style="8" customWidth="1"/>
    <col min="13820" max="13820" width="25.7109375" style="8" customWidth="1"/>
    <col min="13821" max="13821" width="20.140625" style="8" customWidth="1"/>
    <col min="13822" max="13822" width="7.85546875" style="8" customWidth="1"/>
    <col min="13823" max="13823" width="12.140625" style="8" customWidth="1"/>
    <col min="13824" max="13824" width="12.85546875" style="8" customWidth="1"/>
    <col min="13825" max="13825" width="14.7109375" style="8" customWidth="1"/>
    <col min="13826" max="14074" width="9.140625" style="8"/>
    <col min="14075" max="14075" width="4.140625" style="8" customWidth="1"/>
    <col min="14076" max="14076" width="25.7109375" style="8" customWidth="1"/>
    <col min="14077" max="14077" width="20.140625" style="8" customWidth="1"/>
    <col min="14078" max="14078" width="7.85546875" style="8" customWidth="1"/>
    <col min="14079" max="14079" width="12.140625" style="8" customWidth="1"/>
    <col min="14080" max="14080" width="12.85546875" style="8" customWidth="1"/>
    <col min="14081" max="14081" width="14.7109375" style="8" customWidth="1"/>
    <col min="14082" max="14330" width="9.140625" style="8"/>
    <col min="14331" max="14331" width="4.140625" style="8" customWidth="1"/>
    <col min="14332" max="14332" width="25.7109375" style="8" customWidth="1"/>
    <col min="14333" max="14333" width="20.140625" style="8" customWidth="1"/>
    <col min="14334" max="14334" width="7.85546875" style="8" customWidth="1"/>
    <col min="14335" max="14335" width="12.140625" style="8" customWidth="1"/>
    <col min="14336" max="14336" width="12.85546875" style="8" customWidth="1"/>
    <col min="14337" max="14337" width="14.7109375" style="8" customWidth="1"/>
    <col min="14338" max="14586" width="9.140625" style="8"/>
    <col min="14587" max="14587" width="4.140625" style="8" customWidth="1"/>
    <col min="14588" max="14588" width="25.7109375" style="8" customWidth="1"/>
    <col min="14589" max="14589" width="20.140625" style="8" customWidth="1"/>
    <col min="14590" max="14590" width="7.85546875" style="8" customWidth="1"/>
    <col min="14591" max="14591" width="12.140625" style="8" customWidth="1"/>
    <col min="14592" max="14592" width="12.85546875" style="8" customWidth="1"/>
    <col min="14593" max="14593" width="14.7109375" style="8" customWidth="1"/>
    <col min="14594" max="14842" width="9.140625" style="8"/>
    <col min="14843" max="14843" width="4.140625" style="8" customWidth="1"/>
    <col min="14844" max="14844" width="25.7109375" style="8" customWidth="1"/>
    <col min="14845" max="14845" width="20.140625" style="8" customWidth="1"/>
    <col min="14846" max="14846" width="7.85546875" style="8" customWidth="1"/>
    <col min="14847" max="14847" width="12.140625" style="8" customWidth="1"/>
    <col min="14848" max="14848" width="12.85546875" style="8" customWidth="1"/>
    <col min="14849" max="14849" width="14.7109375" style="8" customWidth="1"/>
    <col min="14850" max="15098" width="9.140625" style="8"/>
    <col min="15099" max="15099" width="4.140625" style="8" customWidth="1"/>
    <col min="15100" max="15100" width="25.7109375" style="8" customWidth="1"/>
    <col min="15101" max="15101" width="20.140625" style="8" customWidth="1"/>
    <col min="15102" max="15102" width="7.85546875" style="8" customWidth="1"/>
    <col min="15103" max="15103" width="12.140625" style="8" customWidth="1"/>
    <col min="15104" max="15104" width="12.85546875" style="8" customWidth="1"/>
    <col min="15105" max="15105" width="14.7109375" style="8" customWidth="1"/>
    <col min="15106" max="15354" width="9.140625" style="8"/>
    <col min="15355" max="15355" width="4.140625" style="8" customWidth="1"/>
    <col min="15356" max="15356" width="25.7109375" style="8" customWidth="1"/>
    <col min="15357" max="15357" width="20.140625" style="8" customWidth="1"/>
    <col min="15358" max="15358" width="7.85546875" style="8" customWidth="1"/>
    <col min="15359" max="15359" width="12.140625" style="8" customWidth="1"/>
    <col min="15360" max="15360" width="12.85546875" style="8" customWidth="1"/>
    <col min="15361" max="15361" width="14.7109375" style="8" customWidth="1"/>
    <col min="15362" max="15610" width="9.140625" style="8"/>
    <col min="15611" max="15611" width="4.140625" style="8" customWidth="1"/>
    <col min="15612" max="15612" width="25.7109375" style="8" customWidth="1"/>
    <col min="15613" max="15613" width="20.140625" style="8" customWidth="1"/>
    <col min="15614" max="15614" width="7.85546875" style="8" customWidth="1"/>
    <col min="15615" max="15615" width="12.140625" style="8" customWidth="1"/>
    <col min="15616" max="15616" width="12.85546875" style="8" customWidth="1"/>
    <col min="15617" max="15617" width="14.7109375" style="8" customWidth="1"/>
    <col min="15618" max="15866" width="9.140625" style="8"/>
    <col min="15867" max="15867" width="4.140625" style="8" customWidth="1"/>
    <col min="15868" max="15868" width="25.7109375" style="8" customWidth="1"/>
    <col min="15869" max="15869" width="20.140625" style="8" customWidth="1"/>
    <col min="15870" max="15870" width="7.85546875" style="8" customWidth="1"/>
    <col min="15871" max="15871" width="12.140625" style="8" customWidth="1"/>
    <col min="15872" max="15872" width="12.85546875" style="8" customWidth="1"/>
    <col min="15873" max="15873" width="14.7109375" style="8" customWidth="1"/>
    <col min="15874" max="16122" width="9.140625" style="8"/>
    <col min="16123" max="16123" width="4.140625" style="8" customWidth="1"/>
    <col min="16124" max="16124" width="25.7109375" style="8" customWidth="1"/>
    <col min="16125" max="16125" width="20.140625" style="8" customWidth="1"/>
    <col min="16126" max="16126" width="7.85546875" style="8" customWidth="1"/>
    <col min="16127" max="16127" width="12.140625" style="8" customWidth="1"/>
    <col min="16128" max="16128" width="12.85546875" style="8" customWidth="1"/>
    <col min="16129" max="16129" width="14.7109375" style="8" customWidth="1"/>
    <col min="16130" max="16384" width="9.140625" style="8"/>
  </cols>
  <sheetData>
    <row r="1" spans="1:18" s="1" customFormat="1" ht="16.5" x14ac:dyDescent="0.25">
      <c r="A1" s="12" t="s">
        <v>0</v>
      </c>
      <c r="B1" s="12"/>
      <c r="C1" s="12"/>
      <c r="D1" s="12"/>
      <c r="E1" s="12"/>
      <c r="K1" s="12"/>
      <c r="L1" s="53"/>
      <c r="M1" s="53" t="s">
        <v>1</v>
      </c>
      <c r="N1" s="53"/>
      <c r="O1" s="53"/>
      <c r="P1" s="12"/>
    </row>
    <row r="2" spans="1:18" s="2" customFormat="1" ht="16.5" x14ac:dyDescent="0.25">
      <c r="A2" s="12" t="s">
        <v>2</v>
      </c>
      <c r="B2" s="4"/>
      <c r="C2" s="4"/>
      <c r="D2" s="4"/>
      <c r="E2" s="4"/>
      <c r="K2" s="4"/>
      <c r="L2" s="53"/>
      <c r="M2" s="53" t="s">
        <v>3</v>
      </c>
      <c r="N2" s="53"/>
      <c r="O2" s="53"/>
      <c r="P2" s="4"/>
    </row>
    <row r="3" spans="1:18" s="2" customFormat="1" ht="16.5" x14ac:dyDescent="0.25">
      <c r="A3" s="4"/>
      <c r="B3" s="4"/>
      <c r="C3" s="4"/>
      <c r="D3" s="15"/>
      <c r="E3" s="4"/>
      <c r="K3" s="4"/>
      <c r="L3" s="4"/>
      <c r="M3" s="4"/>
      <c r="N3" s="4"/>
      <c r="O3" s="4"/>
      <c r="P3" s="4"/>
    </row>
    <row r="4" spans="1:18" s="4" customFormat="1" ht="21" customHeight="1" x14ac:dyDescent="0.25">
      <c r="A4" s="71" t="s">
        <v>139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8" s="4" customFormat="1" ht="21" customHeight="1" x14ac:dyDescent="0.25">
      <c r="A5" s="71" t="s">
        <v>107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8" s="4" customFormat="1" ht="19.5" x14ac:dyDescent="0.35">
      <c r="A6" s="72" t="s">
        <v>140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1:18" s="4" customFormat="1" ht="19.5" thickBot="1" x14ac:dyDescent="0.35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</row>
    <row r="8" spans="1:18" s="5" customFormat="1" ht="31.5" customHeight="1" thickTop="1" x14ac:dyDescent="0.25">
      <c r="A8" s="73" t="s">
        <v>4</v>
      </c>
      <c r="B8" s="76" t="s">
        <v>5</v>
      </c>
      <c r="C8" s="76" t="s">
        <v>83</v>
      </c>
      <c r="D8" s="79" t="s">
        <v>117</v>
      </c>
      <c r="E8" s="80"/>
      <c r="F8" s="80"/>
      <c r="G8" s="81"/>
      <c r="H8" s="76" t="s">
        <v>88</v>
      </c>
      <c r="I8" s="76" t="s">
        <v>89</v>
      </c>
      <c r="J8" s="76" t="s">
        <v>90</v>
      </c>
      <c r="K8" s="76" t="s">
        <v>116</v>
      </c>
      <c r="L8" s="76" t="s">
        <v>149</v>
      </c>
      <c r="M8" s="76" t="s">
        <v>113</v>
      </c>
      <c r="N8" s="76" t="s">
        <v>114</v>
      </c>
      <c r="O8" s="76" t="s">
        <v>115</v>
      </c>
      <c r="P8" s="84" t="s">
        <v>7</v>
      </c>
    </row>
    <row r="9" spans="1:18" s="5" customFormat="1" ht="12.75" customHeight="1" x14ac:dyDescent="0.25">
      <c r="A9" s="74"/>
      <c r="B9" s="77"/>
      <c r="C9" s="77"/>
      <c r="D9" s="88" t="s">
        <v>6</v>
      </c>
      <c r="E9" s="89" t="s">
        <v>86</v>
      </c>
      <c r="F9" s="90"/>
      <c r="G9" s="88" t="s">
        <v>87</v>
      </c>
      <c r="H9" s="77"/>
      <c r="I9" s="77"/>
      <c r="J9" s="77"/>
      <c r="K9" s="82"/>
      <c r="L9" s="82"/>
      <c r="M9" s="82"/>
      <c r="N9" s="82"/>
      <c r="O9" s="82"/>
      <c r="P9" s="85"/>
    </row>
    <row r="10" spans="1:18" s="5" customFormat="1" ht="35.25" customHeight="1" x14ac:dyDescent="0.25">
      <c r="A10" s="75"/>
      <c r="B10" s="78"/>
      <c r="C10" s="78"/>
      <c r="D10" s="78"/>
      <c r="E10" s="6" t="s">
        <v>84</v>
      </c>
      <c r="F10" s="6" t="s">
        <v>85</v>
      </c>
      <c r="G10" s="91"/>
      <c r="H10" s="78"/>
      <c r="I10" s="78"/>
      <c r="J10" s="78"/>
      <c r="K10" s="83"/>
      <c r="L10" s="83"/>
      <c r="M10" s="83"/>
      <c r="N10" s="83"/>
      <c r="O10" s="83"/>
      <c r="P10" s="86"/>
    </row>
    <row r="11" spans="1:18" s="5" customFormat="1" ht="31.5" x14ac:dyDescent="0.25">
      <c r="A11" s="32" t="s">
        <v>8</v>
      </c>
      <c r="B11" s="33" t="s">
        <v>152</v>
      </c>
      <c r="C11" s="26"/>
      <c r="D11" s="26"/>
      <c r="E11" s="17"/>
      <c r="F11" s="17"/>
      <c r="G11" s="17"/>
      <c r="H11" s="26"/>
      <c r="I11" s="26"/>
      <c r="J11" s="26"/>
      <c r="K11" s="57"/>
      <c r="L11" s="57"/>
      <c r="M11" s="57"/>
      <c r="N11" s="57"/>
      <c r="O11" s="57"/>
      <c r="P11" s="27"/>
    </row>
    <row r="12" spans="1:18" ht="15.75" x14ac:dyDescent="0.25">
      <c r="A12" s="18">
        <v>1</v>
      </c>
      <c r="B12" s="28" t="s">
        <v>55</v>
      </c>
      <c r="C12" s="35">
        <v>4.9800000000000004</v>
      </c>
      <c r="D12" s="35">
        <v>0.4</v>
      </c>
      <c r="E12" s="36"/>
      <c r="F12" s="35"/>
      <c r="G12" s="35">
        <f>D12+F12</f>
        <v>0.4</v>
      </c>
      <c r="H12" s="35">
        <f>G12+C12</f>
        <v>5.3800000000000008</v>
      </c>
      <c r="I12" s="37">
        <f>H12*1490000</f>
        <v>8016200.0000000009</v>
      </c>
      <c r="J12" s="38">
        <f>I12*1%</f>
        <v>80162.000000000015</v>
      </c>
      <c r="K12" s="55">
        <v>3</v>
      </c>
      <c r="L12" s="55">
        <f>K12*J12</f>
        <v>240486.00000000006</v>
      </c>
      <c r="M12" s="55">
        <f>L12*30%</f>
        <v>72145.800000000017</v>
      </c>
      <c r="N12" s="55">
        <f>L12*70%</f>
        <v>168340.20000000004</v>
      </c>
      <c r="O12" s="55">
        <f>N12*30%</f>
        <v>50502.060000000012</v>
      </c>
      <c r="P12" s="19"/>
      <c r="Q12" s="7"/>
      <c r="R12" s="8">
        <v>3</v>
      </c>
    </row>
    <row r="13" spans="1:18" ht="15.75" x14ac:dyDescent="0.25">
      <c r="A13" s="18">
        <v>2</v>
      </c>
      <c r="B13" s="28" t="s">
        <v>91</v>
      </c>
      <c r="C13" s="35">
        <v>3.66</v>
      </c>
      <c r="D13" s="35"/>
      <c r="E13" s="39"/>
      <c r="F13" s="35"/>
      <c r="G13" s="35">
        <f t="shared" ref="G13:G29" si="0">D13+F13</f>
        <v>0</v>
      </c>
      <c r="H13" s="35">
        <f t="shared" ref="H13:H84" si="1">G13+C13</f>
        <v>3.66</v>
      </c>
      <c r="I13" s="37">
        <f t="shared" ref="I13:I84" si="2">H13*1490000</f>
        <v>5453400</v>
      </c>
      <c r="J13" s="38">
        <f t="shared" ref="J13:J84" si="3">I13*1%</f>
        <v>54534</v>
      </c>
      <c r="K13" s="55">
        <v>3</v>
      </c>
      <c r="L13" s="55">
        <f t="shared" ref="L13:L84" si="4">K13*J13</f>
        <v>163602</v>
      </c>
      <c r="M13" s="55">
        <f t="shared" ref="M13:M84" si="5">L13*30%</f>
        <v>49080.6</v>
      </c>
      <c r="N13" s="55">
        <f t="shared" ref="N13:N84" si="6">L13*70%</f>
        <v>114521.4</v>
      </c>
      <c r="O13" s="55">
        <f t="shared" ref="O13:O84" si="7">N13*30%</f>
        <v>34356.42</v>
      </c>
      <c r="P13" s="19"/>
      <c r="Q13" s="7"/>
    </row>
    <row r="14" spans="1:18" ht="15.75" x14ac:dyDescent="0.25">
      <c r="A14" s="18">
        <v>3</v>
      </c>
      <c r="B14" s="28" t="s">
        <v>60</v>
      </c>
      <c r="C14" s="35">
        <v>4.9800000000000004</v>
      </c>
      <c r="D14" s="35"/>
      <c r="E14" s="39"/>
      <c r="F14" s="35"/>
      <c r="G14" s="35">
        <f t="shared" si="0"/>
        <v>0</v>
      </c>
      <c r="H14" s="35">
        <f t="shared" si="1"/>
        <v>4.9800000000000004</v>
      </c>
      <c r="I14" s="37">
        <f t="shared" si="2"/>
        <v>7420200.0000000009</v>
      </c>
      <c r="J14" s="38">
        <f t="shared" si="3"/>
        <v>74202.000000000015</v>
      </c>
      <c r="K14" s="55">
        <v>3</v>
      </c>
      <c r="L14" s="55">
        <f t="shared" si="4"/>
        <v>222606.00000000006</v>
      </c>
      <c r="M14" s="55">
        <f t="shared" si="5"/>
        <v>66781.800000000017</v>
      </c>
      <c r="N14" s="55">
        <f t="shared" si="6"/>
        <v>155824.20000000004</v>
      </c>
      <c r="O14" s="55">
        <f t="shared" si="7"/>
        <v>46747.260000000009</v>
      </c>
      <c r="P14" s="19"/>
      <c r="Q14" s="7"/>
    </row>
    <row r="15" spans="1:18" ht="15.75" x14ac:dyDescent="0.25">
      <c r="A15" s="18">
        <v>4</v>
      </c>
      <c r="B15" s="28" t="s">
        <v>58</v>
      </c>
      <c r="C15" s="35">
        <v>3.34</v>
      </c>
      <c r="D15" s="35"/>
      <c r="E15" s="39"/>
      <c r="F15" s="35"/>
      <c r="G15" s="35">
        <f t="shared" si="0"/>
        <v>0</v>
      </c>
      <c r="H15" s="35">
        <f t="shared" si="1"/>
        <v>3.34</v>
      </c>
      <c r="I15" s="37">
        <f t="shared" si="2"/>
        <v>4976600</v>
      </c>
      <c r="J15" s="38">
        <f t="shared" si="3"/>
        <v>49766</v>
      </c>
      <c r="K15" s="55">
        <v>3</v>
      </c>
      <c r="L15" s="55">
        <f t="shared" si="4"/>
        <v>149298</v>
      </c>
      <c r="M15" s="55">
        <f t="shared" si="5"/>
        <v>44789.4</v>
      </c>
      <c r="N15" s="55">
        <f t="shared" si="6"/>
        <v>104508.59999999999</v>
      </c>
      <c r="O15" s="55">
        <f t="shared" si="7"/>
        <v>31352.579999999994</v>
      </c>
      <c r="P15" s="19"/>
      <c r="Q15" s="7"/>
    </row>
    <row r="16" spans="1:18" ht="15.75" x14ac:dyDescent="0.25">
      <c r="A16" s="18">
        <v>5</v>
      </c>
      <c r="B16" s="28" t="s">
        <v>61</v>
      </c>
      <c r="C16" s="35">
        <v>4.0599999999999996</v>
      </c>
      <c r="D16" s="35"/>
      <c r="E16" s="39">
        <v>10</v>
      </c>
      <c r="F16" s="35">
        <f>C16*E16%</f>
        <v>0.40599999999999997</v>
      </c>
      <c r="G16" s="35">
        <f t="shared" si="0"/>
        <v>0.40599999999999997</v>
      </c>
      <c r="H16" s="35">
        <f t="shared" si="1"/>
        <v>4.4659999999999993</v>
      </c>
      <c r="I16" s="37">
        <f t="shared" si="2"/>
        <v>6654339.9999999991</v>
      </c>
      <c r="J16" s="38">
        <f t="shared" si="3"/>
        <v>66543.399999999994</v>
      </c>
      <c r="K16" s="55">
        <v>3</v>
      </c>
      <c r="L16" s="55">
        <f t="shared" si="4"/>
        <v>199630.19999999998</v>
      </c>
      <c r="M16" s="55">
        <f t="shared" si="5"/>
        <v>59889.05999999999</v>
      </c>
      <c r="N16" s="55">
        <f t="shared" si="6"/>
        <v>139741.13999999998</v>
      </c>
      <c r="O16" s="55">
        <f t="shared" si="7"/>
        <v>41922.341999999997</v>
      </c>
      <c r="P16" s="19"/>
      <c r="Q16" s="7"/>
    </row>
    <row r="17" spans="1:17" ht="15.75" x14ac:dyDescent="0.25">
      <c r="A17" s="18">
        <v>6</v>
      </c>
      <c r="B17" s="28" t="s">
        <v>56</v>
      </c>
      <c r="C17" s="35">
        <v>4.0599999999999996</v>
      </c>
      <c r="D17" s="35">
        <v>0.3</v>
      </c>
      <c r="E17" s="39">
        <v>13</v>
      </c>
      <c r="F17" s="35">
        <f>C17*E17%</f>
        <v>0.52779999999999994</v>
      </c>
      <c r="G17" s="35">
        <f t="shared" si="0"/>
        <v>0.82779999999999987</v>
      </c>
      <c r="H17" s="35">
        <f t="shared" si="1"/>
        <v>4.8877999999999995</v>
      </c>
      <c r="I17" s="37">
        <f t="shared" si="2"/>
        <v>7282821.9999999991</v>
      </c>
      <c r="J17" s="38">
        <f t="shared" si="3"/>
        <v>72828.219999999987</v>
      </c>
      <c r="K17" s="55">
        <v>3</v>
      </c>
      <c r="L17" s="55">
        <f t="shared" si="4"/>
        <v>218484.65999999997</v>
      </c>
      <c r="M17" s="55">
        <f t="shared" si="5"/>
        <v>65545.397999999986</v>
      </c>
      <c r="N17" s="55">
        <f t="shared" si="6"/>
        <v>152939.26199999996</v>
      </c>
      <c r="O17" s="55">
        <f t="shared" si="7"/>
        <v>45881.778599999983</v>
      </c>
      <c r="P17" s="19"/>
      <c r="Q17" s="7"/>
    </row>
    <row r="18" spans="1:17" ht="15.75" x14ac:dyDescent="0.25">
      <c r="A18" s="18">
        <v>7</v>
      </c>
      <c r="B18" s="28" t="s">
        <v>59</v>
      </c>
      <c r="C18" s="35">
        <v>4.0599999999999996</v>
      </c>
      <c r="D18" s="35"/>
      <c r="E18" s="39">
        <v>10</v>
      </c>
      <c r="F18" s="35">
        <f>C18*E18%</f>
        <v>0.40599999999999997</v>
      </c>
      <c r="G18" s="35">
        <f t="shared" si="0"/>
        <v>0.40599999999999997</v>
      </c>
      <c r="H18" s="35">
        <f t="shared" si="1"/>
        <v>4.4659999999999993</v>
      </c>
      <c r="I18" s="37">
        <f t="shared" si="2"/>
        <v>6654339.9999999991</v>
      </c>
      <c r="J18" s="38">
        <f t="shared" si="3"/>
        <v>66543.399999999994</v>
      </c>
      <c r="K18" s="55">
        <v>3</v>
      </c>
      <c r="L18" s="55">
        <f t="shared" si="4"/>
        <v>199630.19999999998</v>
      </c>
      <c r="M18" s="55">
        <f t="shared" si="5"/>
        <v>59889.05999999999</v>
      </c>
      <c r="N18" s="55">
        <f t="shared" si="6"/>
        <v>139741.13999999998</v>
      </c>
      <c r="O18" s="55">
        <f t="shared" si="7"/>
        <v>41922.341999999997</v>
      </c>
      <c r="P18" s="19"/>
      <c r="Q18" s="7"/>
    </row>
    <row r="19" spans="1:17" ht="15.75" x14ac:dyDescent="0.25">
      <c r="A19" s="18">
        <v>8</v>
      </c>
      <c r="B19" s="28" t="s">
        <v>62</v>
      </c>
      <c r="C19" s="35">
        <v>3</v>
      </c>
      <c r="D19" s="35"/>
      <c r="E19" s="39"/>
      <c r="F19" s="35"/>
      <c r="G19" s="35">
        <f t="shared" si="0"/>
        <v>0</v>
      </c>
      <c r="H19" s="35">
        <f t="shared" si="1"/>
        <v>3</v>
      </c>
      <c r="I19" s="37">
        <f t="shared" si="2"/>
        <v>4470000</v>
      </c>
      <c r="J19" s="38">
        <f t="shared" si="3"/>
        <v>44700</v>
      </c>
      <c r="K19" s="55">
        <v>3</v>
      </c>
      <c r="L19" s="55">
        <f t="shared" si="4"/>
        <v>134100</v>
      </c>
      <c r="M19" s="55">
        <f t="shared" si="5"/>
        <v>40230</v>
      </c>
      <c r="N19" s="55">
        <f t="shared" si="6"/>
        <v>93870</v>
      </c>
      <c r="O19" s="55">
        <f t="shared" si="7"/>
        <v>28161</v>
      </c>
      <c r="P19" s="19"/>
      <c r="Q19" s="7"/>
    </row>
    <row r="20" spans="1:17" ht="15.75" x14ac:dyDescent="0.25">
      <c r="A20" s="18">
        <v>9</v>
      </c>
      <c r="B20" s="28" t="s">
        <v>64</v>
      </c>
      <c r="C20" s="35">
        <v>2.86</v>
      </c>
      <c r="D20" s="35"/>
      <c r="E20" s="39"/>
      <c r="F20" s="35"/>
      <c r="G20" s="35">
        <f t="shared" si="0"/>
        <v>0</v>
      </c>
      <c r="H20" s="35">
        <f t="shared" si="1"/>
        <v>2.86</v>
      </c>
      <c r="I20" s="37">
        <f t="shared" si="2"/>
        <v>4261400</v>
      </c>
      <c r="J20" s="38">
        <f t="shared" si="3"/>
        <v>42614</v>
      </c>
      <c r="K20" s="55">
        <v>3</v>
      </c>
      <c r="L20" s="55">
        <f t="shared" si="4"/>
        <v>127842</v>
      </c>
      <c r="M20" s="55">
        <f t="shared" si="5"/>
        <v>38352.6</v>
      </c>
      <c r="N20" s="55">
        <f t="shared" si="6"/>
        <v>89489.4</v>
      </c>
      <c r="O20" s="55">
        <f t="shared" si="7"/>
        <v>26846.819999999996</v>
      </c>
      <c r="P20" s="19"/>
      <c r="Q20" s="7"/>
    </row>
    <row r="21" spans="1:17" ht="15.75" x14ac:dyDescent="0.25">
      <c r="A21" s="18">
        <v>10</v>
      </c>
      <c r="B21" s="28" t="s">
        <v>65</v>
      </c>
      <c r="C21" s="35">
        <v>4.0599999999999996</v>
      </c>
      <c r="D21" s="35"/>
      <c r="E21" s="39">
        <v>9</v>
      </c>
      <c r="F21" s="35">
        <f>C21*E21%</f>
        <v>0.36539999999999995</v>
      </c>
      <c r="G21" s="35">
        <f t="shared" si="0"/>
        <v>0.36539999999999995</v>
      </c>
      <c r="H21" s="35">
        <f t="shared" si="1"/>
        <v>4.4253999999999998</v>
      </c>
      <c r="I21" s="37">
        <f t="shared" si="2"/>
        <v>6593846</v>
      </c>
      <c r="J21" s="38">
        <f t="shared" si="3"/>
        <v>65938.460000000006</v>
      </c>
      <c r="K21" s="55">
        <v>3</v>
      </c>
      <c r="L21" s="55">
        <f t="shared" si="4"/>
        <v>197815.38</v>
      </c>
      <c r="M21" s="55">
        <f t="shared" si="5"/>
        <v>59344.614000000001</v>
      </c>
      <c r="N21" s="55">
        <f t="shared" si="6"/>
        <v>138470.766</v>
      </c>
      <c r="O21" s="55">
        <f t="shared" si="7"/>
        <v>41541.229800000001</v>
      </c>
      <c r="P21" s="19"/>
      <c r="Q21" s="7"/>
    </row>
    <row r="22" spans="1:17" ht="15.75" x14ac:dyDescent="0.25">
      <c r="A22" s="18">
        <v>11</v>
      </c>
      <c r="B22" s="28" t="s">
        <v>92</v>
      </c>
      <c r="C22" s="35">
        <v>3.65</v>
      </c>
      <c r="D22" s="35"/>
      <c r="E22" s="39"/>
      <c r="F22" s="35"/>
      <c r="G22" s="35">
        <f t="shared" si="0"/>
        <v>0</v>
      </c>
      <c r="H22" s="35">
        <f t="shared" si="1"/>
        <v>3.65</v>
      </c>
      <c r="I22" s="37">
        <f t="shared" si="2"/>
        <v>5438500</v>
      </c>
      <c r="J22" s="38">
        <f t="shared" si="3"/>
        <v>54385</v>
      </c>
      <c r="K22" s="55">
        <v>3</v>
      </c>
      <c r="L22" s="55">
        <f t="shared" si="4"/>
        <v>163155</v>
      </c>
      <c r="M22" s="55">
        <f t="shared" si="5"/>
        <v>48946.5</v>
      </c>
      <c r="N22" s="55">
        <f t="shared" si="6"/>
        <v>114208.5</v>
      </c>
      <c r="O22" s="55">
        <f t="shared" si="7"/>
        <v>34262.549999999996</v>
      </c>
      <c r="P22" s="19"/>
      <c r="Q22" s="7"/>
    </row>
    <row r="23" spans="1:17" ht="15.75" x14ac:dyDescent="0.25">
      <c r="A23" s="18">
        <v>12</v>
      </c>
      <c r="B23" s="28" t="s">
        <v>67</v>
      </c>
      <c r="C23" s="35">
        <v>3.03</v>
      </c>
      <c r="D23" s="35"/>
      <c r="E23" s="39"/>
      <c r="F23" s="35"/>
      <c r="G23" s="35">
        <f t="shared" si="0"/>
        <v>0</v>
      </c>
      <c r="H23" s="35">
        <f t="shared" si="1"/>
        <v>3.03</v>
      </c>
      <c r="I23" s="37">
        <f t="shared" si="2"/>
        <v>4514700</v>
      </c>
      <c r="J23" s="38">
        <f t="shared" si="3"/>
        <v>45147</v>
      </c>
      <c r="K23" s="55">
        <v>3</v>
      </c>
      <c r="L23" s="55">
        <f t="shared" si="4"/>
        <v>135441</v>
      </c>
      <c r="M23" s="55">
        <f t="shared" si="5"/>
        <v>40632.299999999996</v>
      </c>
      <c r="N23" s="55">
        <f t="shared" si="6"/>
        <v>94808.7</v>
      </c>
      <c r="O23" s="55">
        <f t="shared" si="7"/>
        <v>28442.609999999997</v>
      </c>
      <c r="P23" s="19"/>
      <c r="Q23" s="7"/>
    </row>
    <row r="24" spans="1:17" ht="15.75" x14ac:dyDescent="0.25">
      <c r="A24" s="18">
        <v>13</v>
      </c>
      <c r="B24" s="28" t="s">
        <v>63</v>
      </c>
      <c r="C24" s="35">
        <v>3</v>
      </c>
      <c r="D24" s="35">
        <v>0.3</v>
      </c>
      <c r="E24" s="39"/>
      <c r="F24" s="35"/>
      <c r="G24" s="35">
        <f t="shared" si="0"/>
        <v>0.3</v>
      </c>
      <c r="H24" s="35">
        <f t="shared" si="1"/>
        <v>3.3</v>
      </c>
      <c r="I24" s="37">
        <f t="shared" si="2"/>
        <v>4917000</v>
      </c>
      <c r="J24" s="38">
        <f t="shared" si="3"/>
        <v>49170</v>
      </c>
      <c r="K24" s="55">
        <v>3</v>
      </c>
      <c r="L24" s="55">
        <f t="shared" si="4"/>
        <v>147510</v>
      </c>
      <c r="M24" s="55">
        <f t="shared" si="5"/>
        <v>44253</v>
      </c>
      <c r="N24" s="55">
        <f t="shared" si="6"/>
        <v>103257</v>
      </c>
      <c r="O24" s="55">
        <f t="shared" si="7"/>
        <v>30977.1</v>
      </c>
      <c r="P24" s="19"/>
      <c r="Q24" s="7"/>
    </row>
    <row r="25" spans="1:17" ht="15.75" x14ac:dyDescent="0.25">
      <c r="A25" s="18">
        <v>14</v>
      </c>
      <c r="B25" s="28" t="s">
        <v>37</v>
      </c>
      <c r="C25" s="35">
        <v>3</v>
      </c>
      <c r="D25" s="35"/>
      <c r="E25" s="39"/>
      <c r="F25" s="35"/>
      <c r="G25" s="35">
        <f t="shared" si="0"/>
        <v>0</v>
      </c>
      <c r="H25" s="35">
        <f t="shared" si="1"/>
        <v>3</v>
      </c>
      <c r="I25" s="37">
        <f t="shared" si="2"/>
        <v>4470000</v>
      </c>
      <c r="J25" s="38">
        <f t="shared" si="3"/>
        <v>44700</v>
      </c>
      <c r="K25" s="55">
        <v>3</v>
      </c>
      <c r="L25" s="55">
        <f t="shared" si="4"/>
        <v>134100</v>
      </c>
      <c r="M25" s="55">
        <f t="shared" si="5"/>
        <v>40230</v>
      </c>
      <c r="N25" s="55">
        <f t="shared" si="6"/>
        <v>93870</v>
      </c>
      <c r="O25" s="55">
        <f t="shared" si="7"/>
        <v>28161</v>
      </c>
      <c r="P25" s="19"/>
      <c r="Q25" s="7"/>
    </row>
    <row r="26" spans="1:17" ht="15.75" x14ac:dyDescent="0.25">
      <c r="A26" s="18">
        <v>15</v>
      </c>
      <c r="B26" s="28" t="s">
        <v>93</v>
      </c>
      <c r="C26" s="35">
        <v>3.66</v>
      </c>
      <c r="D26" s="35"/>
      <c r="E26" s="39"/>
      <c r="F26" s="35"/>
      <c r="G26" s="35">
        <f t="shared" si="0"/>
        <v>0</v>
      </c>
      <c r="H26" s="35">
        <f t="shared" si="1"/>
        <v>3.66</v>
      </c>
      <c r="I26" s="37">
        <f t="shared" si="2"/>
        <v>5453400</v>
      </c>
      <c r="J26" s="38">
        <f t="shared" si="3"/>
        <v>54534</v>
      </c>
      <c r="K26" s="55">
        <v>3</v>
      </c>
      <c r="L26" s="55">
        <f t="shared" si="4"/>
        <v>163602</v>
      </c>
      <c r="M26" s="55">
        <f t="shared" si="5"/>
        <v>49080.6</v>
      </c>
      <c r="N26" s="55">
        <f t="shared" si="6"/>
        <v>114521.4</v>
      </c>
      <c r="O26" s="55">
        <f t="shared" si="7"/>
        <v>34356.42</v>
      </c>
      <c r="P26" s="19"/>
      <c r="Q26" s="7"/>
    </row>
    <row r="27" spans="1:17" ht="15.75" x14ac:dyDescent="0.25">
      <c r="A27" s="18">
        <v>16</v>
      </c>
      <c r="B27" s="28" t="s">
        <v>66</v>
      </c>
      <c r="C27" s="35">
        <v>3</v>
      </c>
      <c r="D27" s="35">
        <v>0.3</v>
      </c>
      <c r="E27" s="39"/>
      <c r="F27" s="35"/>
      <c r="G27" s="35">
        <f t="shared" si="0"/>
        <v>0.3</v>
      </c>
      <c r="H27" s="35">
        <f t="shared" si="1"/>
        <v>3.3</v>
      </c>
      <c r="I27" s="37">
        <f t="shared" si="2"/>
        <v>4917000</v>
      </c>
      <c r="J27" s="38">
        <f t="shared" si="3"/>
        <v>49170</v>
      </c>
      <c r="K27" s="55">
        <v>3</v>
      </c>
      <c r="L27" s="55">
        <f t="shared" si="4"/>
        <v>147510</v>
      </c>
      <c r="M27" s="55">
        <f t="shared" si="5"/>
        <v>44253</v>
      </c>
      <c r="N27" s="55">
        <f t="shared" si="6"/>
        <v>103257</v>
      </c>
      <c r="O27" s="55">
        <f t="shared" si="7"/>
        <v>30977.1</v>
      </c>
      <c r="P27" s="19"/>
      <c r="Q27" s="7"/>
    </row>
    <row r="28" spans="1:17" ht="15.75" x14ac:dyDescent="0.25">
      <c r="A28" s="18">
        <v>17</v>
      </c>
      <c r="B28" s="28" t="s">
        <v>118</v>
      </c>
      <c r="C28" s="35">
        <v>3.33</v>
      </c>
      <c r="D28" s="35">
        <v>0.3</v>
      </c>
      <c r="E28" s="39"/>
      <c r="F28" s="35"/>
      <c r="G28" s="35">
        <f t="shared" si="0"/>
        <v>0.3</v>
      </c>
      <c r="H28" s="35">
        <f t="shared" si="1"/>
        <v>3.63</v>
      </c>
      <c r="I28" s="37">
        <f t="shared" si="2"/>
        <v>5408700</v>
      </c>
      <c r="J28" s="38">
        <f t="shared" si="3"/>
        <v>54087</v>
      </c>
      <c r="K28" s="55">
        <v>3</v>
      </c>
      <c r="L28" s="55">
        <f t="shared" ref="L28:L29" si="8">J28*K28</f>
        <v>162261</v>
      </c>
      <c r="M28" s="55">
        <f t="shared" ref="M28:M29" si="9">L28*30%</f>
        <v>48678.299999999996</v>
      </c>
      <c r="N28" s="55">
        <f t="shared" ref="N28:N29" si="10">L28*70%</f>
        <v>113582.7</v>
      </c>
      <c r="O28" s="55">
        <f t="shared" ref="O28:O29" si="11">N28*30%</f>
        <v>34074.81</v>
      </c>
      <c r="P28" s="19"/>
      <c r="Q28" s="7"/>
    </row>
    <row r="29" spans="1:17" ht="15.75" x14ac:dyDescent="0.25">
      <c r="A29" s="18">
        <v>18</v>
      </c>
      <c r="B29" s="28" t="s">
        <v>119</v>
      </c>
      <c r="C29" s="35">
        <v>3.66</v>
      </c>
      <c r="D29" s="35">
        <v>0.4</v>
      </c>
      <c r="E29" s="39"/>
      <c r="F29" s="35"/>
      <c r="G29" s="35">
        <f t="shared" si="0"/>
        <v>0.4</v>
      </c>
      <c r="H29" s="35">
        <f t="shared" si="1"/>
        <v>4.0600000000000005</v>
      </c>
      <c r="I29" s="37">
        <f t="shared" si="2"/>
        <v>6049400.0000000009</v>
      </c>
      <c r="J29" s="38">
        <f t="shared" si="3"/>
        <v>60494.000000000007</v>
      </c>
      <c r="K29" s="55">
        <v>3</v>
      </c>
      <c r="L29" s="55">
        <f t="shared" si="8"/>
        <v>181482.00000000003</v>
      </c>
      <c r="M29" s="55">
        <f t="shared" si="9"/>
        <v>54444.600000000006</v>
      </c>
      <c r="N29" s="55">
        <f t="shared" si="10"/>
        <v>127037.40000000001</v>
      </c>
      <c r="O29" s="55">
        <f t="shared" si="11"/>
        <v>38111.22</v>
      </c>
      <c r="P29" s="19"/>
      <c r="Q29" s="7"/>
    </row>
    <row r="30" spans="1:17" ht="15.75" x14ac:dyDescent="0.25">
      <c r="A30" s="18">
        <v>19</v>
      </c>
      <c r="B30" s="28" t="s">
        <v>57</v>
      </c>
      <c r="C30" s="35">
        <v>3</v>
      </c>
      <c r="D30" s="35"/>
      <c r="E30" s="39"/>
      <c r="F30" s="35"/>
      <c r="G30" s="35">
        <f>D30+F30</f>
        <v>0</v>
      </c>
      <c r="H30" s="35">
        <f>G30+C30</f>
        <v>3</v>
      </c>
      <c r="I30" s="37">
        <f>H30*1490000</f>
        <v>4470000</v>
      </c>
      <c r="J30" s="38">
        <f>I30*1%</f>
        <v>44700</v>
      </c>
      <c r="K30" s="55">
        <v>3</v>
      </c>
      <c r="L30" s="55">
        <f>K30*J30</f>
        <v>134100</v>
      </c>
      <c r="M30" s="55">
        <f>L30*30%</f>
        <v>40230</v>
      </c>
      <c r="N30" s="55">
        <f>L30*70%</f>
        <v>93870</v>
      </c>
      <c r="O30" s="55">
        <f>N30*30%</f>
        <v>28161</v>
      </c>
      <c r="P30" s="19"/>
      <c r="Q30" s="7"/>
    </row>
    <row r="31" spans="1:17" ht="15.75" x14ac:dyDescent="0.25">
      <c r="A31" s="18">
        <v>20</v>
      </c>
      <c r="B31" s="29" t="s">
        <v>75</v>
      </c>
      <c r="C31" s="35">
        <v>3.33</v>
      </c>
      <c r="D31" s="35"/>
      <c r="E31" s="39"/>
      <c r="F31" s="35"/>
      <c r="G31" s="35">
        <f>D31+F31</f>
        <v>0</v>
      </c>
      <c r="H31" s="35">
        <f>G31+C31</f>
        <v>3.33</v>
      </c>
      <c r="I31" s="37">
        <f>H31*1490000</f>
        <v>4961700</v>
      </c>
      <c r="J31" s="38">
        <f>I31*1%</f>
        <v>49617</v>
      </c>
      <c r="K31" s="55">
        <v>3</v>
      </c>
      <c r="L31" s="55">
        <f>K31*J31</f>
        <v>148851</v>
      </c>
      <c r="M31" s="55">
        <f>L31*30%</f>
        <v>44655.299999999996</v>
      </c>
      <c r="N31" s="55">
        <f>L31*70%</f>
        <v>104195.7</v>
      </c>
      <c r="O31" s="55">
        <f>N31*30%</f>
        <v>31258.71</v>
      </c>
      <c r="P31" s="22"/>
      <c r="Q31" s="7"/>
    </row>
    <row r="32" spans="1:17" ht="15.75" x14ac:dyDescent="0.25">
      <c r="A32" s="18">
        <v>21</v>
      </c>
      <c r="B32" s="28" t="s">
        <v>38</v>
      </c>
      <c r="C32" s="35">
        <v>4.0599999999999996</v>
      </c>
      <c r="D32" s="35"/>
      <c r="E32" s="39">
        <v>9</v>
      </c>
      <c r="F32" s="35">
        <f>C32*E32%</f>
        <v>0.36539999999999995</v>
      </c>
      <c r="G32" s="35">
        <f>D32+F32</f>
        <v>0.36539999999999995</v>
      </c>
      <c r="H32" s="35">
        <f>G32+C32</f>
        <v>4.4253999999999998</v>
      </c>
      <c r="I32" s="37">
        <f>H32*1490000</f>
        <v>6593846</v>
      </c>
      <c r="J32" s="38">
        <f>I32*1%</f>
        <v>65938.460000000006</v>
      </c>
      <c r="K32" s="55">
        <v>3</v>
      </c>
      <c r="L32" s="55">
        <f>K32*J32</f>
        <v>197815.38</v>
      </c>
      <c r="M32" s="55">
        <f>L32*30%</f>
        <v>59344.614000000001</v>
      </c>
      <c r="N32" s="55">
        <f>L32*70%</f>
        <v>138470.766</v>
      </c>
      <c r="O32" s="55">
        <f>N32*30%</f>
        <v>41541.229800000001</v>
      </c>
      <c r="P32" s="19"/>
      <c r="Q32" s="7"/>
    </row>
    <row r="33" spans="1:17" ht="15.75" x14ac:dyDescent="0.25">
      <c r="A33" s="20" t="s">
        <v>11</v>
      </c>
      <c r="B33" s="34" t="s">
        <v>94</v>
      </c>
      <c r="C33" s="35"/>
      <c r="D33" s="35"/>
      <c r="E33" s="39"/>
      <c r="F33" s="35"/>
      <c r="G33" s="35"/>
      <c r="H33" s="35"/>
      <c r="I33" s="37"/>
      <c r="J33" s="38"/>
      <c r="K33" s="55"/>
      <c r="L33" s="55"/>
      <c r="M33" s="55"/>
      <c r="N33" s="55"/>
      <c r="O33" s="55"/>
      <c r="P33" s="21"/>
      <c r="Q33" s="7">
        <f>SUM(L12:L32)</f>
        <v>3569321.82</v>
      </c>
    </row>
    <row r="34" spans="1:17" ht="15.75" x14ac:dyDescent="0.25">
      <c r="A34" s="18">
        <v>1</v>
      </c>
      <c r="B34" s="28" t="s">
        <v>9</v>
      </c>
      <c r="C34" s="35">
        <v>6.1</v>
      </c>
      <c r="D34" s="35">
        <v>0.7</v>
      </c>
      <c r="E34" s="39"/>
      <c r="F34" s="35"/>
      <c r="G34" s="35">
        <f t="shared" ref="G34:G46" si="12">D34+F34</f>
        <v>0.7</v>
      </c>
      <c r="H34" s="35">
        <f t="shared" si="1"/>
        <v>6.8</v>
      </c>
      <c r="I34" s="37">
        <f t="shared" si="2"/>
        <v>10132000</v>
      </c>
      <c r="J34" s="38">
        <f t="shared" si="3"/>
        <v>101320</v>
      </c>
      <c r="K34" s="55">
        <v>3</v>
      </c>
      <c r="L34" s="55">
        <f t="shared" si="4"/>
        <v>303960</v>
      </c>
      <c r="M34" s="55">
        <f t="shared" si="5"/>
        <v>91188</v>
      </c>
      <c r="N34" s="55">
        <f t="shared" si="6"/>
        <v>212772</v>
      </c>
      <c r="O34" s="55">
        <f t="shared" si="7"/>
        <v>63831.6</v>
      </c>
      <c r="P34" s="19"/>
      <c r="Q34" s="7"/>
    </row>
    <row r="35" spans="1:17" ht="15.75" x14ac:dyDescent="0.25">
      <c r="A35" s="18">
        <v>2</v>
      </c>
      <c r="B35" s="28" t="s">
        <v>10</v>
      </c>
      <c r="C35" s="35">
        <v>6.44</v>
      </c>
      <c r="D35" s="35">
        <v>0.4</v>
      </c>
      <c r="E35" s="39"/>
      <c r="F35" s="35"/>
      <c r="G35" s="35">
        <f t="shared" si="12"/>
        <v>0.4</v>
      </c>
      <c r="H35" s="35">
        <f t="shared" si="1"/>
        <v>6.8400000000000007</v>
      </c>
      <c r="I35" s="37">
        <f t="shared" si="2"/>
        <v>10191600.000000002</v>
      </c>
      <c r="J35" s="38">
        <f t="shared" si="3"/>
        <v>101916.00000000001</v>
      </c>
      <c r="K35" s="55">
        <v>3</v>
      </c>
      <c r="L35" s="55">
        <f t="shared" si="4"/>
        <v>305748.00000000006</v>
      </c>
      <c r="M35" s="55">
        <f t="shared" si="5"/>
        <v>91724.400000000009</v>
      </c>
      <c r="N35" s="55">
        <f t="shared" si="6"/>
        <v>214023.60000000003</v>
      </c>
      <c r="O35" s="55">
        <f t="shared" si="7"/>
        <v>64207.080000000009</v>
      </c>
      <c r="P35" s="19"/>
      <c r="Q35" s="7"/>
    </row>
    <row r="36" spans="1:17" ht="15.75" x14ac:dyDescent="0.25">
      <c r="A36" s="18">
        <v>3</v>
      </c>
      <c r="B36" s="28" t="s">
        <v>12</v>
      </c>
      <c r="C36" s="35">
        <v>4.32</v>
      </c>
      <c r="D36" s="35">
        <v>0.4</v>
      </c>
      <c r="E36" s="39"/>
      <c r="F36" s="35"/>
      <c r="G36" s="35">
        <f t="shared" si="12"/>
        <v>0.4</v>
      </c>
      <c r="H36" s="35">
        <f t="shared" si="1"/>
        <v>4.7200000000000006</v>
      </c>
      <c r="I36" s="37">
        <f t="shared" si="2"/>
        <v>7032800.0000000009</v>
      </c>
      <c r="J36" s="38">
        <f t="shared" si="3"/>
        <v>70328.000000000015</v>
      </c>
      <c r="K36" s="55">
        <v>3</v>
      </c>
      <c r="L36" s="55">
        <f t="shared" si="4"/>
        <v>210984.00000000006</v>
      </c>
      <c r="M36" s="55">
        <f t="shared" si="5"/>
        <v>63295.200000000012</v>
      </c>
      <c r="N36" s="55">
        <f t="shared" si="6"/>
        <v>147688.80000000002</v>
      </c>
      <c r="O36" s="55">
        <f t="shared" si="7"/>
        <v>44306.640000000007</v>
      </c>
      <c r="P36" s="19"/>
      <c r="Q36" s="7"/>
    </row>
    <row r="37" spans="1:17" ht="15.75" x14ac:dyDescent="0.25">
      <c r="A37" s="18">
        <v>4</v>
      </c>
      <c r="B37" s="28" t="s">
        <v>13</v>
      </c>
      <c r="C37" s="35">
        <v>3.65</v>
      </c>
      <c r="D37" s="35">
        <v>0.3</v>
      </c>
      <c r="E37" s="39"/>
      <c r="F37" s="35"/>
      <c r="G37" s="35">
        <f t="shared" si="12"/>
        <v>0.3</v>
      </c>
      <c r="H37" s="35">
        <f t="shared" si="1"/>
        <v>3.9499999999999997</v>
      </c>
      <c r="I37" s="37">
        <f t="shared" si="2"/>
        <v>5885500</v>
      </c>
      <c r="J37" s="38">
        <f t="shared" si="3"/>
        <v>58855</v>
      </c>
      <c r="K37" s="55">
        <v>3</v>
      </c>
      <c r="L37" s="55">
        <f t="shared" si="4"/>
        <v>176565</v>
      </c>
      <c r="M37" s="55">
        <f t="shared" si="5"/>
        <v>52969.5</v>
      </c>
      <c r="N37" s="55">
        <f t="shared" si="6"/>
        <v>123595.49999999999</v>
      </c>
      <c r="O37" s="55">
        <f t="shared" si="7"/>
        <v>37078.649999999994</v>
      </c>
      <c r="P37" s="19"/>
      <c r="Q37" s="7"/>
    </row>
    <row r="38" spans="1:17" ht="15.75" x14ac:dyDescent="0.25">
      <c r="A38" s="18">
        <v>5</v>
      </c>
      <c r="B38" s="28" t="s">
        <v>14</v>
      </c>
      <c r="C38" s="35">
        <v>3.34</v>
      </c>
      <c r="D38" s="35"/>
      <c r="E38" s="39"/>
      <c r="F38" s="35"/>
      <c r="G38" s="35">
        <f t="shared" si="12"/>
        <v>0</v>
      </c>
      <c r="H38" s="35">
        <f t="shared" si="1"/>
        <v>3.34</v>
      </c>
      <c r="I38" s="37">
        <f t="shared" si="2"/>
        <v>4976600</v>
      </c>
      <c r="J38" s="38">
        <f t="shared" si="3"/>
        <v>49766</v>
      </c>
      <c r="K38" s="55">
        <v>3</v>
      </c>
      <c r="L38" s="55">
        <f t="shared" si="4"/>
        <v>149298</v>
      </c>
      <c r="M38" s="55">
        <f t="shared" si="5"/>
        <v>44789.4</v>
      </c>
      <c r="N38" s="55">
        <f t="shared" si="6"/>
        <v>104508.59999999999</v>
      </c>
      <c r="O38" s="55">
        <f t="shared" si="7"/>
        <v>31352.579999999994</v>
      </c>
      <c r="P38" s="19"/>
      <c r="Q38" s="7"/>
    </row>
    <row r="39" spans="1:17" ht="15.75" x14ac:dyDescent="0.25">
      <c r="A39" s="18">
        <v>6</v>
      </c>
      <c r="B39" s="28" t="s">
        <v>15</v>
      </c>
      <c r="C39" s="35">
        <v>3.06</v>
      </c>
      <c r="D39" s="35"/>
      <c r="E39" s="39"/>
      <c r="F39" s="35"/>
      <c r="G39" s="35">
        <f t="shared" si="12"/>
        <v>0</v>
      </c>
      <c r="H39" s="35">
        <f t="shared" si="1"/>
        <v>3.06</v>
      </c>
      <c r="I39" s="37">
        <f t="shared" si="2"/>
        <v>4559400</v>
      </c>
      <c r="J39" s="38">
        <f t="shared" si="3"/>
        <v>45594</v>
      </c>
      <c r="K39" s="55">
        <v>3</v>
      </c>
      <c r="L39" s="55">
        <f t="shared" si="4"/>
        <v>136782</v>
      </c>
      <c r="M39" s="55">
        <f t="shared" si="5"/>
        <v>41034.6</v>
      </c>
      <c r="N39" s="55">
        <f t="shared" si="6"/>
        <v>95747.4</v>
      </c>
      <c r="O39" s="55">
        <f t="shared" si="7"/>
        <v>28724.219999999998</v>
      </c>
      <c r="P39" s="19"/>
      <c r="Q39" s="7"/>
    </row>
    <row r="40" spans="1:17" ht="15.75" x14ac:dyDescent="0.25">
      <c r="A40" s="18">
        <v>7</v>
      </c>
      <c r="B40" s="28" t="s">
        <v>16</v>
      </c>
      <c r="C40" s="35">
        <v>3.33</v>
      </c>
      <c r="D40" s="35"/>
      <c r="E40" s="39"/>
      <c r="F40" s="35"/>
      <c r="G40" s="35">
        <f t="shared" si="12"/>
        <v>0</v>
      </c>
      <c r="H40" s="35">
        <f t="shared" si="1"/>
        <v>3.33</v>
      </c>
      <c r="I40" s="37">
        <f t="shared" si="2"/>
        <v>4961700</v>
      </c>
      <c r="J40" s="38">
        <f t="shared" si="3"/>
        <v>49617</v>
      </c>
      <c r="K40" s="55">
        <v>3</v>
      </c>
      <c r="L40" s="55">
        <f t="shared" si="4"/>
        <v>148851</v>
      </c>
      <c r="M40" s="55">
        <f t="shared" si="5"/>
        <v>44655.299999999996</v>
      </c>
      <c r="N40" s="55">
        <f t="shared" si="6"/>
        <v>104195.7</v>
      </c>
      <c r="O40" s="55">
        <f t="shared" si="7"/>
        <v>31258.71</v>
      </c>
      <c r="P40" s="21"/>
      <c r="Q40" s="7"/>
    </row>
    <row r="41" spans="1:17" ht="15.75" x14ac:dyDescent="0.25">
      <c r="A41" s="18">
        <v>8</v>
      </c>
      <c r="B41" s="28" t="s">
        <v>68</v>
      </c>
      <c r="C41" s="35">
        <v>3</v>
      </c>
      <c r="D41" s="35">
        <v>0.3</v>
      </c>
      <c r="E41" s="39"/>
      <c r="F41" s="35"/>
      <c r="G41" s="35">
        <f t="shared" si="12"/>
        <v>0.3</v>
      </c>
      <c r="H41" s="35">
        <f t="shared" si="1"/>
        <v>3.3</v>
      </c>
      <c r="I41" s="37">
        <f t="shared" si="2"/>
        <v>4917000</v>
      </c>
      <c r="J41" s="38">
        <f t="shared" si="3"/>
        <v>49170</v>
      </c>
      <c r="K41" s="55">
        <v>3</v>
      </c>
      <c r="L41" s="55">
        <f t="shared" si="4"/>
        <v>147510</v>
      </c>
      <c r="M41" s="55">
        <f t="shared" si="5"/>
        <v>44253</v>
      </c>
      <c r="N41" s="55">
        <f t="shared" si="6"/>
        <v>103257</v>
      </c>
      <c r="O41" s="55">
        <f t="shared" si="7"/>
        <v>30977.1</v>
      </c>
      <c r="P41" s="19"/>
      <c r="Q41" s="7"/>
    </row>
    <row r="42" spans="1:17" ht="15.75" x14ac:dyDescent="0.25">
      <c r="A42" s="18">
        <v>9</v>
      </c>
      <c r="B42" s="28" t="s">
        <v>70</v>
      </c>
      <c r="C42" s="35">
        <v>4.0599999999999996</v>
      </c>
      <c r="D42" s="35"/>
      <c r="E42" s="39">
        <v>8</v>
      </c>
      <c r="F42" s="35">
        <f>C42*E42%</f>
        <v>0.32479999999999998</v>
      </c>
      <c r="G42" s="35">
        <f t="shared" si="12"/>
        <v>0.32479999999999998</v>
      </c>
      <c r="H42" s="35">
        <f t="shared" si="1"/>
        <v>4.3847999999999994</v>
      </c>
      <c r="I42" s="37">
        <f t="shared" si="2"/>
        <v>6533351.9999999991</v>
      </c>
      <c r="J42" s="38">
        <f t="shared" si="3"/>
        <v>65333.51999999999</v>
      </c>
      <c r="K42" s="55">
        <v>3</v>
      </c>
      <c r="L42" s="55">
        <f t="shared" si="4"/>
        <v>196000.55999999997</v>
      </c>
      <c r="M42" s="55">
        <f t="shared" si="5"/>
        <v>58800.167999999991</v>
      </c>
      <c r="N42" s="55">
        <f t="shared" si="6"/>
        <v>137200.39199999996</v>
      </c>
      <c r="O42" s="55">
        <f t="shared" si="7"/>
        <v>41160.11759999999</v>
      </c>
      <c r="P42" s="19"/>
      <c r="Q42" s="7"/>
    </row>
    <row r="43" spans="1:17" ht="15.75" x14ac:dyDescent="0.25">
      <c r="A43" s="18">
        <v>10</v>
      </c>
      <c r="B43" s="28" t="s">
        <v>52</v>
      </c>
      <c r="C43" s="35">
        <v>3.34</v>
      </c>
      <c r="D43" s="35"/>
      <c r="E43" s="39"/>
      <c r="F43" s="35"/>
      <c r="G43" s="35">
        <f t="shared" si="12"/>
        <v>0</v>
      </c>
      <c r="H43" s="35">
        <f t="shared" si="1"/>
        <v>3.34</v>
      </c>
      <c r="I43" s="37">
        <f t="shared" si="2"/>
        <v>4976600</v>
      </c>
      <c r="J43" s="38">
        <f t="shared" si="3"/>
        <v>49766</v>
      </c>
      <c r="K43" s="55">
        <v>3</v>
      </c>
      <c r="L43" s="55">
        <f t="shared" si="4"/>
        <v>149298</v>
      </c>
      <c r="M43" s="55">
        <f t="shared" si="5"/>
        <v>44789.4</v>
      </c>
      <c r="N43" s="55">
        <f t="shared" si="6"/>
        <v>104508.59999999999</v>
      </c>
      <c r="O43" s="55">
        <f t="shared" si="7"/>
        <v>31352.579999999994</v>
      </c>
      <c r="P43" s="19"/>
      <c r="Q43" s="7"/>
    </row>
    <row r="44" spans="1:17" ht="15.75" x14ac:dyDescent="0.25">
      <c r="A44" s="18">
        <v>11</v>
      </c>
      <c r="B44" s="28" t="s">
        <v>71</v>
      </c>
      <c r="C44" s="35">
        <v>3.34</v>
      </c>
      <c r="D44" s="35"/>
      <c r="E44" s="39"/>
      <c r="F44" s="35"/>
      <c r="G44" s="35">
        <f t="shared" si="12"/>
        <v>0</v>
      </c>
      <c r="H44" s="35">
        <f t="shared" si="1"/>
        <v>3.34</v>
      </c>
      <c r="I44" s="37">
        <f t="shared" si="2"/>
        <v>4976600</v>
      </c>
      <c r="J44" s="38">
        <f t="shared" si="3"/>
        <v>49766</v>
      </c>
      <c r="K44" s="55">
        <v>3</v>
      </c>
      <c r="L44" s="55">
        <f t="shared" si="4"/>
        <v>149298</v>
      </c>
      <c r="M44" s="55">
        <f t="shared" si="5"/>
        <v>44789.4</v>
      </c>
      <c r="N44" s="55">
        <f t="shared" si="6"/>
        <v>104508.59999999999</v>
      </c>
      <c r="O44" s="55">
        <f t="shared" si="7"/>
        <v>31352.579999999994</v>
      </c>
      <c r="P44" s="22"/>
      <c r="Q44" s="7"/>
    </row>
    <row r="45" spans="1:17" ht="15.75" x14ac:dyDescent="0.25">
      <c r="A45" s="18">
        <v>12</v>
      </c>
      <c r="B45" s="29" t="s">
        <v>69</v>
      </c>
      <c r="C45" s="35">
        <v>3.03</v>
      </c>
      <c r="D45" s="35"/>
      <c r="E45" s="39"/>
      <c r="F45" s="35"/>
      <c r="G45" s="35">
        <f t="shared" si="12"/>
        <v>0</v>
      </c>
      <c r="H45" s="35">
        <f t="shared" si="1"/>
        <v>3.03</v>
      </c>
      <c r="I45" s="37">
        <f t="shared" si="2"/>
        <v>4514700</v>
      </c>
      <c r="J45" s="38">
        <f t="shared" si="3"/>
        <v>45147</v>
      </c>
      <c r="K45" s="55">
        <v>3</v>
      </c>
      <c r="L45" s="55">
        <f t="shared" si="4"/>
        <v>135441</v>
      </c>
      <c r="M45" s="55">
        <f t="shared" si="5"/>
        <v>40632.299999999996</v>
      </c>
      <c r="N45" s="55">
        <f t="shared" si="6"/>
        <v>94808.7</v>
      </c>
      <c r="O45" s="55">
        <f t="shared" si="7"/>
        <v>28442.609999999997</v>
      </c>
      <c r="P45" s="22"/>
      <c r="Q45" s="7"/>
    </row>
    <row r="46" spans="1:17" ht="15.75" x14ac:dyDescent="0.25">
      <c r="A46" s="18">
        <v>13</v>
      </c>
      <c r="B46" s="29" t="s">
        <v>95</v>
      </c>
      <c r="C46" s="35">
        <v>3.03</v>
      </c>
      <c r="D46" s="35"/>
      <c r="E46" s="39"/>
      <c r="F46" s="35"/>
      <c r="G46" s="35">
        <f t="shared" si="12"/>
        <v>0</v>
      </c>
      <c r="H46" s="35">
        <f t="shared" si="1"/>
        <v>3.03</v>
      </c>
      <c r="I46" s="37">
        <f t="shared" si="2"/>
        <v>4514700</v>
      </c>
      <c r="J46" s="38">
        <f t="shared" si="3"/>
        <v>45147</v>
      </c>
      <c r="K46" s="55">
        <v>3</v>
      </c>
      <c r="L46" s="55">
        <f t="shared" si="4"/>
        <v>135441</v>
      </c>
      <c r="M46" s="55">
        <f t="shared" si="5"/>
        <v>40632.299999999996</v>
      </c>
      <c r="N46" s="55">
        <f t="shared" si="6"/>
        <v>94808.7</v>
      </c>
      <c r="O46" s="55">
        <f t="shared" si="7"/>
        <v>28442.609999999997</v>
      </c>
      <c r="P46" s="22"/>
      <c r="Q46" s="7"/>
    </row>
    <row r="47" spans="1:17" ht="15.75" x14ac:dyDescent="0.25">
      <c r="A47" s="18">
        <v>14</v>
      </c>
      <c r="B47" s="29" t="s">
        <v>131</v>
      </c>
      <c r="C47" s="35">
        <v>3.34</v>
      </c>
      <c r="D47" s="35"/>
      <c r="E47" s="39"/>
      <c r="F47" s="35"/>
      <c r="G47" s="35">
        <f t="shared" ref="G47:G48" si="13">D47+F47</f>
        <v>0</v>
      </c>
      <c r="H47" s="35">
        <f t="shared" ref="H47:H48" si="14">G47+C47</f>
        <v>3.34</v>
      </c>
      <c r="I47" s="37">
        <f t="shared" ref="I47:I48" si="15">H47*1490000</f>
        <v>4976600</v>
      </c>
      <c r="J47" s="38">
        <f t="shared" ref="J47:J48" si="16">I47*1%</f>
        <v>49766</v>
      </c>
      <c r="K47" s="55">
        <v>3</v>
      </c>
      <c r="L47" s="55">
        <f t="shared" ref="L47:L48" si="17">K47*J47</f>
        <v>149298</v>
      </c>
      <c r="M47" s="55">
        <f t="shared" ref="M47:M48" si="18">L47*30%</f>
        <v>44789.4</v>
      </c>
      <c r="N47" s="55">
        <f t="shared" ref="N47:N48" si="19">L47*70%</f>
        <v>104508.59999999999</v>
      </c>
      <c r="O47" s="55">
        <f t="shared" ref="O47:O48" si="20">N47*30%</f>
        <v>31352.579999999994</v>
      </c>
      <c r="P47" s="22"/>
      <c r="Q47" s="7"/>
    </row>
    <row r="48" spans="1:17" ht="15.75" x14ac:dyDescent="0.25">
      <c r="A48" s="18">
        <v>15</v>
      </c>
      <c r="B48" s="29" t="s">
        <v>129</v>
      </c>
      <c r="C48" s="35">
        <v>3</v>
      </c>
      <c r="D48" s="35"/>
      <c r="E48" s="39"/>
      <c r="F48" s="35"/>
      <c r="G48" s="35">
        <f t="shared" si="13"/>
        <v>0</v>
      </c>
      <c r="H48" s="35">
        <f t="shared" si="14"/>
        <v>3</v>
      </c>
      <c r="I48" s="37">
        <f t="shared" si="15"/>
        <v>4470000</v>
      </c>
      <c r="J48" s="38">
        <f t="shared" si="16"/>
        <v>44700</v>
      </c>
      <c r="K48" s="55">
        <v>3</v>
      </c>
      <c r="L48" s="55">
        <f t="shared" si="17"/>
        <v>134100</v>
      </c>
      <c r="M48" s="55">
        <f t="shared" si="18"/>
        <v>40230</v>
      </c>
      <c r="N48" s="55">
        <f t="shared" si="19"/>
        <v>93870</v>
      </c>
      <c r="O48" s="55">
        <f t="shared" si="20"/>
        <v>28161</v>
      </c>
      <c r="P48" s="22"/>
      <c r="Q48" s="7"/>
    </row>
    <row r="49" spans="1:17" ht="15.75" x14ac:dyDescent="0.25">
      <c r="A49" s="18">
        <v>16</v>
      </c>
      <c r="B49" s="29" t="s">
        <v>102</v>
      </c>
      <c r="C49" s="35">
        <v>3.27</v>
      </c>
      <c r="D49" s="35"/>
      <c r="E49" s="39"/>
      <c r="F49" s="35"/>
      <c r="G49" s="35">
        <f>D49+F49</f>
        <v>0</v>
      </c>
      <c r="H49" s="35">
        <f>G49+C49</f>
        <v>3.27</v>
      </c>
      <c r="I49" s="37">
        <f>H49*1490000</f>
        <v>4872300</v>
      </c>
      <c r="J49" s="38">
        <f>I49*1%</f>
        <v>48723</v>
      </c>
      <c r="K49" s="55">
        <v>3</v>
      </c>
      <c r="L49" s="55">
        <f>K49*J49</f>
        <v>146169</v>
      </c>
      <c r="M49" s="55">
        <f>L49*30%</f>
        <v>43850.7</v>
      </c>
      <c r="N49" s="55">
        <f>L49*70%</f>
        <v>102318.29999999999</v>
      </c>
      <c r="O49" s="55">
        <f>N49*30%</f>
        <v>30695.489999999994</v>
      </c>
      <c r="P49" s="21"/>
      <c r="Q49" s="7"/>
    </row>
    <row r="50" spans="1:17" ht="15.75" x14ac:dyDescent="0.25">
      <c r="A50" s="18">
        <v>17</v>
      </c>
      <c r="B50" s="29" t="s">
        <v>134</v>
      </c>
      <c r="C50" s="35">
        <v>2.34</v>
      </c>
      <c r="D50" s="35"/>
      <c r="E50" s="39"/>
      <c r="F50" s="35"/>
      <c r="G50" s="35">
        <f t="shared" ref="G50" si="21">D50+F50</f>
        <v>0</v>
      </c>
      <c r="H50" s="35">
        <f t="shared" ref="H50" si="22">G50+C50</f>
        <v>2.34</v>
      </c>
      <c r="I50" s="37">
        <f t="shared" ref="I50" si="23">H50*1490000</f>
        <v>3486600</v>
      </c>
      <c r="J50" s="38">
        <f t="shared" ref="J50" si="24">I50*1%</f>
        <v>34866</v>
      </c>
      <c r="K50" s="55">
        <v>3</v>
      </c>
      <c r="L50" s="55">
        <f t="shared" ref="L50" si="25">K50*J50</f>
        <v>104598</v>
      </c>
      <c r="M50" s="55">
        <f t="shared" ref="M50" si="26">L50*30%</f>
        <v>31379.399999999998</v>
      </c>
      <c r="N50" s="55">
        <f t="shared" ref="N50" si="27">L50*70%</f>
        <v>73218.599999999991</v>
      </c>
      <c r="O50" s="55">
        <f t="shared" ref="O50" si="28">N50*30%</f>
        <v>21965.579999999998</v>
      </c>
      <c r="P50" s="22"/>
      <c r="Q50" s="7"/>
    </row>
    <row r="51" spans="1:17" ht="15.75" x14ac:dyDescent="0.25">
      <c r="A51" s="18">
        <v>18</v>
      </c>
      <c r="B51" s="29" t="s">
        <v>141</v>
      </c>
      <c r="C51" s="35">
        <v>3.34</v>
      </c>
      <c r="D51" s="35"/>
      <c r="E51" s="39"/>
      <c r="F51" s="35"/>
      <c r="G51" s="35">
        <f t="shared" ref="G51" si="29">D51+F51</f>
        <v>0</v>
      </c>
      <c r="H51" s="35">
        <f t="shared" ref="H51" si="30">G51+C51</f>
        <v>3.34</v>
      </c>
      <c r="I51" s="37">
        <f t="shared" ref="I51" si="31">H51*1490000</f>
        <v>4976600</v>
      </c>
      <c r="J51" s="38">
        <f t="shared" ref="J51" si="32">I51*1%</f>
        <v>49766</v>
      </c>
      <c r="K51" s="55">
        <v>3</v>
      </c>
      <c r="L51" s="55">
        <f t="shared" ref="L51" si="33">K51*J51</f>
        <v>149298</v>
      </c>
      <c r="M51" s="55">
        <f t="shared" ref="M51" si="34">L51*30%</f>
        <v>44789.4</v>
      </c>
      <c r="N51" s="55">
        <f t="shared" ref="N51" si="35">L51*70%</f>
        <v>104508.59999999999</v>
      </c>
      <c r="O51" s="55">
        <f t="shared" ref="O51" si="36">N51*30%</f>
        <v>31352.579999999994</v>
      </c>
      <c r="P51" s="22"/>
      <c r="Q51" s="7"/>
    </row>
    <row r="52" spans="1:17" ht="15.75" x14ac:dyDescent="0.25">
      <c r="A52" s="20" t="s">
        <v>17</v>
      </c>
      <c r="B52" s="34" t="s">
        <v>105</v>
      </c>
      <c r="C52" s="35"/>
      <c r="D52" s="35"/>
      <c r="E52" s="39"/>
      <c r="F52" s="35"/>
      <c r="G52" s="35"/>
      <c r="H52" s="35"/>
      <c r="I52" s="37"/>
      <c r="J52" s="38"/>
      <c r="K52" s="55"/>
      <c r="L52" s="55"/>
      <c r="M52" s="55"/>
      <c r="N52" s="55"/>
      <c r="O52" s="55"/>
      <c r="P52" s="22"/>
      <c r="Q52" s="7">
        <f>SUM(L34:L52)</f>
        <v>3028639.56</v>
      </c>
    </row>
    <row r="53" spans="1:17" ht="15.75" x14ac:dyDescent="0.25">
      <c r="A53" s="18">
        <v>1</v>
      </c>
      <c r="B53" s="28" t="s">
        <v>29</v>
      </c>
      <c r="C53" s="35">
        <v>4.0599999999999996</v>
      </c>
      <c r="D53" s="35">
        <v>0.3</v>
      </c>
      <c r="E53" s="39">
        <v>11</v>
      </c>
      <c r="F53" s="35">
        <f>C53*E53%</f>
        <v>0.44659999999999994</v>
      </c>
      <c r="G53" s="35">
        <f t="shared" ref="G53:G66" si="37">D53+F53</f>
        <v>0.74659999999999993</v>
      </c>
      <c r="H53" s="35">
        <f t="shared" si="1"/>
        <v>4.8065999999999995</v>
      </c>
      <c r="I53" s="37">
        <f t="shared" si="2"/>
        <v>7161833.9999999991</v>
      </c>
      <c r="J53" s="38">
        <f t="shared" si="3"/>
        <v>71618.34</v>
      </c>
      <c r="K53" s="55">
        <v>3</v>
      </c>
      <c r="L53" s="55">
        <f t="shared" si="4"/>
        <v>214855.02</v>
      </c>
      <c r="M53" s="55">
        <f t="shared" si="5"/>
        <v>64456.505999999994</v>
      </c>
      <c r="N53" s="55">
        <f t="shared" si="6"/>
        <v>150398.514</v>
      </c>
      <c r="O53" s="55">
        <f t="shared" si="7"/>
        <v>45119.554199999999</v>
      </c>
      <c r="P53" s="19"/>
      <c r="Q53" s="7"/>
    </row>
    <row r="54" spans="1:17" ht="15.75" x14ac:dyDescent="0.25">
      <c r="A54" s="18">
        <v>2</v>
      </c>
      <c r="B54" s="28" t="s">
        <v>28</v>
      </c>
      <c r="C54" s="35">
        <v>3.33</v>
      </c>
      <c r="D54" s="35">
        <v>0.4</v>
      </c>
      <c r="E54" s="39"/>
      <c r="F54" s="35"/>
      <c r="G54" s="35">
        <f t="shared" ref="G54" si="38">D54+F54</f>
        <v>0.4</v>
      </c>
      <c r="H54" s="35">
        <f t="shared" ref="H54" si="39">G54+C54</f>
        <v>3.73</v>
      </c>
      <c r="I54" s="37">
        <f t="shared" ref="I54" si="40">H54*1490000</f>
        <v>5557700</v>
      </c>
      <c r="J54" s="38">
        <f t="shared" ref="J54" si="41">I54*1%</f>
        <v>55577</v>
      </c>
      <c r="K54" s="55">
        <v>3</v>
      </c>
      <c r="L54" s="55">
        <f t="shared" ref="L54" si="42">K54*J54</f>
        <v>166731</v>
      </c>
      <c r="M54" s="55">
        <f t="shared" ref="M54" si="43">L54*30%</f>
        <v>50019.299999999996</v>
      </c>
      <c r="N54" s="55">
        <f t="shared" ref="N54" si="44">L54*70%</f>
        <v>116711.7</v>
      </c>
      <c r="O54" s="55">
        <f t="shared" ref="O54" si="45">N54*30%</f>
        <v>35013.509999999995</v>
      </c>
      <c r="P54" s="19"/>
      <c r="Q54" s="7"/>
    </row>
    <row r="55" spans="1:17" ht="15.75" x14ac:dyDescent="0.25">
      <c r="A55" s="18">
        <v>3</v>
      </c>
      <c r="B55" s="28" t="s">
        <v>137</v>
      </c>
      <c r="C55" s="35">
        <v>2.67</v>
      </c>
      <c r="D55" s="35">
        <v>0.3</v>
      </c>
      <c r="E55" s="39"/>
      <c r="F55" s="35"/>
      <c r="G55" s="35">
        <f t="shared" si="37"/>
        <v>0.3</v>
      </c>
      <c r="H55" s="35">
        <f t="shared" si="1"/>
        <v>2.9699999999999998</v>
      </c>
      <c r="I55" s="37">
        <f t="shared" si="2"/>
        <v>4425300</v>
      </c>
      <c r="J55" s="38">
        <f t="shared" si="3"/>
        <v>44253</v>
      </c>
      <c r="K55" s="55">
        <v>3</v>
      </c>
      <c r="L55" s="55">
        <f t="shared" si="4"/>
        <v>132759</v>
      </c>
      <c r="M55" s="55">
        <f t="shared" si="5"/>
        <v>39827.699999999997</v>
      </c>
      <c r="N55" s="55">
        <f t="shared" si="6"/>
        <v>92931.299999999988</v>
      </c>
      <c r="O55" s="55">
        <f t="shared" si="7"/>
        <v>27879.389999999996</v>
      </c>
      <c r="P55" s="19"/>
      <c r="Q55" s="7"/>
    </row>
    <row r="56" spans="1:17" ht="15.75" x14ac:dyDescent="0.25">
      <c r="A56" s="18">
        <v>4</v>
      </c>
      <c r="B56" s="28" t="s">
        <v>31</v>
      </c>
      <c r="C56" s="35">
        <v>3.33</v>
      </c>
      <c r="D56" s="35"/>
      <c r="E56" s="39"/>
      <c r="F56" s="35"/>
      <c r="G56" s="35">
        <f t="shared" si="37"/>
        <v>0</v>
      </c>
      <c r="H56" s="35">
        <f t="shared" si="1"/>
        <v>3.33</v>
      </c>
      <c r="I56" s="37">
        <f t="shared" si="2"/>
        <v>4961700</v>
      </c>
      <c r="J56" s="38">
        <f t="shared" si="3"/>
        <v>49617</v>
      </c>
      <c r="K56" s="55">
        <v>3</v>
      </c>
      <c r="L56" s="55">
        <f t="shared" si="4"/>
        <v>148851</v>
      </c>
      <c r="M56" s="55">
        <f t="shared" si="5"/>
        <v>44655.299999999996</v>
      </c>
      <c r="N56" s="55">
        <f t="shared" si="6"/>
        <v>104195.7</v>
      </c>
      <c r="O56" s="55">
        <f t="shared" si="7"/>
        <v>31258.71</v>
      </c>
      <c r="P56" s="19"/>
      <c r="Q56" s="7"/>
    </row>
    <row r="57" spans="1:17" ht="15.75" x14ac:dyDescent="0.25">
      <c r="A57" s="18">
        <v>5</v>
      </c>
      <c r="B57" s="28" t="s">
        <v>33</v>
      </c>
      <c r="C57" s="35">
        <v>3.03</v>
      </c>
      <c r="D57" s="35"/>
      <c r="E57" s="39"/>
      <c r="F57" s="35"/>
      <c r="G57" s="35">
        <f t="shared" si="37"/>
        <v>0</v>
      </c>
      <c r="H57" s="35">
        <f t="shared" si="1"/>
        <v>3.03</v>
      </c>
      <c r="I57" s="37">
        <f t="shared" si="2"/>
        <v>4514700</v>
      </c>
      <c r="J57" s="38">
        <f t="shared" si="3"/>
        <v>45147</v>
      </c>
      <c r="K57" s="55">
        <v>3</v>
      </c>
      <c r="L57" s="55">
        <f t="shared" si="4"/>
        <v>135441</v>
      </c>
      <c r="M57" s="55">
        <f t="shared" si="5"/>
        <v>40632.299999999996</v>
      </c>
      <c r="N57" s="55">
        <f t="shared" si="6"/>
        <v>94808.7</v>
      </c>
      <c r="O57" s="55">
        <f t="shared" si="7"/>
        <v>28442.609999999997</v>
      </c>
      <c r="P57" s="19"/>
      <c r="Q57" s="7"/>
    </row>
    <row r="58" spans="1:17" ht="15.75" x14ac:dyDescent="0.25">
      <c r="A58" s="18">
        <v>6</v>
      </c>
      <c r="B58" s="28" t="s">
        <v>34</v>
      </c>
      <c r="C58" s="35">
        <v>3.34</v>
      </c>
      <c r="D58" s="35"/>
      <c r="E58" s="39"/>
      <c r="F58" s="35"/>
      <c r="G58" s="35">
        <f t="shared" si="37"/>
        <v>0</v>
      </c>
      <c r="H58" s="35">
        <f t="shared" si="1"/>
        <v>3.34</v>
      </c>
      <c r="I58" s="37">
        <f t="shared" si="2"/>
        <v>4976600</v>
      </c>
      <c r="J58" s="38">
        <f t="shared" si="3"/>
        <v>49766</v>
      </c>
      <c r="K58" s="55">
        <v>3</v>
      </c>
      <c r="L58" s="55">
        <f t="shared" si="4"/>
        <v>149298</v>
      </c>
      <c r="M58" s="55">
        <f t="shared" si="5"/>
        <v>44789.4</v>
      </c>
      <c r="N58" s="55">
        <f t="shared" si="6"/>
        <v>104508.59999999999</v>
      </c>
      <c r="O58" s="55">
        <f t="shared" si="7"/>
        <v>31352.579999999994</v>
      </c>
      <c r="P58" s="19"/>
      <c r="Q58" s="7"/>
    </row>
    <row r="59" spans="1:17" ht="15.75" x14ac:dyDescent="0.25">
      <c r="A59" s="18">
        <v>7</v>
      </c>
      <c r="B59" s="28" t="s">
        <v>35</v>
      </c>
      <c r="C59" s="35">
        <v>3.34</v>
      </c>
      <c r="D59" s="35"/>
      <c r="E59" s="39"/>
      <c r="F59" s="35"/>
      <c r="G59" s="35">
        <f t="shared" si="37"/>
        <v>0</v>
      </c>
      <c r="H59" s="35">
        <f t="shared" si="1"/>
        <v>3.34</v>
      </c>
      <c r="I59" s="37">
        <f t="shared" si="2"/>
        <v>4976600</v>
      </c>
      <c r="J59" s="38">
        <f t="shared" si="3"/>
        <v>49766</v>
      </c>
      <c r="K59" s="55">
        <v>3</v>
      </c>
      <c r="L59" s="55">
        <f t="shared" si="4"/>
        <v>149298</v>
      </c>
      <c r="M59" s="55">
        <f t="shared" si="5"/>
        <v>44789.4</v>
      </c>
      <c r="N59" s="55">
        <f t="shared" si="6"/>
        <v>104508.59999999999</v>
      </c>
      <c r="O59" s="55">
        <f t="shared" si="7"/>
        <v>31352.579999999994</v>
      </c>
      <c r="P59" s="19"/>
      <c r="Q59" s="7"/>
    </row>
    <row r="60" spans="1:17" ht="15.75" x14ac:dyDescent="0.25">
      <c r="A60" s="18">
        <v>8</v>
      </c>
      <c r="B60" s="28" t="s">
        <v>72</v>
      </c>
      <c r="C60" s="35">
        <v>3.34</v>
      </c>
      <c r="D60" s="35"/>
      <c r="E60" s="39"/>
      <c r="F60" s="35"/>
      <c r="G60" s="35">
        <f t="shared" si="37"/>
        <v>0</v>
      </c>
      <c r="H60" s="35">
        <f t="shared" si="1"/>
        <v>3.34</v>
      </c>
      <c r="I60" s="37">
        <f t="shared" si="2"/>
        <v>4976600</v>
      </c>
      <c r="J60" s="38">
        <f t="shared" si="3"/>
        <v>49766</v>
      </c>
      <c r="K60" s="55">
        <v>3</v>
      </c>
      <c r="L60" s="55">
        <f t="shared" si="4"/>
        <v>149298</v>
      </c>
      <c r="M60" s="55">
        <f t="shared" si="5"/>
        <v>44789.4</v>
      </c>
      <c r="N60" s="55">
        <f t="shared" si="6"/>
        <v>104508.59999999999</v>
      </c>
      <c r="O60" s="55">
        <f t="shared" si="7"/>
        <v>31352.579999999994</v>
      </c>
      <c r="P60" s="19"/>
      <c r="Q60" s="7"/>
    </row>
    <row r="61" spans="1:17" ht="15.75" x14ac:dyDescent="0.25">
      <c r="A61" s="18">
        <v>9</v>
      </c>
      <c r="B61" s="28" t="s">
        <v>138</v>
      </c>
      <c r="C61" s="35">
        <v>2.41</v>
      </c>
      <c r="D61" s="35"/>
      <c r="E61" s="39"/>
      <c r="F61" s="35"/>
      <c r="G61" s="35">
        <f t="shared" ref="G61" si="46">D61+F61</f>
        <v>0</v>
      </c>
      <c r="H61" s="35">
        <f t="shared" ref="H61" si="47">G61+C61</f>
        <v>2.41</v>
      </c>
      <c r="I61" s="37">
        <f t="shared" ref="I61" si="48">H61*1490000</f>
        <v>3590900</v>
      </c>
      <c r="J61" s="38">
        <f t="shared" ref="J61" si="49">I61*1%</f>
        <v>35909</v>
      </c>
      <c r="K61" s="55">
        <v>3</v>
      </c>
      <c r="L61" s="55">
        <f t="shared" ref="L61" si="50">K61*J61</f>
        <v>107727</v>
      </c>
      <c r="M61" s="55">
        <f t="shared" ref="M61" si="51">L61*30%</f>
        <v>32318.1</v>
      </c>
      <c r="N61" s="55">
        <f t="shared" ref="N61" si="52">L61*70%</f>
        <v>75408.899999999994</v>
      </c>
      <c r="O61" s="55">
        <f t="shared" ref="O61" si="53">N61*30%</f>
        <v>22622.67</v>
      </c>
      <c r="P61" s="19"/>
      <c r="Q61" s="70"/>
    </row>
    <row r="62" spans="1:17" ht="15.75" x14ac:dyDescent="0.25">
      <c r="A62" s="18">
        <v>10</v>
      </c>
      <c r="B62" s="28" t="s">
        <v>32</v>
      </c>
      <c r="C62" s="35">
        <v>3.03</v>
      </c>
      <c r="D62" s="35"/>
      <c r="E62" s="39"/>
      <c r="F62" s="35"/>
      <c r="G62" s="35">
        <f t="shared" si="37"/>
        <v>0</v>
      </c>
      <c r="H62" s="35">
        <f t="shared" si="1"/>
        <v>3.03</v>
      </c>
      <c r="I62" s="37">
        <f t="shared" si="2"/>
        <v>4514700</v>
      </c>
      <c r="J62" s="38">
        <f t="shared" si="3"/>
        <v>45147</v>
      </c>
      <c r="K62" s="55">
        <v>3</v>
      </c>
      <c r="L62" s="55">
        <f t="shared" si="4"/>
        <v>135441</v>
      </c>
      <c r="M62" s="55">
        <f t="shared" si="5"/>
        <v>40632.299999999996</v>
      </c>
      <c r="N62" s="55">
        <f t="shared" si="6"/>
        <v>94808.7</v>
      </c>
      <c r="O62" s="55">
        <f t="shared" si="7"/>
        <v>28442.609999999997</v>
      </c>
      <c r="P62" s="19"/>
      <c r="Q62" s="7"/>
    </row>
    <row r="63" spans="1:17" ht="15.75" x14ac:dyDescent="0.25">
      <c r="A63" s="18">
        <v>11</v>
      </c>
      <c r="B63" s="29" t="s">
        <v>30</v>
      </c>
      <c r="C63" s="35">
        <v>3.33</v>
      </c>
      <c r="D63" s="35"/>
      <c r="E63" s="39"/>
      <c r="F63" s="35"/>
      <c r="G63" s="35">
        <f t="shared" si="37"/>
        <v>0</v>
      </c>
      <c r="H63" s="35">
        <f t="shared" si="1"/>
        <v>3.33</v>
      </c>
      <c r="I63" s="37">
        <f t="shared" si="2"/>
        <v>4961700</v>
      </c>
      <c r="J63" s="38">
        <f t="shared" si="3"/>
        <v>49617</v>
      </c>
      <c r="K63" s="55">
        <v>3</v>
      </c>
      <c r="L63" s="55">
        <f t="shared" si="4"/>
        <v>148851</v>
      </c>
      <c r="M63" s="55">
        <f t="shared" si="5"/>
        <v>44655.299999999996</v>
      </c>
      <c r="N63" s="55">
        <f t="shared" si="6"/>
        <v>104195.7</v>
      </c>
      <c r="O63" s="55">
        <f t="shared" si="7"/>
        <v>31258.71</v>
      </c>
      <c r="P63" s="19"/>
      <c r="Q63" s="7"/>
    </row>
    <row r="64" spans="1:17" ht="15.75" x14ac:dyDescent="0.25">
      <c r="A64" s="18">
        <v>12</v>
      </c>
      <c r="B64" s="29" t="s">
        <v>120</v>
      </c>
      <c r="C64" s="35">
        <v>3</v>
      </c>
      <c r="D64" s="35"/>
      <c r="E64" s="39"/>
      <c r="F64" s="35">
        <f t="shared" ref="F64:F65" si="54">C64*E64%</f>
        <v>0</v>
      </c>
      <c r="G64" s="35">
        <f t="shared" si="37"/>
        <v>0</v>
      </c>
      <c r="H64" s="35">
        <f t="shared" ref="H64:H66" si="55">G64+C64</f>
        <v>3</v>
      </c>
      <c r="I64" s="37">
        <f t="shared" ref="I64:I66" si="56">H64*1490000</f>
        <v>4470000</v>
      </c>
      <c r="J64" s="38">
        <f t="shared" ref="J64:J66" si="57">I64*1%</f>
        <v>44700</v>
      </c>
      <c r="K64" s="55">
        <v>3</v>
      </c>
      <c r="L64" s="55">
        <f t="shared" ref="L64:L66" si="58">J64*K64</f>
        <v>134100</v>
      </c>
      <c r="M64" s="55">
        <f t="shared" ref="M64:M66" si="59">L64*30%</f>
        <v>40230</v>
      </c>
      <c r="N64" s="55">
        <f t="shared" ref="N64:N66" si="60">L64*70%</f>
        <v>93870</v>
      </c>
      <c r="O64" s="55">
        <f t="shared" ref="O64:O66" si="61">N64*30%</f>
        <v>28161</v>
      </c>
      <c r="P64" s="19"/>
      <c r="Q64" s="7"/>
    </row>
    <row r="65" spans="1:19" ht="15.75" x14ac:dyDescent="0.25">
      <c r="A65" s="18">
        <v>13</v>
      </c>
      <c r="B65" s="29" t="s">
        <v>121</v>
      </c>
      <c r="C65" s="35">
        <v>3.03</v>
      </c>
      <c r="D65" s="35"/>
      <c r="E65" s="39"/>
      <c r="F65" s="35">
        <f t="shared" si="54"/>
        <v>0</v>
      </c>
      <c r="G65" s="35">
        <f t="shared" si="37"/>
        <v>0</v>
      </c>
      <c r="H65" s="35">
        <f t="shared" si="55"/>
        <v>3.03</v>
      </c>
      <c r="I65" s="37">
        <f t="shared" si="56"/>
        <v>4514700</v>
      </c>
      <c r="J65" s="38">
        <f t="shared" si="57"/>
        <v>45147</v>
      </c>
      <c r="K65" s="55">
        <v>3</v>
      </c>
      <c r="L65" s="55">
        <f t="shared" si="58"/>
        <v>135441</v>
      </c>
      <c r="M65" s="55">
        <f t="shared" si="59"/>
        <v>40632.299999999996</v>
      </c>
      <c r="N65" s="55">
        <f t="shared" si="60"/>
        <v>94808.7</v>
      </c>
      <c r="O65" s="55">
        <f t="shared" si="61"/>
        <v>28442.609999999997</v>
      </c>
      <c r="P65" s="19"/>
      <c r="Q65" s="7"/>
    </row>
    <row r="66" spans="1:19" ht="15.75" x14ac:dyDescent="0.25">
      <c r="A66" s="18">
        <v>14</v>
      </c>
      <c r="B66" s="29" t="s">
        <v>122</v>
      </c>
      <c r="C66" s="35">
        <v>2.72</v>
      </c>
      <c r="D66" s="35"/>
      <c r="E66" s="39"/>
      <c r="F66" s="35">
        <f>C66*E66%</f>
        <v>0</v>
      </c>
      <c r="G66" s="35">
        <f t="shared" si="37"/>
        <v>0</v>
      </c>
      <c r="H66" s="35">
        <f t="shared" si="55"/>
        <v>2.72</v>
      </c>
      <c r="I66" s="37">
        <f t="shared" si="56"/>
        <v>4052800.0000000005</v>
      </c>
      <c r="J66" s="38">
        <f t="shared" si="57"/>
        <v>40528.000000000007</v>
      </c>
      <c r="K66" s="55">
        <v>3</v>
      </c>
      <c r="L66" s="55">
        <f t="shared" si="58"/>
        <v>121584.00000000003</v>
      </c>
      <c r="M66" s="55">
        <f t="shared" si="59"/>
        <v>36475.200000000004</v>
      </c>
      <c r="N66" s="55">
        <f t="shared" si="60"/>
        <v>85108.800000000017</v>
      </c>
      <c r="O66" s="55">
        <f t="shared" si="61"/>
        <v>25532.640000000003</v>
      </c>
      <c r="P66" s="19"/>
      <c r="Q66" s="7"/>
    </row>
    <row r="67" spans="1:19" ht="15.75" x14ac:dyDescent="0.25">
      <c r="A67" s="18">
        <v>15</v>
      </c>
      <c r="B67" s="29" t="s">
        <v>101</v>
      </c>
      <c r="C67" s="35">
        <v>4.6500000000000004</v>
      </c>
      <c r="D67" s="35">
        <v>0.4</v>
      </c>
      <c r="E67" s="39"/>
      <c r="F67" s="35"/>
      <c r="G67" s="35">
        <f>D67+F67</f>
        <v>0.4</v>
      </c>
      <c r="H67" s="35">
        <f>G67+C67</f>
        <v>5.0500000000000007</v>
      </c>
      <c r="I67" s="37">
        <f>H67*1490000</f>
        <v>7524500.0000000009</v>
      </c>
      <c r="J67" s="38">
        <f>I67*1%</f>
        <v>75245.000000000015</v>
      </c>
      <c r="K67" s="55">
        <v>3</v>
      </c>
      <c r="L67" s="55">
        <f>K67*J67</f>
        <v>225735.00000000006</v>
      </c>
      <c r="M67" s="55">
        <f>L67*30%</f>
        <v>67720.500000000015</v>
      </c>
      <c r="N67" s="55">
        <f>L67*70%</f>
        <v>158014.50000000003</v>
      </c>
      <c r="O67" s="55">
        <f>N67*30%</f>
        <v>47404.350000000006</v>
      </c>
      <c r="P67" s="22"/>
      <c r="Q67" s="7"/>
    </row>
    <row r="68" spans="1:19" ht="15.75" x14ac:dyDescent="0.25">
      <c r="A68" s="18">
        <v>16</v>
      </c>
      <c r="B68" s="28" t="s">
        <v>124</v>
      </c>
      <c r="C68" s="35">
        <v>3</v>
      </c>
      <c r="D68" s="35"/>
      <c r="E68" s="39"/>
      <c r="F68" s="35"/>
      <c r="G68" s="35">
        <f>D68+F68</f>
        <v>0</v>
      </c>
      <c r="H68" s="35">
        <f>G68+C68</f>
        <v>3</v>
      </c>
      <c r="I68" s="37">
        <f>H68*1490000</f>
        <v>4470000</v>
      </c>
      <c r="J68" s="38">
        <f>I68*1%</f>
        <v>44700</v>
      </c>
      <c r="K68" s="55">
        <v>3</v>
      </c>
      <c r="L68" s="55">
        <f t="shared" ref="L68" si="62">K68*J68</f>
        <v>134100</v>
      </c>
      <c r="M68" s="55">
        <f>L68*30%</f>
        <v>40230</v>
      </c>
      <c r="N68" s="55">
        <f>L68*70%</f>
        <v>93870</v>
      </c>
      <c r="O68" s="55">
        <f>N68*30%</f>
        <v>28161</v>
      </c>
      <c r="P68" s="19"/>
      <c r="Q68" s="7"/>
    </row>
    <row r="69" spans="1:19" ht="15.75" x14ac:dyDescent="0.25">
      <c r="A69" s="20" t="s">
        <v>22</v>
      </c>
      <c r="B69" s="30" t="s">
        <v>106</v>
      </c>
      <c r="C69" s="35"/>
      <c r="D69" s="35"/>
      <c r="E69" s="39"/>
      <c r="F69" s="35"/>
      <c r="G69" s="35"/>
      <c r="H69" s="35"/>
      <c r="I69" s="37"/>
      <c r="J69" s="38"/>
      <c r="K69" s="55"/>
      <c r="L69" s="55"/>
      <c r="M69" s="55"/>
      <c r="N69" s="55"/>
      <c r="O69" s="55"/>
      <c r="P69" s="19"/>
      <c r="Q69" s="7">
        <f>SUM(L53:L67)</f>
        <v>2255410.02</v>
      </c>
    </row>
    <row r="70" spans="1:19" ht="15.75" x14ac:dyDescent="0.25">
      <c r="A70" s="18">
        <v>1</v>
      </c>
      <c r="B70" s="28" t="s">
        <v>96</v>
      </c>
      <c r="C70" s="35">
        <v>4.74</v>
      </c>
      <c r="D70" s="35">
        <v>0.5</v>
      </c>
      <c r="E70" s="39"/>
      <c r="F70" s="35"/>
      <c r="G70" s="35">
        <f t="shared" ref="G70:G87" si="63">D70+F70</f>
        <v>0.5</v>
      </c>
      <c r="H70" s="35">
        <f t="shared" si="1"/>
        <v>5.24</v>
      </c>
      <c r="I70" s="37">
        <f t="shared" si="2"/>
        <v>7807600</v>
      </c>
      <c r="J70" s="38">
        <f t="shared" si="3"/>
        <v>78076</v>
      </c>
      <c r="K70" s="55">
        <v>3</v>
      </c>
      <c r="L70" s="55">
        <f t="shared" si="4"/>
        <v>234228</v>
      </c>
      <c r="M70" s="55">
        <f t="shared" si="5"/>
        <v>70268.399999999994</v>
      </c>
      <c r="N70" s="55">
        <f t="shared" si="6"/>
        <v>163959.59999999998</v>
      </c>
      <c r="O70" s="55">
        <f t="shared" si="7"/>
        <v>49187.87999999999</v>
      </c>
      <c r="P70" s="19"/>
      <c r="Q70" s="7"/>
      <c r="R70" s="8">
        <v>234228</v>
      </c>
      <c r="S70" s="7">
        <f>L70-R70</f>
        <v>0</v>
      </c>
    </row>
    <row r="71" spans="1:19" ht="15.75" x14ac:dyDescent="0.25">
      <c r="A71" s="18">
        <v>2</v>
      </c>
      <c r="B71" s="28" t="s">
        <v>97</v>
      </c>
      <c r="C71" s="35">
        <v>4.6500000000000004</v>
      </c>
      <c r="D71" s="35">
        <v>0.4</v>
      </c>
      <c r="E71" s="39"/>
      <c r="F71" s="35"/>
      <c r="G71" s="35">
        <f t="shared" si="63"/>
        <v>0.4</v>
      </c>
      <c r="H71" s="35">
        <f t="shared" si="1"/>
        <v>5.0500000000000007</v>
      </c>
      <c r="I71" s="37">
        <f t="shared" si="2"/>
        <v>7524500.0000000009</v>
      </c>
      <c r="J71" s="38">
        <f t="shared" si="3"/>
        <v>75245.000000000015</v>
      </c>
      <c r="K71" s="55">
        <v>3</v>
      </c>
      <c r="L71" s="55">
        <f t="shared" si="4"/>
        <v>225735.00000000006</v>
      </c>
      <c r="M71" s="55">
        <f t="shared" si="5"/>
        <v>67720.500000000015</v>
      </c>
      <c r="N71" s="55">
        <f t="shared" si="6"/>
        <v>158014.50000000003</v>
      </c>
      <c r="O71" s="55">
        <f t="shared" si="7"/>
        <v>47404.350000000006</v>
      </c>
      <c r="P71" s="21"/>
      <c r="Q71" s="7"/>
      <c r="R71" s="8">
        <v>225735.00000000006</v>
      </c>
      <c r="S71" s="7">
        <f t="shared" ref="S71:S86" si="64">L71-R71</f>
        <v>0</v>
      </c>
    </row>
    <row r="72" spans="1:19" ht="15.75" x14ac:dyDescent="0.25">
      <c r="A72" s="18">
        <v>3</v>
      </c>
      <c r="B72" s="28" t="s">
        <v>36</v>
      </c>
      <c r="C72" s="35">
        <v>3.33</v>
      </c>
      <c r="D72" s="35"/>
      <c r="E72" s="39"/>
      <c r="F72" s="35"/>
      <c r="G72" s="35">
        <f t="shared" si="63"/>
        <v>0</v>
      </c>
      <c r="H72" s="35">
        <f t="shared" si="1"/>
        <v>3.33</v>
      </c>
      <c r="I72" s="37">
        <f t="shared" si="2"/>
        <v>4961700</v>
      </c>
      <c r="J72" s="38">
        <f t="shared" si="3"/>
        <v>49617</v>
      </c>
      <c r="K72" s="55">
        <v>3</v>
      </c>
      <c r="L72" s="55">
        <f t="shared" si="4"/>
        <v>148851</v>
      </c>
      <c r="M72" s="55">
        <f t="shared" si="5"/>
        <v>44655.299999999996</v>
      </c>
      <c r="N72" s="55">
        <f t="shared" si="6"/>
        <v>104195.7</v>
      </c>
      <c r="O72" s="55">
        <f t="shared" si="7"/>
        <v>31258.71</v>
      </c>
      <c r="P72" s="21"/>
      <c r="Q72" s="7"/>
      <c r="R72" s="8">
        <v>134100</v>
      </c>
      <c r="S72" s="7">
        <f t="shared" si="64"/>
        <v>14751</v>
      </c>
    </row>
    <row r="73" spans="1:19" ht="15.75" x14ac:dyDescent="0.25">
      <c r="A73" s="18">
        <v>4</v>
      </c>
      <c r="B73" s="28" t="s">
        <v>41</v>
      </c>
      <c r="C73" s="35">
        <v>3.34</v>
      </c>
      <c r="D73" s="35"/>
      <c r="E73" s="39"/>
      <c r="F73" s="35"/>
      <c r="G73" s="35">
        <f t="shared" si="63"/>
        <v>0</v>
      </c>
      <c r="H73" s="35">
        <f t="shared" si="1"/>
        <v>3.34</v>
      </c>
      <c r="I73" s="37">
        <f t="shared" si="2"/>
        <v>4976600</v>
      </c>
      <c r="J73" s="38">
        <f t="shared" si="3"/>
        <v>49766</v>
      </c>
      <c r="K73" s="55">
        <v>3</v>
      </c>
      <c r="L73" s="55">
        <f t="shared" si="4"/>
        <v>149298</v>
      </c>
      <c r="M73" s="55">
        <f t="shared" si="5"/>
        <v>44789.4</v>
      </c>
      <c r="N73" s="55">
        <f t="shared" si="6"/>
        <v>104508.59999999999</v>
      </c>
      <c r="O73" s="55">
        <f t="shared" si="7"/>
        <v>31352.579999999994</v>
      </c>
      <c r="P73" s="21"/>
      <c r="Q73" s="7"/>
      <c r="R73" s="8">
        <v>136782</v>
      </c>
      <c r="S73" s="7">
        <f t="shared" si="64"/>
        <v>12516</v>
      </c>
    </row>
    <row r="74" spans="1:19" ht="15.75" x14ac:dyDescent="0.25">
      <c r="A74" s="18">
        <v>5</v>
      </c>
      <c r="B74" s="28" t="s">
        <v>39</v>
      </c>
      <c r="C74" s="35">
        <v>3.86</v>
      </c>
      <c r="D74" s="35"/>
      <c r="E74" s="39"/>
      <c r="F74" s="35"/>
      <c r="G74" s="35">
        <f t="shared" si="63"/>
        <v>0</v>
      </c>
      <c r="H74" s="35">
        <f t="shared" si="1"/>
        <v>3.86</v>
      </c>
      <c r="I74" s="37">
        <f t="shared" si="2"/>
        <v>5751400</v>
      </c>
      <c r="J74" s="38">
        <f t="shared" si="3"/>
        <v>57514</v>
      </c>
      <c r="K74" s="55">
        <v>3</v>
      </c>
      <c r="L74" s="55">
        <f t="shared" si="4"/>
        <v>172542</v>
      </c>
      <c r="M74" s="55">
        <f t="shared" si="5"/>
        <v>51762.6</v>
      </c>
      <c r="N74" s="55">
        <f t="shared" si="6"/>
        <v>120779.4</v>
      </c>
      <c r="O74" s="55">
        <f t="shared" si="7"/>
        <v>36233.82</v>
      </c>
      <c r="P74" s="21"/>
      <c r="Q74" s="7"/>
      <c r="R74" s="8">
        <v>172542</v>
      </c>
      <c r="S74" s="7">
        <f t="shared" si="64"/>
        <v>0</v>
      </c>
    </row>
    <row r="75" spans="1:19" ht="15.75" x14ac:dyDescent="0.25">
      <c r="A75" s="18">
        <v>6</v>
      </c>
      <c r="B75" s="28" t="s">
        <v>26</v>
      </c>
      <c r="C75" s="35">
        <v>3.34</v>
      </c>
      <c r="D75" s="35">
        <v>0.4</v>
      </c>
      <c r="E75" s="39"/>
      <c r="F75" s="35"/>
      <c r="G75" s="35">
        <f t="shared" si="63"/>
        <v>0.4</v>
      </c>
      <c r="H75" s="35">
        <f t="shared" si="1"/>
        <v>3.7399999999999998</v>
      </c>
      <c r="I75" s="37">
        <f t="shared" si="2"/>
        <v>5572600</v>
      </c>
      <c r="J75" s="38">
        <f t="shared" si="3"/>
        <v>55726</v>
      </c>
      <c r="K75" s="55">
        <v>3</v>
      </c>
      <c r="L75" s="55">
        <f t="shared" si="4"/>
        <v>167178</v>
      </c>
      <c r="M75" s="55">
        <f t="shared" si="5"/>
        <v>50153.4</v>
      </c>
      <c r="N75" s="55">
        <f t="shared" si="6"/>
        <v>117024.59999999999</v>
      </c>
      <c r="O75" s="55">
        <f t="shared" si="7"/>
        <v>35107.379999999997</v>
      </c>
      <c r="P75" s="21"/>
      <c r="Q75" s="7"/>
      <c r="R75" s="8">
        <v>166284</v>
      </c>
      <c r="S75" s="7">
        <f t="shared" si="64"/>
        <v>894</v>
      </c>
    </row>
    <row r="76" spans="1:19" ht="15.75" x14ac:dyDescent="0.25">
      <c r="A76" s="18">
        <v>7</v>
      </c>
      <c r="B76" s="28" t="s">
        <v>40</v>
      </c>
      <c r="C76" s="35">
        <v>3.46</v>
      </c>
      <c r="D76" s="35"/>
      <c r="E76" s="39"/>
      <c r="F76" s="35"/>
      <c r="G76" s="35">
        <f t="shared" si="63"/>
        <v>0</v>
      </c>
      <c r="H76" s="35">
        <f t="shared" si="1"/>
        <v>3.46</v>
      </c>
      <c r="I76" s="37">
        <f t="shared" si="2"/>
        <v>5155400</v>
      </c>
      <c r="J76" s="38">
        <f t="shared" si="3"/>
        <v>51554</v>
      </c>
      <c r="K76" s="55">
        <v>3</v>
      </c>
      <c r="L76" s="55">
        <f t="shared" si="4"/>
        <v>154662</v>
      </c>
      <c r="M76" s="55">
        <f t="shared" si="5"/>
        <v>46398.6</v>
      </c>
      <c r="N76" s="55">
        <f t="shared" si="6"/>
        <v>108263.4</v>
      </c>
      <c r="O76" s="55">
        <f t="shared" si="7"/>
        <v>32479.019999999997</v>
      </c>
      <c r="P76" s="19"/>
      <c r="Q76" s="7"/>
      <c r="R76" s="8">
        <v>145722</v>
      </c>
      <c r="S76" s="7">
        <f t="shared" si="64"/>
        <v>8940</v>
      </c>
    </row>
    <row r="77" spans="1:19" ht="15.75" x14ac:dyDescent="0.25">
      <c r="A77" s="18">
        <v>8</v>
      </c>
      <c r="B77" s="28" t="s">
        <v>44</v>
      </c>
      <c r="C77" s="35">
        <v>3.33</v>
      </c>
      <c r="D77" s="35">
        <v>0.4</v>
      </c>
      <c r="E77" s="39"/>
      <c r="F77" s="35"/>
      <c r="G77" s="35">
        <f t="shared" si="63"/>
        <v>0.4</v>
      </c>
      <c r="H77" s="35">
        <f t="shared" si="1"/>
        <v>3.73</v>
      </c>
      <c r="I77" s="37">
        <f t="shared" si="2"/>
        <v>5557700</v>
      </c>
      <c r="J77" s="38">
        <f t="shared" si="3"/>
        <v>55577</v>
      </c>
      <c r="K77" s="55">
        <v>3</v>
      </c>
      <c r="L77" s="55">
        <f t="shared" si="4"/>
        <v>166731</v>
      </c>
      <c r="M77" s="55">
        <f t="shared" si="5"/>
        <v>50019.299999999996</v>
      </c>
      <c r="N77" s="55">
        <f t="shared" si="6"/>
        <v>116711.7</v>
      </c>
      <c r="O77" s="55">
        <f t="shared" si="7"/>
        <v>35013.509999999995</v>
      </c>
      <c r="P77" s="19"/>
      <c r="Q77" s="7"/>
      <c r="R77" s="8">
        <v>166731</v>
      </c>
      <c r="S77" s="7">
        <f t="shared" si="64"/>
        <v>0</v>
      </c>
    </row>
    <row r="78" spans="1:19" ht="15.75" x14ac:dyDescent="0.25">
      <c r="A78" s="18">
        <v>9</v>
      </c>
      <c r="B78" s="28" t="s">
        <v>98</v>
      </c>
      <c r="C78" s="35">
        <v>4.0599999999999996</v>
      </c>
      <c r="D78" s="35">
        <v>0.3</v>
      </c>
      <c r="E78" s="39">
        <v>13</v>
      </c>
      <c r="F78" s="35">
        <f>C78*E78%</f>
        <v>0.52779999999999994</v>
      </c>
      <c r="G78" s="35">
        <f t="shared" si="63"/>
        <v>0.82779999999999987</v>
      </c>
      <c r="H78" s="35">
        <f t="shared" si="1"/>
        <v>4.8877999999999995</v>
      </c>
      <c r="I78" s="37">
        <f t="shared" si="2"/>
        <v>7282821.9999999991</v>
      </c>
      <c r="J78" s="38">
        <f t="shared" si="3"/>
        <v>72828.219999999987</v>
      </c>
      <c r="K78" s="55">
        <v>3</v>
      </c>
      <c r="L78" s="55">
        <f t="shared" si="4"/>
        <v>218484.65999999997</v>
      </c>
      <c r="M78" s="55">
        <f t="shared" si="5"/>
        <v>65545.397999999986</v>
      </c>
      <c r="N78" s="55">
        <f t="shared" si="6"/>
        <v>152939.26199999996</v>
      </c>
      <c r="O78" s="55">
        <f t="shared" si="7"/>
        <v>45881.778599999983</v>
      </c>
      <c r="P78" s="19"/>
      <c r="Q78" s="7"/>
      <c r="R78" s="8">
        <v>216669.84</v>
      </c>
      <c r="S78" s="7">
        <f t="shared" si="64"/>
        <v>1814.8199999999779</v>
      </c>
    </row>
    <row r="79" spans="1:19" ht="15.75" x14ac:dyDescent="0.25">
      <c r="A79" s="18">
        <v>10</v>
      </c>
      <c r="B79" s="28" t="s">
        <v>99</v>
      </c>
      <c r="C79" s="35">
        <v>4.0599999999999996</v>
      </c>
      <c r="D79" s="35"/>
      <c r="E79" s="39">
        <v>13</v>
      </c>
      <c r="F79" s="35">
        <f>C79*E79%</f>
        <v>0.52779999999999994</v>
      </c>
      <c r="G79" s="35">
        <f t="shared" si="63"/>
        <v>0.52779999999999994</v>
      </c>
      <c r="H79" s="35">
        <f t="shared" si="1"/>
        <v>4.5877999999999997</v>
      </c>
      <c r="I79" s="37">
        <f t="shared" si="2"/>
        <v>6835821.9999999991</v>
      </c>
      <c r="J79" s="38">
        <f t="shared" si="3"/>
        <v>68358.219999999987</v>
      </c>
      <c r="K79" s="55">
        <v>3</v>
      </c>
      <c r="L79" s="55">
        <f t="shared" si="4"/>
        <v>205074.65999999997</v>
      </c>
      <c r="M79" s="55">
        <f t="shared" si="5"/>
        <v>61522.397999999986</v>
      </c>
      <c r="N79" s="55">
        <f t="shared" si="6"/>
        <v>143552.26199999996</v>
      </c>
      <c r="O79" s="55">
        <f t="shared" si="7"/>
        <v>43065.678599999985</v>
      </c>
      <c r="P79" s="19"/>
      <c r="Q79" s="7"/>
      <c r="R79" s="8">
        <v>203259.84</v>
      </c>
      <c r="S79" s="7">
        <f t="shared" si="64"/>
        <v>1814.8199999999779</v>
      </c>
    </row>
    <row r="80" spans="1:19" ht="15.75" x14ac:dyDescent="0.25">
      <c r="A80" s="18">
        <v>11</v>
      </c>
      <c r="B80" s="28" t="s">
        <v>48</v>
      </c>
      <c r="C80" s="35">
        <v>4.0599999999999996</v>
      </c>
      <c r="D80" s="35"/>
      <c r="E80" s="39">
        <v>10</v>
      </c>
      <c r="F80" s="35">
        <f>C80*E80%</f>
        <v>0.40599999999999997</v>
      </c>
      <c r="G80" s="35">
        <f t="shared" si="63"/>
        <v>0.40599999999999997</v>
      </c>
      <c r="H80" s="35">
        <f t="shared" si="1"/>
        <v>4.4659999999999993</v>
      </c>
      <c r="I80" s="37">
        <f t="shared" si="2"/>
        <v>6654339.9999999991</v>
      </c>
      <c r="J80" s="38">
        <f t="shared" si="3"/>
        <v>66543.399999999994</v>
      </c>
      <c r="K80" s="55">
        <v>3</v>
      </c>
      <c r="L80" s="55">
        <f t="shared" si="4"/>
        <v>199630.19999999998</v>
      </c>
      <c r="M80" s="55">
        <f t="shared" si="5"/>
        <v>59889.05999999999</v>
      </c>
      <c r="N80" s="55">
        <f t="shared" si="6"/>
        <v>139741.13999999998</v>
      </c>
      <c r="O80" s="55">
        <f t="shared" si="7"/>
        <v>41922.341999999997</v>
      </c>
      <c r="P80" s="22"/>
      <c r="Q80" s="7"/>
      <c r="R80" s="8">
        <v>197815.38</v>
      </c>
      <c r="S80" s="7">
        <f t="shared" si="64"/>
        <v>1814.8199999999779</v>
      </c>
    </row>
    <row r="81" spans="1:19" ht="15.75" x14ac:dyDescent="0.25">
      <c r="A81" s="18">
        <v>12</v>
      </c>
      <c r="B81" s="28" t="s">
        <v>49</v>
      </c>
      <c r="C81" s="35">
        <v>3.34</v>
      </c>
      <c r="D81" s="35"/>
      <c r="E81" s="39"/>
      <c r="F81" s="35"/>
      <c r="G81" s="35">
        <f t="shared" si="63"/>
        <v>0</v>
      </c>
      <c r="H81" s="35">
        <f t="shared" si="1"/>
        <v>3.34</v>
      </c>
      <c r="I81" s="37">
        <f t="shared" si="2"/>
        <v>4976600</v>
      </c>
      <c r="J81" s="38">
        <f t="shared" si="3"/>
        <v>49766</v>
      </c>
      <c r="K81" s="55">
        <v>3</v>
      </c>
      <c r="L81" s="55">
        <f t="shared" si="4"/>
        <v>149298</v>
      </c>
      <c r="M81" s="55">
        <f t="shared" si="5"/>
        <v>44789.4</v>
      </c>
      <c r="N81" s="55">
        <f t="shared" si="6"/>
        <v>104508.59999999999</v>
      </c>
      <c r="O81" s="55">
        <f t="shared" si="7"/>
        <v>31352.579999999994</v>
      </c>
      <c r="P81" s="22"/>
      <c r="Q81" s="7"/>
      <c r="R81" s="8">
        <v>136782</v>
      </c>
      <c r="S81" s="7">
        <f t="shared" si="64"/>
        <v>12516</v>
      </c>
    </row>
    <row r="82" spans="1:19" ht="15.75" x14ac:dyDescent="0.25">
      <c r="A82" s="18">
        <v>13</v>
      </c>
      <c r="B82" s="28" t="s">
        <v>46</v>
      </c>
      <c r="C82" s="35">
        <v>4.0599999999999996</v>
      </c>
      <c r="D82" s="35"/>
      <c r="E82" s="39">
        <v>12</v>
      </c>
      <c r="F82" s="35">
        <f>C82*E82%</f>
        <v>0.48719999999999991</v>
      </c>
      <c r="G82" s="35">
        <f t="shared" si="63"/>
        <v>0.48719999999999991</v>
      </c>
      <c r="H82" s="35">
        <f t="shared" si="1"/>
        <v>4.5471999999999992</v>
      </c>
      <c r="I82" s="37">
        <f t="shared" si="2"/>
        <v>6775327.9999999991</v>
      </c>
      <c r="J82" s="38">
        <f t="shared" si="3"/>
        <v>67753.279999999999</v>
      </c>
      <c r="K82" s="55">
        <v>3</v>
      </c>
      <c r="L82" s="55">
        <f t="shared" si="4"/>
        <v>203259.84</v>
      </c>
      <c r="M82" s="55">
        <f t="shared" si="5"/>
        <v>60977.951999999997</v>
      </c>
      <c r="N82" s="55">
        <f t="shared" si="6"/>
        <v>142281.88799999998</v>
      </c>
      <c r="O82" s="55">
        <f t="shared" si="7"/>
        <v>42684.566399999989</v>
      </c>
      <c r="P82" s="19"/>
      <c r="Q82" s="7"/>
      <c r="R82" s="8">
        <v>201445.02</v>
      </c>
      <c r="S82" s="7">
        <f t="shared" si="64"/>
        <v>1814.820000000007</v>
      </c>
    </row>
    <row r="83" spans="1:19" ht="15.75" x14ac:dyDescent="0.25">
      <c r="A83" s="18">
        <v>14</v>
      </c>
      <c r="B83" s="28" t="s">
        <v>47</v>
      </c>
      <c r="C83" s="35">
        <v>3.34</v>
      </c>
      <c r="D83" s="35"/>
      <c r="E83" s="39"/>
      <c r="F83" s="35"/>
      <c r="G83" s="35">
        <f t="shared" si="63"/>
        <v>0</v>
      </c>
      <c r="H83" s="35">
        <f t="shared" si="1"/>
        <v>3.34</v>
      </c>
      <c r="I83" s="37">
        <f t="shared" si="2"/>
        <v>4976600</v>
      </c>
      <c r="J83" s="38">
        <f t="shared" si="3"/>
        <v>49766</v>
      </c>
      <c r="K83" s="55">
        <v>3</v>
      </c>
      <c r="L83" s="55">
        <f t="shared" si="4"/>
        <v>149298</v>
      </c>
      <c r="M83" s="55">
        <f t="shared" si="5"/>
        <v>44789.4</v>
      </c>
      <c r="N83" s="55">
        <f t="shared" si="6"/>
        <v>104508.59999999999</v>
      </c>
      <c r="O83" s="55">
        <f t="shared" si="7"/>
        <v>31352.579999999994</v>
      </c>
      <c r="P83" s="19"/>
      <c r="Q83" s="7"/>
      <c r="R83" s="8">
        <v>145722</v>
      </c>
      <c r="S83" s="7">
        <f t="shared" si="64"/>
        <v>3576</v>
      </c>
    </row>
    <row r="84" spans="1:19" ht="15.75" x14ac:dyDescent="0.25">
      <c r="A84" s="18">
        <v>15</v>
      </c>
      <c r="B84" s="28" t="s">
        <v>43</v>
      </c>
      <c r="C84" s="35">
        <v>3</v>
      </c>
      <c r="D84" s="35">
        <v>0.3</v>
      </c>
      <c r="E84" s="39"/>
      <c r="F84" s="35"/>
      <c r="G84" s="35">
        <f t="shared" si="63"/>
        <v>0.3</v>
      </c>
      <c r="H84" s="35">
        <f t="shared" si="1"/>
        <v>3.3</v>
      </c>
      <c r="I84" s="37">
        <f t="shared" si="2"/>
        <v>4917000</v>
      </c>
      <c r="J84" s="38">
        <f t="shared" si="3"/>
        <v>49170</v>
      </c>
      <c r="K84" s="55">
        <v>3</v>
      </c>
      <c r="L84" s="55">
        <f t="shared" si="4"/>
        <v>147510</v>
      </c>
      <c r="M84" s="55">
        <f t="shared" si="5"/>
        <v>44253</v>
      </c>
      <c r="N84" s="55">
        <f t="shared" si="6"/>
        <v>103257</v>
      </c>
      <c r="O84" s="55">
        <f t="shared" si="7"/>
        <v>30977.1</v>
      </c>
      <c r="P84" s="22"/>
      <c r="Q84" s="7"/>
      <c r="R84" s="8">
        <v>147510</v>
      </c>
      <c r="S84" s="7">
        <f t="shared" si="64"/>
        <v>0</v>
      </c>
    </row>
    <row r="85" spans="1:19" ht="15.75" x14ac:dyDescent="0.25">
      <c r="A85" s="18">
        <v>16</v>
      </c>
      <c r="B85" s="28" t="s">
        <v>42</v>
      </c>
      <c r="C85" s="35">
        <v>3.34</v>
      </c>
      <c r="D85" s="35">
        <v>0.3</v>
      </c>
      <c r="E85" s="39"/>
      <c r="F85" s="35"/>
      <c r="G85" s="35">
        <f t="shared" si="63"/>
        <v>0.3</v>
      </c>
      <c r="H85" s="35">
        <f t="shared" ref="H85:H109" si="65">G85+C85</f>
        <v>3.6399999999999997</v>
      </c>
      <c r="I85" s="37">
        <f t="shared" ref="I85:I109" si="66">H85*1490000</f>
        <v>5423599.9999999991</v>
      </c>
      <c r="J85" s="38">
        <f t="shared" ref="J85:J109" si="67">I85*1%</f>
        <v>54235.999999999993</v>
      </c>
      <c r="K85" s="55">
        <v>3</v>
      </c>
      <c r="L85" s="55">
        <f t="shared" ref="L85:L109" si="68">K85*J85</f>
        <v>162707.99999999997</v>
      </c>
      <c r="M85" s="55">
        <f t="shared" ref="M85:M111" si="69">L85*30%</f>
        <v>48812.399999999987</v>
      </c>
      <c r="N85" s="55">
        <f t="shared" ref="N85:N111" si="70">L85*70%</f>
        <v>113895.59999999998</v>
      </c>
      <c r="O85" s="55">
        <f t="shared" ref="O85:O111" si="71">N85*30%</f>
        <v>34168.679999999993</v>
      </c>
      <c r="P85" s="22"/>
      <c r="Q85" s="7"/>
      <c r="R85" s="8">
        <v>150192</v>
      </c>
      <c r="S85" s="7">
        <f t="shared" si="64"/>
        <v>12515.999999999971</v>
      </c>
    </row>
    <row r="86" spans="1:19" ht="15.75" x14ac:dyDescent="0.25">
      <c r="A86" s="18">
        <v>17</v>
      </c>
      <c r="B86" s="28" t="s">
        <v>45</v>
      </c>
      <c r="C86" s="35">
        <v>3.03</v>
      </c>
      <c r="D86" s="35">
        <v>0.3</v>
      </c>
      <c r="E86" s="39"/>
      <c r="F86" s="35"/>
      <c r="G86" s="35">
        <f t="shared" si="63"/>
        <v>0.3</v>
      </c>
      <c r="H86" s="35">
        <f t="shared" si="65"/>
        <v>3.3299999999999996</v>
      </c>
      <c r="I86" s="37">
        <f t="shared" si="66"/>
        <v>4961699.9999999991</v>
      </c>
      <c r="J86" s="38">
        <f t="shared" si="67"/>
        <v>49616.999999999993</v>
      </c>
      <c r="K86" s="55">
        <v>3</v>
      </c>
      <c r="L86" s="55">
        <f t="shared" si="68"/>
        <v>148850.99999999997</v>
      </c>
      <c r="M86" s="55">
        <f t="shared" si="69"/>
        <v>44655.299999999988</v>
      </c>
      <c r="N86" s="55">
        <f t="shared" si="70"/>
        <v>104195.69999999997</v>
      </c>
      <c r="O86" s="55">
        <f t="shared" si="71"/>
        <v>31258.709999999988</v>
      </c>
      <c r="P86" s="19"/>
      <c r="Q86" s="7"/>
      <c r="R86" s="8">
        <v>141252</v>
      </c>
      <c r="S86" s="7">
        <f t="shared" si="64"/>
        <v>7598.9999999999709</v>
      </c>
    </row>
    <row r="87" spans="1:19" ht="15.75" x14ac:dyDescent="0.25">
      <c r="A87" s="18">
        <v>18</v>
      </c>
      <c r="B87" s="28" t="s">
        <v>133</v>
      </c>
      <c r="C87" s="35">
        <v>2.34</v>
      </c>
      <c r="D87" s="35"/>
      <c r="E87" s="39"/>
      <c r="F87" s="35"/>
      <c r="G87" s="35">
        <f t="shared" si="63"/>
        <v>0</v>
      </c>
      <c r="H87" s="35">
        <f t="shared" si="65"/>
        <v>2.34</v>
      </c>
      <c r="I87" s="37">
        <f t="shared" ref="I87" si="72">H87*1490000</f>
        <v>3486600</v>
      </c>
      <c r="J87" s="38">
        <f t="shared" ref="J87" si="73">I87*1%</f>
        <v>34866</v>
      </c>
      <c r="K87" s="55">
        <v>3</v>
      </c>
      <c r="L87" s="55">
        <f t="shared" ref="L87" si="74">K87*J87</f>
        <v>104598</v>
      </c>
      <c r="M87" s="55">
        <f t="shared" ref="M87" si="75">L87*30%</f>
        <v>31379.399999999998</v>
      </c>
      <c r="N87" s="55">
        <f t="shared" ref="N87" si="76">L87*70%</f>
        <v>73218.599999999991</v>
      </c>
      <c r="O87" s="55">
        <f t="shared" ref="O87" si="77">N87*30%</f>
        <v>21965.579999999998</v>
      </c>
      <c r="P87" s="19"/>
      <c r="Q87" s="7"/>
    </row>
    <row r="88" spans="1:19" ht="31.5" x14ac:dyDescent="0.25">
      <c r="A88" s="20" t="s">
        <v>25</v>
      </c>
      <c r="B88" s="30" t="s">
        <v>151</v>
      </c>
      <c r="C88" s="35"/>
      <c r="D88" s="35"/>
      <c r="E88" s="39"/>
      <c r="F88" s="35"/>
      <c r="G88" s="35"/>
      <c r="H88" s="35"/>
      <c r="I88" s="37"/>
      <c r="J88" s="38"/>
      <c r="K88" s="55"/>
      <c r="L88" s="55"/>
      <c r="M88" s="55"/>
      <c r="N88" s="55"/>
      <c r="O88" s="55"/>
      <c r="P88" s="19"/>
      <c r="Q88" s="7">
        <f>SUM(L70:L87)</f>
        <v>3107937.3599999994</v>
      </c>
    </row>
    <row r="89" spans="1:19" ht="15.75" x14ac:dyDescent="0.25">
      <c r="A89" s="18">
        <v>1</v>
      </c>
      <c r="B89" s="28" t="s">
        <v>23</v>
      </c>
      <c r="C89" s="35">
        <v>3.66</v>
      </c>
      <c r="D89" s="35">
        <v>0.4</v>
      </c>
      <c r="E89" s="39"/>
      <c r="F89" s="35"/>
      <c r="G89" s="35">
        <f t="shared" ref="G89:G96" si="78">D89+F89</f>
        <v>0.4</v>
      </c>
      <c r="H89" s="35">
        <f t="shared" si="65"/>
        <v>4.0600000000000005</v>
      </c>
      <c r="I89" s="37">
        <f t="shared" si="66"/>
        <v>6049400.0000000009</v>
      </c>
      <c r="J89" s="38">
        <f t="shared" si="67"/>
        <v>60494.000000000007</v>
      </c>
      <c r="K89" s="55">
        <v>3</v>
      </c>
      <c r="L89" s="55">
        <f t="shared" si="68"/>
        <v>181482.00000000003</v>
      </c>
      <c r="M89" s="55">
        <f t="shared" si="69"/>
        <v>54444.600000000006</v>
      </c>
      <c r="N89" s="55">
        <f t="shared" si="70"/>
        <v>127037.40000000001</v>
      </c>
      <c r="O89" s="55">
        <f t="shared" si="71"/>
        <v>38111.22</v>
      </c>
      <c r="P89" s="22"/>
      <c r="Q89" s="7" t="e">
        <f>Q88-'ĐẢNG BỘ TTYT'!#REF!</f>
        <v>#REF!</v>
      </c>
    </row>
    <row r="90" spans="1:19" ht="15.75" x14ac:dyDescent="0.25">
      <c r="A90" s="18">
        <v>2</v>
      </c>
      <c r="B90" s="28" t="s">
        <v>79</v>
      </c>
      <c r="C90" s="35">
        <v>3</v>
      </c>
      <c r="D90" s="35">
        <v>0.3</v>
      </c>
      <c r="E90" s="39"/>
      <c r="F90" s="35"/>
      <c r="G90" s="35">
        <f t="shared" si="78"/>
        <v>0.3</v>
      </c>
      <c r="H90" s="35">
        <f t="shared" si="65"/>
        <v>3.3</v>
      </c>
      <c r="I90" s="37">
        <f t="shared" si="66"/>
        <v>4917000</v>
      </c>
      <c r="J90" s="38">
        <f t="shared" si="67"/>
        <v>49170</v>
      </c>
      <c r="K90" s="55">
        <v>3</v>
      </c>
      <c r="L90" s="55">
        <f t="shared" si="68"/>
        <v>147510</v>
      </c>
      <c r="M90" s="55">
        <f t="shared" si="69"/>
        <v>44253</v>
      </c>
      <c r="N90" s="55">
        <f t="shared" si="70"/>
        <v>103257</v>
      </c>
      <c r="O90" s="55">
        <f t="shared" si="71"/>
        <v>30977.1</v>
      </c>
      <c r="P90" s="19"/>
      <c r="Q90" s="7"/>
    </row>
    <row r="91" spans="1:19" ht="15.75" x14ac:dyDescent="0.25">
      <c r="A91" s="18">
        <v>3</v>
      </c>
      <c r="B91" s="28" t="s">
        <v>50</v>
      </c>
      <c r="C91" s="35">
        <v>4.9800000000000004</v>
      </c>
      <c r="D91" s="35">
        <v>0.4</v>
      </c>
      <c r="E91" s="39"/>
      <c r="F91" s="35"/>
      <c r="G91" s="35">
        <f t="shared" si="78"/>
        <v>0.4</v>
      </c>
      <c r="H91" s="35">
        <f t="shared" si="65"/>
        <v>5.3800000000000008</v>
      </c>
      <c r="I91" s="37">
        <f t="shared" si="66"/>
        <v>8016200.0000000009</v>
      </c>
      <c r="J91" s="38">
        <f t="shared" si="67"/>
        <v>80162.000000000015</v>
      </c>
      <c r="K91" s="55">
        <v>3</v>
      </c>
      <c r="L91" s="55">
        <f t="shared" si="68"/>
        <v>240486.00000000006</v>
      </c>
      <c r="M91" s="55">
        <f t="shared" si="69"/>
        <v>72145.800000000017</v>
      </c>
      <c r="N91" s="55">
        <f t="shared" si="70"/>
        <v>168340.20000000004</v>
      </c>
      <c r="O91" s="55">
        <f t="shared" si="71"/>
        <v>50502.060000000012</v>
      </c>
      <c r="P91" s="19"/>
      <c r="Q91" s="7"/>
    </row>
    <row r="92" spans="1:19" ht="15.75" x14ac:dyDescent="0.25">
      <c r="A92" s="18">
        <v>4</v>
      </c>
      <c r="B92" s="28" t="s">
        <v>51</v>
      </c>
      <c r="C92" s="35">
        <v>3.33</v>
      </c>
      <c r="D92" s="35">
        <v>0.3</v>
      </c>
      <c r="E92" s="39"/>
      <c r="F92" s="35"/>
      <c r="G92" s="35">
        <f t="shared" si="78"/>
        <v>0.3</v>
      </c>
      <c r="H92" s="35">
        <f t="shared" si="65"/>
        <v>3.63</v>
      </c>
      <c r="I92" s="37">
        <f t="shared" si="66"/>
        <v>5408700</v>
      </c>
      <c r="J92" s="38">
        <f t="shared" si="67"/>
        <v>54087</v>
      </c>
      <c r="K92" s="55">
        <v>3</v>
      </c>
      <c r="L92" s="55">
        <f t="shared" si="68"/>
        <v>162261</v>
      </c>
      <c r="M92" s="55">
        <f t="shared" si="69"/>
        <v>48678.299999999996</v>
      </c>
      <c r="N92" s="55">
        <f t="shared" si="70"/>
        <v>113582.7</v>
      </c>
      <c r="O92" s="55">
        <f t="shared" si="71"/>
        <v>34074.81</v>
      </c>
      <c r="P92" s="19"/>
      <c r="Q92" s="7"/>
    </row>
    <row r="93" spans="1:19" ht="15.75" x14ac:dyDescent="0.25">
      <c r="A93" s="18">
        <v>5</v>
      </c>
      <c r="B93" s="28" t="s">
        <v>52</v>
      </c>
      <c r="C93" s="35">
        <v>3.96</v>
      </c>
      <c r="D93" s="35">
        <v>0.3</v>
      </c>
      <c r="E93" s="39"/>
      <c r="F93" s="35"/>
      <c r="G93" s="35">
        <f t="shared" si="78"/>
        <v>0.3</v>
      </c>
      <c r="H93" s="35">
        <f t="shared" si="65"/>
        <v>4.26</v>
      </c>
      <c r="I93" s="37">
        <f t="shared" si="66"/>
        <v>6347400</v>
      </c>
      <c r="J93" s="38">
        <f t="shared" si="67"/>
        <v>63474</v>
      </c>
      <c r="K93" s="55">
        <v>3</v>
      </c>
      <c r="L93" s="55">
        <f t="shared" si="68"/>
        <v>190422</v>
      </c>
      <c r="M93" s="55">
        <f t="shared" si="69"/>
        <v>57126.6</v>
      </c>
      <c r="N93" s="55">
        <f t="shared" si="70"/>
        <v>133295.4</v>
      </c>
      <c r="O93" s="55">
        <f t="shared" si="71"/>
        <v>39988.619999999995</v>
      </c>
      <c r="P93" s="19"/>
      <c r="Q93" s="7"/>
    </row>
    <row r="94" spans="1:19" ht="15.75" x14ac:dyDescent="0.25">
      <c r="A94" s="18">
        <v>6</v>
      </c>
      <c r="B94" s="28" t="s">
        <v>54</v>
      </c>
      <c r="C94" s="35">
        <v>4.2699999999999996</v>
      </c>
      <c r="D94" s="35"/>
      <c r="E94" s="39">
        <v>5</v>
      </c>
      <c r="F94" s="35">
        <f>C94*E94%</f>
        <v>0.2135</v>
      </c>
      <c r="G94" s="35">
        <f t="shared" si="78"/>
        <v>0.2135</v>
      </c>
      <c r="H94" s="35">
        <f t="shared" si="65"/>
        <v>4.4834999999999994</v>
      </c>
      <c r="I94" s="37">
        <f t="shared" si="66"/>
        <v>6680414.9999999991</v>
      </c>
      <c r="J94" s="38">
        <f t="shared" si="67"/>
        <v>66804.149999999994</v>
      </c>
      <c r="K94" s="55">
        <v>3</v>
      </c>
      <c r="L94" s="55">
        <f t="shared" si="68"/>
        <v>200412.44999999998</v>
      </c>
      <c r="M94" s="55">
        <f t="shared" si="69"/>
        <v>60123.734999999993</v>
      </c>
      <c r="N94" s="55">
        <f t="shared" si="70"/>
        <v>140288.71499999997</v>
      </c>
      <c r="O94" s="55">
        <f t="shared" si="71"/>
        <v>42086.614499999989</v>
      </c>
      <c r="P94" s="19"/>
      <c r="Q94" s="7"/>
    </row>
    <row r="95" spans="1:19" ht="15.75" x14ac:dyDescent="0.25">
      <c r="A95" s="18">
        <v>7</v>
      </c>
      <c r="B95" s="28" t="s">
        <v>53</v>
      </c>
      <c r="C95" s="35">
        <v>3.06</v>
      </c>
      <c r="D95" s="35"/>
      <c r="E95" s="39"/>
      <c r="F95" s="35"/>
      <c r="G95" s="35">
        <f t="shared" si="78"/>
        <v>0</v>
      </c>
      <c r="H95" s="35">
        <f t="shared" si="65"/>
        <v>3.06</v>
      </c>
      <c r="I95" s="37">
        <f t="shared" si="66"/>
        <v>4559400</v>
      </c>
      <c r="J95" s="38">
        <f t="shared" si="67"/>
        <v>45594</v>
      </c>
      <c r="K95" s="55">
        <v>3</v>
      </c>
      <c r="L95" s="55">
        <f t="shared" si="68"/>
        <v>136782</v>
      </c>
      <c r="M95" s="55">
        <f t="shared" si="69"/>
        <v>41034.6</v>
      </c>
      <c r="N95" s="55">
        <f t="shared" si="70"/>
        <v>95747.4</v>
      </c>
      <c r="O95" s="55">
        <f t="shared" si="71"/>
        <v>28724.219999999998</v>
      </c>
      <c r="P95" s="19"/>
      <c r="Q95" s="7"/>
    </row>
    <row r="96" spans="1:19" ht="15.75" x14ac:dyDescent="0.25">
      <c r="A96" s="18">
        <v>8</v>
      </c>
      <c r="B96" s="28" t="s">
        <v>24</v>
      </c>
      <c r="C96" s="35">
        <v>2.72</v>
      </c>
      <c r="D96" s="35"/>
      <c r="E96" s="39"/>
      <c r="F96" s="35"/>
      <c r="G96" s="35">
        <f t="shared" si="78"/>
        <v>0</v>
      </c>
      <c r="H96" s="35">
        <f t="shared" si="65"/>
        <v>2.72</v>
      </c>
      <c r="I96" s="37">
        <f t="shared" si="66"/>
        <v>4052800.0000000005</v>
      </c>
      <c r="J96" s="38">
        <f t="shared" si="67"/>
        <v>40528.000000000007</v>
      </c>
      <c r="K96" s="55">
        <v>3</v>
      </c>
      <c r="L96" s="55">
        <f t="shared" si="68"/>
        <v>121584.00000000003</v>
      </c>
      <c r="M96" s="55">
        <f t="shared" si="69"/>
        <v>36475.200000000004</v>
      </c>
      <c r="N96" s="55">
        <f t="shared" si="70"/>
        <v>85108.800000000017</v>
      </c>
      <c r="O96" s="55">
        <f t="shared" si="71"/>
        <v>25532.640000000003</v>
      </c>
      <c r="P96" s="22"/>
      <c r="Q96" s="7"/>
    </row>
    <row r="97" spans="1:17" ht="15.75" x14ac:dyDescent="0.25">
      <c r="A97" s="18">
        <v>9</v>
      </c>
      <c r="B97" s="28" t="s">
        <v>132</v>
      </c>
      <c r="C97" s="35">
        <v>2.66</v>
      </c>
      <c r="D97" s="35"/>
      <c r="E97" s="39"/>
      <c r="F97" s="35"/>
      <c r="G97" s="35">
        <f t="shared" ref="G97" si="79">D97+F97</f>
        <v>0</v>
      </c>
      <c r="H97" s="35">
        <f t="shared" ref="H97" si="80">G97+C97</f>
        <v>2.66</v>
      </c>
      <c r="I97" s="37">
        <f t="shared" ref="I97" si="81">H97*1490000</f>
        <v>3963400</v>
      </c>
      <c r="J97" s="38">
        <f t="shared" ref="J97" si="82">I97*1%</f>
        <v>39634</v>
      </c>
      <c r="K97" s="55">
        <v>3</v>
      </c>
      <c r="L97" s="55">
        <f t="shared" ref="L97" si="83">K97*J97</f>
        <v>118902</v>
      </c>
      <c r="M97" s="55">
        <f t="shared" ref="M97" si="84">L97*30%</f>
        <v>35670.6</v>
      </c>
      <c r="N97" s="55">
        <f t="shared" ref="N97" si="85">L97*70%</f>
        <v>83231.399999999994</v>
      </c>
      <c r="O97" s="55">
        <f t="shared" ref="O97" si="86">N97*30%</f>
        <v>24969.42</v>
      </c>
      <c r="P97" s="22"/>
      <c r="Q97" s="7"/>
    </row>
    <row r="98" spans="1:17" ht="15.75" x14ac:dyDescent="0.25">
      <c r="A98" s="18">
        <v>10</v>
      </c>
      <c r="B98" s="28" t="s">
        <v>130</v>
      </c>
      <c r="C98" s="35">
        <v>2.34</v>
      </c>
      <c r="D98" s="35"/>
      <c r="E98" s="39"/>
      <c r="F98" s="35"/>
      <c r="G98" s="35">
        <f t="shared" ref="G98" si="87">D98+F98</f>
        <v>0</v>
      </c>
      <c r="H98" s="35">
        <f t="shared" ref="H98" si="88">G98+C98</f>
        <v>2.34</v>
      </c>
      <c r="I98" s="37">
        <f t="shared" ref="I98" si="89">H98*1490000</f>
        <v>3486600</v>
      </c>
      <c r="J98" s="38">
        <f t="shared" ref="J98" si="90">I98*1%</f>
        <v>34866</v>
      </c>
      <c r="K98" s="55">
        <v>3</v>
      </c>
      <c r="L98" s="55">
        <f t="shared" ref="L98" si="91">K98*J98</f>
        <v>104598</v>
      </c>
      <c r="M98" s="55">
        <f t="shared" ref="M98" si="92">L98*30%</f>
        <v>31379.399999999998</v>
      </c>
      <c r="N98" s="55">
        <f t="shared" ref="N98" si="93">L98*70%</f>
        <v>73218.599999999991</v>
      </c>
      <c r="O98" s="55">
        <f t="shared" ref="O98" si="94">N98*30%</f>
        <v>21965.579999999998</v>
      </c>
      <c r="P98" s="22"/>
      <c r="Q98" s="7"/>
    </row>
    <row r="99" spans="1:17" ht="31.5" x14ac:dyDescent="0.25">
      <c r="A99" s="20" t="s">
        <v>27</v>
      </c>
      <c r="B99" s="31" t="s">
        <v>153</v>
      </c>
      <c r="C99" s="35"/>
      <c r="D99" s="35"/>
      <c r="E99" s="39"/>
      <c r="F99" s="35"/>
      <c r="G99" s="35"/>
      <c r="H99" s="35"/>
      <c r="I99" s="37"/>
      <c r="J99" s="38"/>
      <c r="K99" s="55"/>
      <c r="L99" s="55"/>
      <c r="M99" s="55"/>
      <c r="N99" s="55"/>
      <c r="O99" s="55"/>
      <c r="P99" s="22"/>
      <c r="Q99" s="7"/>
    </row>
    <row r="100" spans="1:17" ht="15.75" x14ac:dyDescent="0.25">
      <c r="A100" s="18">
        <v>1</v>
      </c>
      <c r="B100" s="29" t="s">
        <v>100</v>
      </c>
      <c r="C100" s="35">
        <v>4.9800000000000004</v>
      </c>
      <c r="D100" s="35">
        <v>0.5</v>
      </c>
      <c r="E100" s="39">
        <v>6</v>
      </c>
      <c r="F100" s="35">
        <f>C100*E100%</f>
        <v>0.29880000000000001</v>
      </c>
      <c r="G100" s="35">
        <f t="shared" ref="G100:G110" si="95">D100+F100</f>
        <v>0.79879999999999995</v>
      </c>
      <c r="H100" s="35">
        <f t="shared" si="65"/>
        <v>5.7788000000000004</v>
      </c>
      <c r="I100" s="37">
        <f t="shared" si="66"/>
        <v>8610412</v>
      </c>
      <c r="J100" s="38">
        <f t="shared" si="67"/>
        <v>86104.12</v>
      </c>
      <c r="K100" s="55">
        <v>3</v>
      </c>
      <c r="L100" s="55">
        <f t="shared" si="68"/>
        <v>258312.36</v>
      </c>
      <c r="M100" s="55">
        <f t="shared" si="69"/>
        <v>77493.707999999999</v>
      </c>
      <c r="N100" s="55">
        <f t="shared" si="70"/>
        <v>180818.65199999997</v>
      </c>
      <c r="O100" s="55">
        <f t="shared" si="71"/>
        <v>54245.595599999993</v>
      </c>
      <c r="P100" s="22"/>
      <c r="Q100" s="7"/>
    </row>
    <row r="101" spans="1:17" ht="15.75" x14ac:dyDescent="0.25">
      <c r="A101" s="18">
        <v>2</v>
      </c>
      <c r="B101" s="29" t="s">
        <v>18</v>
      </c>
      <c r="C101" s="35">
        <v>3.33</v>
      </c>
      <c r="D101" s="35">
        <v>0.4</v>
      </c>
      <c r="E101" s="39"/>
      <c r="F101" s="35"/>
      <c r="G101" s="35">
        <f t="shared" si="95"/>
        <v>0.4</v>
      </c>
      <c r="H101" s="35">
        <f t="shared" si="65"/>
        <v>3.73</v>
      </c>
      <c r="I101" s="37">
        <f t="shared" si="66"/>
        <v>5557700</v>
      </c>
      <c r="J101" s="38">
        <f t="shared" si="67"/>
        <v>55577</v>
      </c>
      <c r="K101" s="55">
        <v>3</v>
      </c>
      <c r="L101" s="55">
        <f t="shared" si="68"/>
        <v>166731</v>
      </c>
      <c r="M101" s="55">
        <f t="shared" si="69"/>
        <v>50019.299999999996</v>
      </c>
      <c r="N101" s="55">
        <f t="shared" si="70"/>
        <v>116711.7</v>
      </c>
      <c r="O101" s="55">
        <f t="shared" si="71"/>
        <v>35013.509999999995</v>
      </c>
      <c r="P101" s="22"/>
      <c r="Q101" s="7"/>
    </row>
    <row r="102" spans="1:17" ht="15.75" x14ac:dyDescent="0.25">
      <c r="A102" s="18">
        <v>3</v>
      </c>
      <c r="B102" s="29" t="s">
        <v>74</v>
      </c>
      <c r="C102" s="35">
        <v>4.0599999999999996</v>
      </c>
      <c r="D102" s="35"/>
      <c r="E102" s="39">
        <v>9</v>
      </c>
      <c r="F102" s="35">
        <f>C102*E102%</f>
        <v>0.36539999999999995</v>
      </c>
      <c r="G102" s="35">
        <f t="shared" si="95"/>
        <v>0.36539999999999995</v>
      </c>
      <c r="H102" s="35">
        <f t="shared" si="65"/>
        <v>4.4253999999999998</v>
      </c>
      <c r="I102" s="37">
        <f t="shared" si="66"/>
        <v>6593846</v>
      </c>
      <c r="J102" s="38">
        <f t="shared" si="67"/>
        <v>65938.460000000006</v>
      </c>
      <c r="K102" s="55">
        <v>3</v>
      </c>
      <c r="L102" s="55">
        <f t="shared" si="68"/>
        <v>197815.38</v>
      </c>
      <c r="M102" s="55">
        <f t="shared" si="69"/>
        <v>59344.614000000001</v>
      </c>
      <c r="N102" s="55">
        <f t="shared" si="70"/>
        <v>138470.766</v>
      </c>
      <c r="O102" s="55">
        <f t="shared" si="71"/>
        <v>41541.229800000001</v>
      </c>
      <c r="P102" s="22"/>
      <c r="Q102" s="7"/>
    </row>
    <row r="103" spans="1:17" ht="15.75" x14ac:dyDescent="0.25">
      <c r="A103" s="18">
        <v>4</v>
      </c>
      <c r="B103" s="29" t="s">
        <v>73</v>
      </c>
      <c r="C103" s="35">
        <v>3.34</v>
      </c>
      <c r="D103" s="35">
        <v>0.3</v>
      </c>
      <c r="E103" s="39"/>
      <c r="F103" s="35"/>
      <c r="G103" s="35">
        <f t="shared" si="95"/>
        <v>0.3</v>
      </c>
      <c r="H103" s="35">
        <f t="shared" si="65"/>
        <v>3.6399999999999997</v>
      </c>
      <c r="I103" s="37">
        <f t="shared" si="66"/>
        <v>5423599.9999999991</v>
      </c>
      <c r="J103" s="38">
        <f t="shared" si="67"/>
        <v>54235.999999999993</v>
      </c>
      <c r="K103" s="55">
        <v>3</v>
      </c>
      <c r="L103" s="55">
        <f t="shared" si="68"/>
        <v>162707.99999999997</v>
      </c>
      <c r="M103" s="55">
        <f t="shared" si="69"/>
        <v>48812.399999999987</v>
      </c>
      <c r="N103" s="55">
        <f t="shared" si="70"/>
        <v>113895.59999999998</v>
      </c>
      <c r="O103" s="55">
        <f t="shared" si="71"/>
        <v>34168.679999999993</v>
      </c>
      <c r="P103" s="22"/>
      <c r="Q103" s="7"/>
    </row>
    <row r="104" spans="1:17" ht="15.75" x14ac:dyDescent="0.25">
      <c r="A104" s="18">
        <v>5</v>
      </c>
      <c r="B104" s="29" t="s">
        <v>76</v>
      </c>
      <c r="C104" s="35">
        <v>3.06</v>
      </c>
      <c r="D104" s="35"/>
      <c r="E104" s="39"/>
      <c r="F104" s="35"/>
      <c r="G104" s="35">
        <f t="shared" si="95"/>
        <v>0</v>
      </c>
      <c r="H104" s="35">
        <f t="shared" si="65"/>
        <v>3.06</v>
      </c>
      <c r="I104" s="37">
        <f t="shared" si="66"/>
        <v>4559400</v>
      </c>
      <c r="J104" s="38">
        <f t="shared" si="67"/>
        <v>45594</v>
      </c>
      <c r="K104" s="55">
        <v>3</v>
      </c>
      <c r="L104" s="55">
        <f t="shared" si="68"/>
        <v>136782</v>
      </c>
      <c r="M104" s="55">
        <f t="shared" si="69"/>
        <v>41034.6</v>
      </c>
      <c r="N104" s="55">
        <f t="shared" si="70"/>
        <v>95747.4</v>
      </c>
      <c r="O104" s="55">
        <f t="shared" si="71"/>
        <v>28724.219999999998</v>
      </c>
      <c r="P104" s="22"/>
      <c r="Q104" s="7"/>
    </row>
    <row r="105" spans="1:17" ht="15.75" x14ac:dyDescent="0.25">
      <c r="A105" s="18">
        <v>6</v>
      </c>
      <c r="B105" s="29" t="s">
        <v>78</v>
      </c>
      <c r="C105" s="35">
        <v>3.06</v>
      </c>
      <c r="D105" s="35"/>
      <c r="E105" s="39"/>
      <c r="F105" s="35"/>
      <c r="G105" s="35">
        <f t="shared" si="95"/>
        <v>0</v>
      </c>
      <c r="H105" s="35">
        <f t="shared" si="65"/>
        <v>3.06</v>
      </c>
      <c r="I105" s="37">
        <f t="shared" si="66"/>
        <v>4559400</v>
      </c>
      <c r="J105" s="38">
        <f t="shared" si="67"/>
        <v>45594</v>
      </c>
      <c r="K105" s="55">
        <v>3</v>
      </c>
      <c r="L105" s="55">
        <f t="shared" si="68"/>
        <v>136782</v>
      </c>
      <c r="M105" s="55">
        <f t="shared" si="69"/>
        <v>41034.6</v>
      </c>
      <c r="N105" s="55">
        <f t="shared" si="70"/>
        <v>95747.4</v>
      </c>
      <c r="O105" s="55">
        <f t="shared" si="71"/>
        <v>28724.219999999998</v>
      </c>
      <c r="P105" s="22"/>
      <c r="Q105" s="7"/>
    </row>
    <row r="106" spans="1:17" ht="15.75" x14ac:dyDescent="0.25">
      <c r="A106" s="18">
        <v>7</v>
      </c>
      <c r="B106" s="29" t="s">
        <v>77</v>
      </c>
      <c r="C106" s="35">
        <v>3.33</v>
      </c>
      <c r="D106" s="35">
        <v>0.4</v>
      </c>
      <c r="E106" s="39"/>
      <c r="F106" s="35"/>
      <c r="G106" s="35">
        <f t="shared" si="95"/>
        <v>0.4</v>
      </c>
      <c r="H106" s="35">
        <f t="shared" si="65"/>
        <v>3.73</v>
      </c>
      <c r="I106" s="37">
        <f t="shared" si="66"/>
        <v>5557700</v>
      </c>
      <c r="J106" s="38">
        <f t="shared" si="67"/>
        <v>55577</v>
      </c>
      <c r="K106" s="55">
        <v>3</v>
      </c>
      <c r="L106" s="55">
        <f t="shared" si="68"/>
        <v>166731</v>
      </c>
      <c r="M106" s="55">
        <f t="shared" si="69"/>
        <v>50019.299999999996</v>
      </c>
      <c r="N106" s="55">
        <f t="shared" si="70"/>
        <v>116711.7</v>
      </c>
      <c r="O106" s="55">
        <f t="shared" si="71"/>
        <v>35013.509999999995</v>
      </c>
      <c r="P106" s="19"/>
      <c r="Q106" s="7"/>
    </row>
    <row r="107" spans="1:17" ht="15.75" x14ac:dyDescent="0.25">
      <c r="A107" s="18">
        <v>8</v>
      </c>
      <c r="B107" s="29" t="s">
        <v>21</v>
      </c>
      <c r="C107" s="35">
        <v>2.34</v>
      </c>
      <c r="D107" s="35"/>
      <c r="E107" s="39"/>
      <c r="F107" s="35"/>
      <c r="G107" s="35">
        <f t="shared" si="95"/>
        <v>0</v>
      </c>
      <c r="H107" s="35">
        <f t="shared" si="65"/>
        <v>2.34</v>
      </c>
      <c r="I107" s="37">
        <f t="shared" si="66"/>
        <v>3486600</v>
      </c>
      <c r="J107" s="38">
        <f t="shared" si="67"/>
        <v>34866</v>
      </c>
      <c r="K107" s="55">
        <v>3</v>
      </c>
      <c r="L107" s="55">
        <f t="shared" si="68"/>
        <v>104598</v>
      </c>
      <c r="M107" s="55">
        <f t="shared" si="69"/>
        <v>31379.399999999998</v>
      </c>
      <c r="N107" s="55">
        <f t="shared" si="70"/>
        <v>73218.599999999991</v>
      </c>
      <c r="O107" s="55">
        <f t="shared" si="71"/>
        <v>21965.579999999998</v>
      </c>
      <c r="P107" s="19"/>
      <c r="Q107" s="7"/>
    </row>
    <row r="108" spans="1:17" ht="15.75" x14ac:dyDescent="0.25">
      <c r="A108" s="18">
        <v>9</v>
      </c>
      <c r="B108" s="29" t="s">
        <v>19</v>
      </c>
      <c r="C108" s="35">
        <v>4.0599999999999996</v>
      </c>
      <c r="D108" s="35">
        <v>0.3</v>
      </c>
      <c r="E108" s="39">
        <v>10</v>
      </c>
      <c r="F108" s="35">
        <f>C108*E108%</f>
        <v>0.40599999999999997</v>
      </c>
      <c r="G108" s="35">
        <f t="shared" si="95"/>
        <v>0.70599999999999996</v>
      </c>
      <c r="H108" s="35">
        <f t="shared" si="65"/>
        <v>4.766</v>
      </c>
      <c r="I108" s="37">
        <f t="shared" si="66"/>
        <v>7101340</v>
      </c>
      <c r="J108" s="38">
        <f t="shared" si="67"/>
        <v>71013.400000000009</v>
      </c>
      <c r="K108" s="55">
        <v>3</v>
      </c>
      <c r="L108" s="55">
        <f t="shared" si="68"/>
        <v>213040.2</v>
      </c>
      <c r="M108" s="55">
        <f t="shared" si="69"/>
        <v>63912.06</v>
      </c>
      <c r="N108" s="55">
        <f t="shared" si="70"/>
        <v>149128.13999999998</v>
      </c>
      <c r="O108" s="55">
        <f t="shared" si="71"/>
        <v>44738.441999999995</v>
      </c>
      <c r="P108" s="19"/>
      <c r="Q108" s="7"/>
    </row>
    <row r="109" spans="1:17" ht="15.75" x14ac:dyDescent="0.25">
      <c r="A109" s="18">
        <v>10</v>
      </c>
      <c r="B109" s="29" t="s">
        <v>20</v>
      </c>
      <c r="C109" s="35">
        <v>3.63</v>
      </c>
      <c r="D109" s="35"/>
      <c r="E109" s="39">
        <v>6</v>
      </c>
      <c r="F109" s="35">
        <f>C109*E109%</f>
        <v>0.21779999999999999</v>
      </c>
      <c r="G109" s="35">
        <f t="shared" si="95"/>
        <v>0.21779999999999999</v>
      </c>
      <c r="H109" s="35">
        <f t="shared" si="65"/>
        <v>3.8477999999999999</v>
      </c>
      <c r="I109" s="37">
        <f t="shared" si="66"/>
        <v>5733222</v>
      </c>
      <c r="J109" s="38">
        <f t="shared" si="67"/>
        <v>57332.22</v>
      </c>
      <c r="K109" s="55">
        <v>3</v>
      </c>
      <c r="L109" s="55">
        <f t="shared" si="68"/>
        <v>171996.66</v>
      </c>
      <c r="M109" s="55">
        <f t="shared" si="69"/>
        <v>51598.998</v>
      </c>
      <c r="N109" s="55">
        <f t="shared" si="70"/>
        <v>120397.662</v>
      </c>
      <c r="O109" s="55">
        <f t="shared" si="71"/>
        <v>36119.298599999995</v>
      </c>
      <c r="P109" s="19"/>
      <c r="Q109" s="7"/>
    </row>
    <row r="110" spans="1:17" ht="15.75" x14ac:dyDescent="0.25">
      <c r="A110" s="18">
        <v>11</v>
      </c>
      <c r="B110" s="29" t="s">
        <v>103</v>
      </c>
      <c r="C110" s="35">
        <v>3.86</v>
      </c>
      <c r="D110" s="35"/>
      <c r="E110" s="39"/>
      <c r="F110" s="35"/>
      <c r="G110" s="35">
        <f t="shared" si="95"/>
        <v>0</v>
      </c>
      <c r="H110" s="35">
        <f t="shared" ref="H110:H111" si="96">G110+C110</f>
        <v>3.86</v>
      </c>
      <c r="I110" s="37">
        <f t="shared" ref="I110:I111" si="97">H110*1490000</f>
        <v>5751400</v>
      </c>
      <c r="J110" s="38">
        <f t="shared" ref="J110:J111" si="98">I110*1%</f>
        <v>57514</v>
      </c>
      <c r="K110" s="55">
        <v>3</v>
      </c>
      <c r="L110" s="55">
        <f t="shared" ref="L110:L111" si="99">K110*J110</f>
        <v>172542</v>
      </c>
      <c r="M110" s="55">
        <f t="shared" ref="M110" si="100">L110*30%</f>
        <v>51762.6</v>
      </c>
      <c r="N110" s="55">
        <f t="shared" ref="N110" si="101">L110*70%</f>
        <v>120779.4</v>
      </c>
      <c r="O110" s="55">
        <f t="shared" ref="O110" si="102">N110*30%</f>
        <v>36233.82</v>
      </c>
      <c r="P110" s="19"/>
      <c r="Q110" s="7"/>
    </row>
    <row r="111" spans="1:17" ht="15.75" x14ac:dyDescent="0.25">
      <c r="A111" s="18">
        <v>12</v>
      </c>
      <c r="B111" s="29" t="s">
        <v>123</v>
      </c>
      <c r="C111" s="35">
        <v>3</v>
      </c>
      <c r="D111" s="35">
        <v>0.4</v>
      </c>
      <c r="E111" s="39"/>
      <c r="F111" s="35"/>
      <c r="G111" s="35">
        <f>D111+F111</f>
        <v>0.4</v>
      </c>
      <c r="H111" s="35">
        <f t="shared" si="96"/>
        <v>3.4</v>
      </c>
      <c r="I111" s="37">
        <f t="shared" si="97"/>
        <v>5066000</v>
      </c>
      <c r="J111" s="38">
        <f t="shared" si="98"/>
        <v>50660</v>
      </c>
      <c r="K111" s="55">
        <v>3</v>
      </c>
      <c r="L111" s="55">
        <f t="shared" si="99"/>
        <v>151980</v>
      </c>
      <c r="M111" s="55">
        <f t="shared" si="69"/>
        <v>45594</v>
      </c>
      <c r="N111" s="55">
        <f t="shared" si="70"/>
        <v>106386</v>
      </c>
      <c r="O111" s="55">
        <f t="shared" si="71"/>
        <v>31915.8</v>
      </c>
      <c r="P111" s="21"/>
      <c r="Q111" s="7"/>
    </row>
    <row r="112" spans="1:17" ht="15.75" x14ac:dyDescent="0.25">
      <c r="A112" s="18">
        <v>13</v>
      </c>
      <c r="B112" s="66" t="s">
        <v>125</v>
      </c>
      <c r="C112" s="64">
        <v>3.33</v>
      </c>
      <c r="D112" s="64">
        <v>0.4</v>
      </c>
      <c r="E112" s="39"/>
      <c r="F112" s="35">
        <f t="shared" ref="F112:F115" si="103">C112*E112%</f>
        <v>0</v>
      </c>
      <c r="G112" s="35">
        <f t="shared" ref="G112:G115" si="104">D112+F112</f>
        <v>0.4</v>
      </c>
      <c r="H112" s="35">
        <f t="shared" ref="H112:H115" si="105">G112+C112</f>
        <v>3.73</v>
      </c>
      <c r="I112" s="37">
        <f t="shared" ref="I112:I115" si="106">H112*1490000</f>
        <v>5557700</v>
      </c>
      <c r="J112" s="38">
        <f t="shared" ref="J112:J115" si="107">I112*1%</f>
        <v>55577</v>
      </c>
      <c r="K112" s="55">
        <v>3</v>
      </c>
      <c r="L112" s="55">
        <f t="shared" ref="L112:L115" si="108">K112*J112</f>
        <v>166731</v>
      </c>
      <c r="M112" s="55">
        <f t="shared" ref="M112:M115" si="109">L112*30%</f>
        <v>50019.299999999996</v>
      </c>
      <c r="N112" s="55">
        <f t="shared" ref="N112:N115" si="110">L112*70%</f>
        <v>116711.7</v>
      </c>
      <c r="O112" s="55">
        <f t="shared" ref="O112:O115" si="111">N112*30%</f>
        <v>35013.509999999995</v>
      </c>
      <c r="P112" s="19"/>
      <c r="Q112" s="7"/>
    </row>
    <row r="113" spans="1:17" ht="15.75" x14ac:dyDescent="0.25">
      <c r="A113" s="18">
        <v>14</v>
      </c>
      <c r="B113" s="66" t="s">
        <v>126</v>
      </c>
      <c r="C113" s="64">
        <v>4.6500000000000004</v>
      </c>
      <c r="D113" s="64"/>
      <c r="E113" s="39"/>
      <c r="F113" s="35">
        <f t="shared" si="103"/>
        <v>0</v>
      </c>
      <c r="G113" s="35">
        <f t="shared" si="104"/>
        <v>0</v>
      </c>
      <c r="H113" s="35">
        <f t="shared" si="105"/>
        <v>4.6500000000000004</v>
      </c>
      <c r="I113" s="37">
        <f t="shared" si="106"/>
        <v>6928500.0000000009</v>
      </c>
      <c r="J113" s="38">
        <f t="shared" si="107"/>
        <v>69285.000000000015</v>
      </c>
      <c r="K113" s="55">
        <v>3</v>
      </c>
      <c r="L113" s="55">
        <f>K113*J113</f>
        <v>207855.00000000006</v>
      </c>
      <c r="M113" s="55">
        <f>L113*30%</f>
        <v>62356.500000000015</v>
      </c>
      <c r="N113" s="55">
        <f>L113*70%</f>
        <v>145498.50000000003</v>
      </c>
      <c r="O113" s="55">
        <f>N113*30%</f>
        <v>43649.55000000001</v>
      </c>
      <c r="P113" s="19"/>
      <c r="Q113" s="7"/>
    </row>
    <row r="114" spans="1:17" ht="15.75" x14ac:dyDescent="0.25">
      <c r="A114" s="18">
        <v>15</v>
      </c>
      <c r="B114" s="66" t="s">
        <v>127</v>
      </c>
      <c r="C114" s="64">
        <v>3.66</v>
      </c>
      <c r="D114" s="64">
        <v>0.3</v>
      </c>
      <c r="E114" s="39"/>
      <c r="F114" s="35">
        <f t="shared" si="103"/>
        <v>0</v>
      </c>
      <c r="G114" s="35">
        <f t="shared" si="104"/>
        <v>0.3</v>
      </c>
      <c r="H114" s="35">
        <f t="shared" si="105"/>
        <v>3.96</v>
      </c>
      <c r="I114" s="37">
        <f t="shared" si="106"/>
        <v>5900400</v>
      </c>
      <c r="J114" s="38">
        <f t="shared" si="107"/>
        <v>59004</v>
      </c>
      <c r="K114" s="55">
        <v>3</v>
      </c>
      <c r="L114" s="55">
        <f t="shared" si="108"/>
        <v>177012</v>
      </c>
      <c r="M114" s="55">
        <f t="shared" si="109"/>
        <v>53103.6</v>
      </c>
      <c r="N114" s="55">
        <f t="shared" si="110"/>
        <v>123908.4</v>
      </c>
      <c r="O114" s="55">
        <f t="shared" si="111"/>
        <v>37172.519999999997</v>
      </c>
      <c r="P114" s="19"/>
      <c r="Q114" s="7"/>
    </row>
    <row r="115" spans="1:17" ht="15.75" x14ac:dyDescent="0.25">
      <c r="A115" s="18">
        <v>16</v>
      </c>
      <c r="B115" s="66" t="s">
        <v>128</v>
      </c>
      <c r="C115" s="64">
        <v>3.34</v>
      </c>
      <c r="D115" s="64"/>
      <c r="E115" s="39"/>
      <c r="F115" s="35">
        <f t="shared" si="103"/>
        <v>0</v>
      </c>
      <c r="G115" s="35">
        <f t="shared" si="104"/>
        <v>0</v>
      </c>
      <c r="H115" s="35">
        <f t="shared" si="105"/>
        <v>3.34</v>
      </c>
      <c r="I115" s="37">
        <f t="shared" si="106"/>
        <v>4976600</v>
      </c>
      <c r="J115" s="38">
        <f t="shared" si="107"/>
        <v>49766</v>
      </c>
      <c r="K115" s="55">
        <v>3</v>
      </c>
      <c r="L115" s="55">
        <f t="shared" si="108"/>
        <v>149298</v>
      </c>
      <c r="M115" s="55">
        <f t="shared" si="109"/>
        <v>44789.4</v>
      </c>
      <c r="N115" s="55">
        <f t="shared" si="110"/>
        <v>104508.59999999999</v>
      </c>
      <c r="O115" s="55">
        <f t="shared" si="111"/>
        <v>31352.579999999994</v>
      </c>
      <c r="P115" s="19"/>
      <c r="Q115" s="7"/>
    </row>
    <row r="116" spans="1:17" s="1" customFormat="1" ht="16.5" thickBot="1" x14ac:dyDescent="0.3">
      <c r="A116" s="23"/>
      <c r="B116" s="24" t="s">
        <v>80</v>
      </c>
      <c r="C116" s="40">
        <f>SUM(C12:C115)</f>
        <v>348.41000000000008</v>
      </c>
      <c r="D116" s="40">
        <f>SUM(D12:D115)</f>
        <v>13.100000000000009</v>
      </c>
      <c r="E116" s="40"/>
      <c r="F116" s="40">
        <f>SUM(F12:F115)</f>
        <v>6.2922999999999991</v>
      </c>
      <c r="G116" s="40">
        <f>SUM(G12:G115)</f>
        <v>19.392300000000002</v>
      </c>
      <c r="H116" s="40">
        <f>SUM(H12:H115)</f>
        <v>367.80230000000006</v>
      </c>
      <c r="I116" s="41">
        <f>SUM(I12:I115)</f>
        <v>548025427</v>
      </c>
      <c r="J116" s="41">
        <f t="shared" ref="J116:N116" si="112">SUM(J12:J115)</f>
        <v>5480254.2700000005</v>
      </c>
      <c r="K116" s="41">
        <f t="shared" si="112"/>
        <v>297</v>
      </c>
      <c r="L116" s="41">
        <f>SUM(L12:L115)</f>
        <v>16440762.809999997</v>
      </c>
      <c r="M116" s="41">
        <f t="shared" si="112"/>
        <v>4932228.8429999966</v>
      </c>
      <c r="N116" s="41">
        <f t="shared" si="112"/>
        <v>11508533.966999998</v>
      </c>
      <c r="O116" s="41">
        <f>SUM(O12:O115)</f>
        <v>3452560.1901000007</v>
      </c>
      <c r="P116" s="25"/>
    </row>
    <row r="117" spans="1:17" s="1" customFormat="1" ht="16.5" thickTop="1" x14ac:dyDescent="0.25">
      <c r="A117" s="9"/>
      <c r="B117" s="58" t="s">
        <v>81</v>
      </c>
      <c r="C117" s="10" t="str">
        <f>[1]!VND(O116,TRUE)</f>
        <v>Ba triệu, bốn trăm năm mươi hai ngàn, năm trăm sáu mươi đồng, một trăm chín mươi xu</v>
      </c>
      <c r="D117" s="10"/>
      <c r="E117" s="11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4"/>
    </row>
    <row r="118" spans="1:17" s="1" customFormat="1" ht="15.75" x14ac:dyDescent="0.25">
      <c r="A118" s="68"/>
      <c r="B118" s="43"/>
      <c r="C118" s="44"/>
      <c r="D118" s="44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4"/>
    </row>
    <row r="119" spans="1:17" s="4" customFormat="1" ht="20.25" customHeight="1" x14ac:dyDescent="0.3">
      <c r="J119" s="48" t="s">
        <v>142</v>
      </c>
      <c r="P119" s="13"/>
    </row>
    <row r="120" spans="1:17" s="12" customFormat="1" ht="16.5" x14ac:dyDescent="0.25">
      <c r="B120" s="87" t="s">
        <v>104</v>
      </c>
      <c r="C120" s="87"/>
      <c r="D120" s="52"/>
      <c r="G120" s="52"/>
      <c r="H120" s="52"/>
      <c r="J120" s="52"/>
      <c r="K120" s="52"/>
      <c r="L120" s="52" t="s">
        <v>82</v>
      </c>
      <c r="M120" s="52"/>
      <c r="N120" s="52"/>
      <c r="O120" s="52"/>
    </row>
    <row r="121" spans="1:17" s="4" customFormat="1" ht="16.5" x14ac:dyDescent="0.25">
      <c r="B121" s="52"/>
      <c r="C121" s="52"/>
      <c r="D121" s="52"/>
      <c r="G121" s="15"/>
      <c r="H121" s="15"/>
      <c r="J121" s="15"/>
      <c r="K121" s="15"/>
      <c r="L121" s="15"/>
      <c r="M121" s="15"/>
      <c r="N121" s="15"/>
      <c r="O121" s="15"/>
      <c r="P121" s="16"/>
    </row>
    <row r="122" spans="1:17" s="4" customFormat="1" ht="16.5" x14ac:dyDescent="0.25">
      <c r="B122" s="52"/>
      <c r="C122" s="52"/>
      <c r="D122" s="52"/>
      <c r="G122" s="15"/>
      <c r="H122" s="15"/>
      <c r="J122" s="15"/>
      <c r="K122" s="15"/>
      <c r="L122" s="15"/>
      <c r="M122" s="15"/>
      <c r="N122" s="15"/>
      <c r="O122" s="15"/>
      <c r="P122" s="16"/>
    </row>
    <row r="123" spans="1:17" s="4" customFormat="1" ht="16.5" x14ac:dyDescent="0.25">
      <c r="B123" s="52"/>
      <c r="C123" s="52"/>
      <c r="D123" s="52"/>
      <c r="G123" s="15"/>
      <c r="H123" s="15"/>
      <c r="J123" s="15"/>
      <c r="K123" s="15"/>
      <c r="L123" s="15"/>
      <c r="M123" s="15"/>
      <c r="N123" s="15"/>
      <c r="O123" s="15"/>
      <c r="P123" s="16"/>
    </row>
    <row r="124" spans="1:17" s="4" customFormat="1" ht="16.5" x14ac:dyDescent="0.25">
      <c r="B124" s="52"/>
      <c r="C124" s="52"/>
      <c r="D124" s="52"/>
      <c r="G124" s="15"/>
      <c r="H124" s="15"/>
      <c r="J124" s="15"/>
      <c r="K124" s="15"/>
      <c r="L124" s="15"/>
      <c r="M124" s="15"/>
      <c r="N124" s="15"/>
      <c r="O124" s="15"/>
      <c r="P124" s="16"/>
    </row>
    <row r="125" spans="1:17" s="4" customFormat="1" ht="16.5" x14ac:dyDescent="0.25">
      <c r="B125" s="87" t="s">
        <v>55</v>
      </c>
      <c r="C125" s="87"/>
      <c r="D125" s="52"/>
      <c r="G125" s="52"/>
      <c r="H125" s="52"/>
      <c r="J125" s="52"/>
      <c r="K125" s="52"/>
      <c r="L125" s="52" t="s">
        <v>9</v>
      </c>
      <c r="M125" s="52"/>
      <c r="N125" s="52"/>
      <c r="O125" s="52"/>
    </row>
  </sheetData>
  <mergeCells count="21">
    <mergeCell ref="B120:C120"/>
    <mergeCell ref="B125:C125"/>
    <mergeCell ref="K8:K10"/>
    <mergeCell ref="L8:L10"/>
    <mergeCell ref="M8:M10"/>
    <mergeCell ref="D9:D10"/>
    <mergeCell ref="E9:F9"/>
    <mergeCell ref="G9:G10"/>
    <mergeCell ref="A4:P4"/>
    <mergeCell ref="A5:P5"/>
    <mergeCell ref="A6:P6"/>
    <mergeCell ref="A8:A10"/>
    <mergeCell ref="B8:B10"/>
    <mergeCell ref="C8:C10"/>
    <mergeCell ref="D8:G8"/>
    <mergeCell ref="H8:H10"/>
    <mergeCell ref="I8:I10"/>
    <mergeCell ref="J8:J10"/>
    <mergeCell ref="O8:O10"/>
    <mergeCell ref="P8:P10"/>
    <mergeCell ref="N8:N10"/>
  </mergeCells>
  <pageMargins left="0.31496062992125984" right="0.11811023622047245" top="0.35433070866141736" bottom="0.55118110236220474" header="0.31496062992125984" footer="0.31496062992125984"/>
  <pageSetup paperSize="9" orientation="landscape" verticalDpi="0" r:id="rId1"/>
  <headerFoot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4"/>
  <sheetViews>
    <sheetView topLeftCell="A98" workbookViewId="0">
      <selection activeCell="A89" sqref="A89:G98"/>
    </sheetView>
  </sheetViews>
  <sheetFormatPr defaultRowHeight="12.75" x14ac:dyDescent="0.2"/>
  <cols>
    <col min="1" max="1" width="4.140625" style="8" customWidth="1"/>
    <col min="2" max="2" width="24.42578125" style="8" customWidth="1"/>
    <col min="3" max="3" width="6.42578125" style="8" customWidth="1"/>
    <col min="4" max="4" width="6.7109375" style="8" customWidth="1"/>
    <col min="5" max="5" width="5" style="8" customWidth="1"/>
    <col min="6" max="7" width="6.5703125" style="8" customWidth="1"/>
    <col min="8" max="8" width="12.7109375" style="8" customWidth="1"/>
    <col min="9" max="9" width="20.140625" style="8" customWidth="1"/>
    <col min="10" max="10" width="11.85546875" style="8" customWidth="1"/>
    <col min="11" max="11" width="8.85546875" style="8" customWidth="1"/>
    <col min="12" max="12" width="13.42578125" style="8" customWidth="1"/>
    <col min="13" max="13" width="7.28515625" style="8" customWidth="1"/>
    <col min="14" max="261" width="9.140625" style="8"/>
    <col min="262" max="262" width="4.140625" style="8" customWidth="1"/>
    <col min="263" max="263" width="25.7109375" style="8" customWidth="1"/>
    <col min="264" max="264" width="20.140625" style="8" customWidth="1"/>
    <col min="265" max="265" width="7.85546875" style="8" customWidth="1"/>
    <col min="266" max="266" width="12.140625" style="8" customWidth="1"/>
    <col min="267" max="267" width="12.85546875" style="8" customWidth="1"/>
    <col min="268" max="268" width="14.7109375" style="8" customWidth="1"/>
    <col min="269" max="517" width="9.140625" style="8"/>
    <col min="518" max="518" width="4.140625" style="8" customWidth="1"/>
    <col min="519" max="519" width="25.7109375" style="8" customWidth="1"/>
    <col min="520" max="520" width="20.140625" style="8" customWidth="1"/>
    <col min="521" max="521" width="7.85546875" style="8" customWidth="1"/>
    <col min="522" max="522" width="12.140625" style="8" customWidth="1"/>
    <col min="523" max="523" width="12.85546875" style="8" customWidth="1"/>
    <col min="524" max="524" width="14.7109375" style="8" customWidth="1"/>
    <col min="525" max="773" width="9.140625" style="8"/>
    <col min="774" max="774" width="4.140625" style="8" customWidth="1"/>
    <col min="775" max="775" width="25.7109375" style="8" customWidth="1"/>
    <col min="776" max="776" width="20.140625" style="8" customWidth="1"/>
    <col min="777" max="777" width="7.85546875" style="8" customWidth="1"/>
    <col min="778" max="778" width="12.140625" style="8" customWidth="1"/>
    <col min="779" max="779" width="12.85546875" style="8" customWidth="1"/>
    <col min="780" max="780" width="14.7109375" style="8" customWidth="1"/>
    <col min="781" max="1029" width="9.140625" style="8"/>
    <col min="1030" max="1030" width="4.140625" style="8" customWidth="1"/>
    <col min="1031" max="1031" width="25.7109375" style="8" customWidth="1"/>
    <col min="1032" max="1032" width="20.140625" style="8" customWidth="1"/>
    <col min="1033" max="1033" width="7.85546875" style="8" customWidth="1"/>
    <col min="1034" max="1034" width="12.140625" style="8" customWidth="1"/>
    <col min="1035" max="1035" width="12.85546875" style="8" customWidth="1"/>
    <col min="1036" max="1036" width="14.7109375" style="8" customWidth="1"/>
    <col min="1037" max="1285" width="9.140625" style="8"/>
    <col min="1286" max="1286" width="4.140625" style="8" customWidth="1"/>
    <col min="1287" max="1287" width="25.7109375" style="8" customWidth="1"/>
    <col min="1288" max="1288" width="20.140625" style="8" customWidth="1"/>
    <col min="1289" max="1289" width="7.85546875" style="8" customWidth="1"/>
    <col min="1290" max="1290" width="12.140625" style="8" customWidth="1"/>
    <col min="1291" max="1291" width="12.85546875" style="8" customWidth="1"/>
    <col min="1292" max="1292" width="14.7109375" style="8" customWidth="1"/>
    <col min="1293" max="1541" width="9.140625" style="8"/>
    <col min="1542" max="1542" width="4.140625" style="8" customWidth="1"/>
    <col min="1543" max="1543" width="25.7109375" style="8" customWidth="1"/>
    <col min="1544" max="1544" width="20.140625" style="8" customWidth="1"/>
    <col min="1545" max="1545" width="7.85546875" style="8" customWidth="1"/>
    <col min="1546" max="1546" width="12.140625" style="8" customWidth="1"/>
    <col min="1547" max="1547" width="12.85546875" style="8" customWidth="1"/>
    <col min="1548" max="1548" width="14.7109375" style="8" customWidth="1"/>
    <col min="1549" max="1797" width="9.140625" style="8"/>
    <col min="1798" max="1798" width="4.140625" style="8" customWidth="1"/>
    <col min="1799" max="1799" width="25.7109375" style="8" customWidth="1"/>
    <col min="1800" max="1800" width="20.140625" style="8" customWidth="1"/>
    <col min="1801" max="1801" width="7.85546875" style="8" customWidth="1"/>
    <col min="1802" max="1802" width="12.140625" style="8" customWidth="1"/>
    <col min="1803" max="1803" width="12.85546875" style="8" customWidth="1"/>
    <col min="1804" max="1804" width="14.7109375" style="8" customWidth="1"/>
    <col min="1805" max="2053" width="9.140625" style="8"/>
    <col min="2054" max="2054" width="4.140625" style="8" customWidth="1"/>
    <col min="2055" max="2055" width="25.7109375" style="8" customWidth="1"/>
    <col min="2056" max="2056" width="20.140625" style="8" customWidth="1"/>
    <col min="2057" max="2057" width="7.85546875" style="8" customWidth="1"/>
    <col min="2058" max="2058" width="12.140625" style="8" customWidth="1"/>
    <col min="2059" max="2059" width="12.85546875" style="8" customWidth="1"/>
    <col min="2060" max="2060" width="14.7109375" style="8" customWidth="1"/>
    <col min="2061" max="2309" width="9.140625" style="8"/>
    <col min="2310" max="2310" width="4.140625" style="8" customWidth="1"/>
    <col min="2311" max="2311" width="25.7109375" style="8" customWidth="1"/>
    <col min="2312" max="2312" width="20.140625" style="8" customWidth="1"/>
    <col min="2313" max="2313" width="7.85546875" style="8" customWidth="1"/>
    <col min="2314" max="2314" width="12.140625" style="8" customWidth="1"/>
    <col min="2315" max="2315" width="12.85546875" style="8" customWidth="1"/>
    <col min="2316" max="2316" width="14.7109375" style="8" customWidth="1"/>
    <col min="2317" max="2565" width="9.140625" style="8"/>
    <col min="2566" max="2566" width="4.140625" style="8" customWidth="1"/>
    <col min="2567" max="2567" width="25.7109375" style="8" customWidth="1"/>
    <col min="2568" max="2568" width="20.140625" style="8" customWidth="1"/>
    <col min="2569" max="2569" width="7.85546875" style="8" customWidth="1"/>
    <col min="2570" max="2570" width="12.140625" style="8" customWidth="1"/>
    <col min="2571" max="2571" width="12.85546875" style="8" customWidth="1"/>
    <col min="2572" max="2572" width="14.7109375" style="8" customWidth="1"/>
    <col min="2573" max="2821" width="9.140625" style="8"/>
    <col min="2822" max="2822" width="4.140625" style="8" customWidth="1"/>
    <col min="2823" max="2823" width="25.7109375" style="8" customWidth="1"/>
    <col min="2824" max="2824" width="20.140625" style="8" customWidth="1"/>
    <col min="2825" max="2825" width="7.85546875" style="8" customWidth="1"/>
    <col min="2826" max="2826" width="12.140625" style="8" customWidth="1"/>
    <col min="2827" max="2827" width="12.85546875" style="8" customWidth="1"/>
    <col min="2828" max="2828" width="14.7109375" style="8" customWidth="1"/>
    <col min="2829" max="3077" width="9.140625" style="8"/>
    <col min="3078" max="3078" width="4.140625" style="8" customWidth="1"/>
    <col min="3079" max="3079" width="25.7109375" style="8" customWidth="1"/>
    <col min="3080" max="3080" width="20.140625" style="8" customWidth="1"/>
    <col min="3081" max="3081" width="7.85546875" style="8" customWidth="1"/>
    <col min="3082" max="3082" width="12.140625" style="8" customWidth="1"/>
    <col min="3083" max="3083" width="12.85546875" style="8" customWidth="1"/>
    <col min="3084" max="3084" width="14.7109375" style="8" customWidth="1"/>
    <col min="3085" max="3333" width="9.140625" style="8"/>
    <col min="3334" max="3334" width="4.140625" style="8" customWidth="1"/>
    <col min="3335" max="3335" width="25.7109375" style="8" customWidth="1"/>
    <col min="3336" max="3336" width="20.140625" style="8" customWidth="1"/>
    <col min="3337" max="3337" width="7.85546875" style="8" customWidth="1"/>
    <col min="3338" max="3338" width="12.140625" style="8" customWidth="1"/>
    <col min="3339" max="3339" width="12.85546875" style="8" customWidth="1"/>
    <col min="3340" max="3340" width="14.7109375" style="8" customWidth="1"/>
    <col min="3341" max="3589" width="9.140625" style="8"/>
    <col min="3590" max="3590" width="4.140625" style="8" customWidth="1"/>
    <col min="3591" max="3591" width="25.7109375" style="8" customWidth="1"/>
    <col min="3592" max="3592" width="20.140625" style="8" customWidth="1"/>
    <col min="3593" max="3593" width="7.85546875" style="8" customWidth="1"/>
    <col min="3594" max="3594" width="12.140625" style="8" customWidth="1"/>
    <col min="3595" max="3595" width="12.85546875" style="8" customWidth="1"/>
    <col min="3596" max="3596" width="14.7109375" style="8" customWidth="1"/>
    <col min="3597" max="3845" width="9.140625" style="8"/>
    <col min="3846" max="3846" width="4.140625" style="8" customWidth="1"/>
    <col min="3847" max="3847" width="25.7109375" style="8" customWidth="1"/>
    <col min="3848" max="3848" width="20.140625" style="8" customWidth="1"/>
    <col min="3849" max="3849" width="7.85546875" style="8" customWidth="1"/>
    <col min="3850" max="3850" width="12.140625" style="8" customWidth="1"/>
    <col min="3851" max="3851" width="12.85546875" style="8" customWidth="1"/>
    <col min="3852" max="3852" width="14.7109375" style="8" customWidth="1"/>
    <col min="3853" max="4101" width="9.140625" style="8"/>
    <col min="4102" max="4102" width="4.140625" style="8" customWidth="1"/>
    <col min="4103" max="4103" width="25.7109375" style="8" customWidth="1"/>
    <col min="4104" max="4104" width="20.140625" style="8" customWidth="1"/>
    <col min="4105" max="4105" width="7.85546875" style="8" customWidth="1"/>
    <col min="4106" max="4106" width="12.140625" style="8" customWidth="1"/>
    <col min="4107" max="4107" width="12.85546875" style="8" customWidth="1"/>
    <col min="4108" max="4108" width="14.7109375" style="8" customWidth="1"/>
    <col min="4109" max="4357" width="9.140625" style="8"/>
    <col min="4358" max="4358" width="4.140625" style="8" customWidth="1"/>
    <col min="4359" max="4359" width="25.7109375" style="8" customWidth="1"/>
    <col min="4360" max="4360" width="20.140625" style="8" customWidth="1"/>
    <col min="4361" max="4361" width="7.85546875" style="8" customWidth="1"/>
    <col min="4362" max="4362" width="12.140625" style="8" customWidth="1"/>
    <col min="4363" max="4363" width="12.85546875" style="8" customWidth="1"/>
    <col min="4364" max="4364" width="14.7109375" style="8" customWidth="1"/>
    <col min="4365" max="4613" width="9.140625" style="8"/>
    <col min="4614" max="4614" width="4.140625" style="8" customWidth="1"/>
    <col min="4615" max="4615" width="25.7109375" style="8" customWidth="1"/>
    <col min="4616" max="4616" width="20.140625" style="8" customWidth="1"/>
    <col min="4617" max="4617" width="7.85546875" style="8" customWidth="1"/>
    <col min="4618" max="4618" width="12.140625" style="8" customWidth="1"/>
    <col min="4619" max="4619" width="12.85546875" style="8" customWidth="1"/>
    <col min="4620" max="4620" width="14.7109375" style="8" customWidth="1"/>
    <col min="4621" max="4869" width="9.140625" style="8"/>
    <col min="4870" max="4870" width="4.140625" style="8" customWidth="1"/>
    <col min="4871" max="4871" width="25.7109375" style="8" customWidth="1"/>
    <col min="4872" max="4872" width="20.140625" style="8" customWidth="1"/>
    <col min="4873" max="4873" width="7.85546875" style="8" customWidth="1"/>
    <col min="4874" max="4874" width="12.140625" style="8" customWidth="1"/>
    <col min="4875" max="4875" width="12.85546875" style="8" customWidth="1"/>
    <col min="4876" max="4876" width="14.7109375" style="8" customWidth="1"/>
    <col min="4877" max="5125" width="9.140625" style="8"/>
    <col min="5126" max="5126" width="4.140625" style="8" customWidth="1"/>
    <col min="5127" max="5127" width="25.7109375" style="8" customWidth="1"/>
    <col min="5128" max="5128" width="20.140625" style="8" customWidth="1"/>
    <col min="5129" max="5129" width="7.85546875" style="8" customWidth="1"/>
    <col min="5130" max="5130" width="12.140625" style="8" customWidth="1"/>
    <col min="5131" max="5131" width="12.85546875" style="8" customWidth="1"/>
    <col min="5132" max="5132" width="14.7109375" style="8" customWidth="1"/>
    <col min="5133" max="5381" width="9.140625" style="8"/>
    <col min="5382" max="5382" width="4.140625" style="8" customWidth="1"/>
    <col min="5383" max="5383" width="25.7109375" style="8" customWidth="1"/>
    <col min="5384" max="5384" width="20.140625" style="8" customWidth="1"/>
    <col min="5385" max="5385" width="7.85546875" style="8" customWidth="1"/>
    <col min="5386" max="5386" width="12.140625" style="8" customWidth="1"/>
    <col min="5387" max="5387" width="12.85546875" style="8" customWidth="1"/>
    <col min="5388" max="5388" width="14.7109375" style="8" customWidth="1"/>
    <col min="5389" max="5637" width="9.140625" style="8"/>
    <col min="5638" max="5638" width="4.140625" style="8" customWidth="1"/>
    <col min="5639" max="5639" width="25.7109375" style="8" customWidth="1"/>
    <col min="5640" max="5640" width="20.140625" style="8" customWidth="1"/>
    <col min="5641" max="5641" width="7.85546875" style="8" customWidth="1"/>
    <col min="5642" max="5642" width="12.140625" style="8" customWidth="1"/>
    <col min="5643" max="5643" width="12.85546875" style="8" customWidth="1"/>
    <col min="5644" max="5644" width="14.7109375" style="8" customWidth="1"/>
    <col min="5645" max="5893" width="9.140625" style="8"/>
    <col min="5894" max="5894" width="4.140625" style="8" customWidth="1"/>
    <col min="5895" max="5895" width="25.7109375" style="8" customWidth="1"/>
    <col min="5896" max="5896" width="20.140625" style="8" customWidth="1"/>
    <col min="5897" max="5897" width="7.85546875" style="8" customWidth="1"/>
    <col min="5898" max="5898" width="12.140625" style="8" customWidth="1"/>
    <col min="5899" max="5899" width="12.85546875" style="8" customWidth="1"/>
    <col min="5900" max="5900" width="14.7109375" style="8" customWidth="1"/>
    <col min="5901" max="6149" width="9.140625" style="8"/>
    <col min="6150" max="6150" width="4.140625" style="8" customWidth="1"/>
    <col min="6151" max="6151" width="25.7109375" style="8" customWidth="1"/>
    <col min="6152" max="6152" width="20.140625" style="8" customWidth="1"/>
    <col min="6153" max="6153" width="7.85546875" style="8" customWidth="1"/>
    <col min="6154" max="6154" width="12.140625" style="8" customWidth="1"/>
    <col min="6155" max="6155" width="12.85546875" style="8" customWidth="1"/>
    <col min="6156" max="6156" width="14.7109375" style="8" customWidth="1"/>
    <col min="6157" max="6405" width="9.140625" style="8"/>
    <col min="6406" max="6406" width="4.140625" style="8" customWidth="1"/>
    <col min="6407" max="6407" width="25.7109375" style="8" customWidth="1"/>
    <col min="6408" max="6408" width="20.140625" style="8" customWidth="1"/>
    <col min="6409" max="6409" width="7.85546875" style="8" customWidth="1"/>
    <col min="6410" max="6410" width="12.140625" style="8" customWidth="1"/>
    <col min="6411" max="6411" width="12.85546875" style="8" customWidth="1"/>
    <col min="6412" max="6412" width="14.7109375" style="8" customWidth="1"/>
    <col min="6413" max="6661" width="9.140625" style="8"/>
    <col min="6662" max="6662" width="4.140625" style="8" customWidth="1"/>
    <col min="6663" max="6663" width="25.7109375" style="8" customWidth="1"/>
    <col min="6664" max="6664" width="20.140625" style="8" customWidth="1"/>
    <col min="6665" max="6665" width="7.85546875" style="8" customWidth="1"/>
    <col min="6666" max="6666" width="12.140625" style="8" customWidth="1"/>
    <col min="6667" max="6667" width="12.85546875" style="8" customWidth="1"/>
    <col min="6668" max="6668" width="14.7109375" style="8" customWidth="1"/>
    <col min="6669" max="6917" width="9.140625" style="8"/>
    <col min="6918" max="6918" width="4.140625" style="8" customWidth="1"/>
    <col min="6919" max="6919" width="25.7109375" style="8" customWidth="1"/>
    <col min="6920" max="6920" width="20.140625" style="8" customWidth="1"/>
    <col min="6921" max="6921" width="7.85546875" style="8" customWidth="1"/>
    <col min="6922" max="6922" width="12.140625" style="8" customWidth="1"/>
    <col min="6923" max="6923" width="12.85546875" style="8" customWidth="1"/>
    <col min="6924" max="6924" width="14.7109375" style="8" customWidth="1"/>
    <col min="6925" max="7173" width="9.140625" style="8"/>
    <col min="7174" max="7174" width="4.140625" style="8" customWidth="1"/>
    <col min="7175" max="7175" width="25.7109375" style="8" customWidth="1"/>
    <col min="7176" max="7176" width="20.140625" style="8" customWidth="1"/>
    <col min="7177" max="7177" width="7.85546875" style="8" customWidth="1"/>
    <col min="7178" max="7178" width="12.140625" style="8" customWidth="1"/>
    <col min="7179" max="7179" width="12.85546875" style="8" customWidth="1"/>
    <col min="7180" max="7180" width="14.7109375" style="8" customWidth="1"/>
    <col min="7181" max="7429" width="9.140625" style="8"/>
    <col min="7430" max="7430" width="4.140625" style="8" customWidth="1"/>
    <col min="7431" max="7431" width="25.7109375" style="8" customWidth="1"/>
    <col min="7432" max="7432" width="20.140625" style="8" customWidth="1"/>
    <col min="7433" max="7433" width="7.85546875" style="8" customWidth="1"/>
    <col min="7434" max="7434" width="12.140625" style="8" customWidth="1"/>
    <col min="7435" max="7435" width="12.85546875" style="8" customWidth="1"/>
    <col min="7436" max="7436" width="14.7109375" style="8" customWidth="1"/>
    <col min="7437" max="7685" width="9.140625" style="8"/>
    <col min="7686" max="7686" width="4.140625" style="8" customWidth="1"/>
    <col min="7687" max="7687" width="25.7109375" style="8" customWidth="1"/>
    <col min="7688" max="7688" width="20.140625" style="8" customWidth="1"/>
    <col min="7689" max="7689" width="7.85546875" style="8" customWidth="1"/>
    <col min="7690" max="7690" width="12.140625" style="8" customWidth="1"/>
    <col min="7691" max="7691" width="12.85546875" style="8" customWidth="1"/>
    <col min="7692" max="7692" width="14.7109375" style="8" customWidth="1"/>
    <col min="7693" max="7941" width="9.140625" style="8"/>
    <col min="7942" max="7942" width="4.140625" style="8" customWidth="1"/>
    <col min="7943" max="7943" width="25.7109375" style="8" customWidth="1"/>
    <col min="7944" max="7944" width="20.140625" style="8" customWidth="1"/>
    <col min="7945" max="7945" width="7.85546875" style="8" customWidth="1"/>
    <col min="7946" max="7946" width="12.140625" style="8" customWidth="1"/>
    <col min="7947" max="7947" width="12.85546875" style="8" customWidth="1"/>
    <col min="7948" max="7948" width="14.7109375" style="8" customWidth="1"/>
    <col min="7949" max="8197" width="9.140625" style="8"/>
    <col min="8198" max="8198" width="4.140625" style="8" customWidth="1"/>
    <col min="8199" max="8199" width="25.7109375" style="8" customWidth="1"/>
    <col min="8200" max="8200" width="20.140625" style="8" customWidth="1"/>
    <col min="8201" max="8201" width="7.85546875" style="8" customWidth="1"/>
    <col min="8202" max="8202" width="12.140625" style="8" customWidth="1"/>
    <col min="8203" max="8203" width="12.85546875" style="8" customWidth="1"/>
    <col min="8204" max="8204" width="14.7109375" style="8" customWidth="1"/>
    <col min="8205" max="8453" width="9.140625" style="8"/>
    <col min="8454" max="8454" width="4.140625" style="8" customWidth="1"/>
    <col min="8455" max="8455" width="25.7109375" style="8" customWidth="1"/>
    <col min="8456" max="8456" width="20.140625" style="8" customWidth="1"/>
    <col min="8457" max="8457" width="7.85546875" style="8" customWidth="1"/>
    <col min="8458" max="8458" width="12.140625" style="8" customWidth="1"/>
    <col min="8459" max="8459" width="12.85546875" style="8" customWidth="1"/>
    <col min="8460" max="8460" width="14.7109375" style="8" customWidth="1"/>
    <col min="8461" max="8709" width="9.140625" style="8"/>
    <col min="8710" max="8710" width="4.140625" style="8" customWidth="1"/>
    <col min="8711" max="8711" width="25.7109375" style="8" customWidth="1"/>
    <col min="8712" max="8712" width="20.140625" style="8" customWidth="1"/>
    <col min="8713" max="8713" width="7.85546875" style="8" customWidth="1"/>
    <col min="8714" max="8714" width="12.140625" style="8" customWidth="1"/>
    <col min="8715" max="8715" width="12.85546875" style="8" customWidth="1"/>
    <col min="8716" max="8716" width="14.7109375" style="8" customWidth="1"/>
    <col min="8717" max="8965" width="9.140625" style="8"/>
    <col min="8966" max="8966" width="4.140625" style="8" customWidth="1"/>
    <col min="8967" max="8967" width="25.7109375" style="8" customWidth="1"/>
    <col min="8968" max="8968" width="20.140625" style="8" customWidth="1"/>
    <col min="8969" max="8969" width="7.85546875" style="8" customWidth="1"/>
    <col min="8970" max="8970" width="12.140625" style="8" customWidth="1"/>
    <col min="8971" max="8971" width="12.85546875" style="8" customWidth="1"/>
    <col min="8972" max="8972" width="14.7109375" style="8" customWidth="1"/>
    <col min="8973" max="9221" width="9.140625" style="8"/>
    <col min="9222" max="9222" width="4.140625" style="8" customWidth="1"/>
    <col min="9223" max="9223" width="25.7109375" style="8" customWidth="1"/>
    <col min="9224" max="9224" width="20.140625" style="8" customWidth="1"/>
    <col min="9225" max="9225" width="7.85546875" style="8" customWidth="1"/>
    <col min="9226" max="9226" width="12.140625" style="8" customWidth="1"/>
    <col min="9227" max="9227" width="12.85546875" style="8" customWidth="1"/>
    <col min="9228" max="9228" width="14.7109375" style="8" customWidth="1"/>
    <col min="9229" max="9477" width="9.140625" style="8"/>
    <col min="9478" max="9478" width="4.140625" style="8" customWidth="1"/>
    <col min="9479" max="9479" width="25.7109375" style="8" customWidth="1"/>
    <col min="9480" max="9480" width="20.140625" style="8" customWidth="1"/>
    <col min="9481" max="9481" width="7.85546875" style="8" customWidth="1"/>
    <col min="9482" max="9482" width="12.140625" style="8" customWidth="1"/>
    <col min="9483" max="9483" width="12.85546875" style="8" customWidth="1"/>
    <col min="9484" max="9484" width="14.7109375" style="8" customWidth="1"/>
    <col min="9485" max="9733" width="9.140625" style="8"/>
    <col min="9734" max="9734" width="4.140625" style="8" customWidth="1"/>
    <col min="9735" max="9735" width="25.7109375" style="8" customWidth="1"/>
    <col min="9736" max="9736" width="20.140625" style="8" customWidth="1"/>
    <col min="9737" max="9737" width="7.85546875" style="8" customWidth="1"/>
    <col min="9738" max="9738" width="12.140625" style="8" customWidth="1"/>
    <col min="9739" max="9739" width="12.85546875" style="8" customWidth="1"/>
    <col min="9740" max="9740" width="14.7109375" style="8" customWidth="1"/>
    <col min="9741" max="9989" width="9.140625" style="8"/>
    <col min="9990" max="9990" width="4.140625" style="8" customWidth="1"/>
    <col min="9991" max="9991" width="25.7109375" style="8" customWidth="1"/>
    <col min="9992" max="9992" width="20.140625" style="8" customWidth="1"/>
    <col min="9993" max="9993" width="7.85546875" style="8" customWidth="1"/>
    <col min="9994" max="9994" width="12.140625" style="8" customWidth="1"/>
    <col min="9995" max="9995" width="12.85546875" style="8" customWidth="1"/>
    <col min="9996" max="9996" width="14.7109375" style="8" customWidth="1"/>
    <col min="9997" max="10245" width="9.140625" style="8"/>
    <col min="10246" max="10246" width="4.140625" style="8" customWidth="1"/>
    <col min="10247" max="10247" width="25.7109375" style="8" customWidth="1"/>
    <col min="10248" max="10248" width="20.140625" style="8" customWidth="1"/>
    <col min="10249" max="10249" width="7.85546875" style="8" customWidth="1"/>
    <col min="10250" max="10250" width="12.140625" style="8" customWidth="1"/>
    <col min="10251" max="10251" width="12.85546875" style="8" customWidth="1"/>
    <col min="10252" max="10252" width="14.7109375" style="8" customWidth="1"/>
    <col min="10253" max="10501" width="9.140625" style="8"/>
    <col min="10502" max="10502" width="4.140625" style="8" customWidth="1"/>
    <col min="10503" max="10503" width="25.7109375" style="8" customWidth="1"/>
    <col min="10504" max="10504" width="20.140625" style="8" customWidth="1"/>
    <col min="10505" max="10505" width="7.85546875" style="8" customWidth="1"/>
    <col min="10506" max="10506" width="12.140625" style="8" customWidth="1"/>
    <col min="10507" max="10507" width="12.85546875" style="8" customWidth="1"/>
    <col min="10508" max="10508" width="14.7109375" style="8" customWidth="1"/>
    <col min="10509" max="10757" width="9.140625" style="8"/>
    <col min="10758" max="10758" width="4.140625" style="8" customWidth="1"/>
    <col min="10759" max="10759" width="25.7109375" style="8" customWidth="1"/>
    <col min="10760" max="10760" width="20.140625" style="8" customWidth="1"/>
    <col min="10761" max="10761" width="7.85546875" style="8" customWidth="1"/>
    <col min="10762" max="10762" width="12.140625" style="8" customWidth="1"/>
    <col min="10763" max="10763" width="12.85546875" style="8" customWidth="1"/>
    <col min="10764" max="10764" width="14.7109375" style="8" customWidth="1"/>
    <col min="10765" max="11013" width="9.140625" style="8"/>
    <col min="11014" max="11014" width="4.140625" style="8" customWidth="1"/>
    <col min="11015" max="11015" width="25.7109375" style="8" customWidth="1"/>
    <col min="11016" max="11016" width="20.140625" style="8" customWidth="1"/>
    <col min="11017" max="11017" width="7.85546875" style="8" customWidth="1"/>
    <col min="11018" max="11018" width="12.140625" style="8" customWidth="1"/>
    <col min="11019" max="11019" width="12.85546875" style="8" customWidth="1"/>
    <col min="11020" max="11020" width="14.7109375" style="8" customWidth="1"/>
    <col min="11021" max="11269" width="9.140625" style="8"/>
    <col min="11270" max="11270" width="4.140625" style="8" customWidth="1"/>
    <col min="11271" max="11271" width="25.7109375" style="8" customWidth="1"/>
    <col min="11272" max="11272" width="20.140625" style="8" customWidth="1"/>
    <col min="11273" max="11273" width="7.85546875" style="8" customWidth="1"/>
    <col min="11274" max="11274" width="12.140625" style="8" customWidth="1"/>
    <col min="11275" max="11275" width="12.85546875" style="8" customWidth="1"/>
    <col min="11276" max="11276" width="14.7109375" style="8" customWidth="1"/>
    <col min="11277" max="11525" width="9.140625" style="8"/>
    <col min="11526" max="11526" width="4.140625" style="8" customWidth="1"/>
    <col min="11527" max="11527" width="25.7109375" style="8" customWidth="1"/>
    <col min="11528" max="11528" width="20.140625" style="8" customWidth="1"/>
    <col min="11529" max="11529" width="7.85546875" style="8" customWidth="1"/>
    <col min="11530" max="11530" width="12.140625" style="8" customWidth="1"/>
    <col min="11531" max="11531" width="12.85546875" style="8" customWidth="1"/>
    <col min="11532" max="11532" width="14.7109375" style="8" customWidth="1"/>
    <col min="11533" max="11781" width="9.140625" style="8"/>
    <col min="11782" max="11782" width="4.140625" style="8" customWidth="1"/>
    <col min="11783" max="11783" width="25.7109375" style="8" customWidth="1"/>
    <col min="11784" max="11784" width="20.140625" style="8" customWidth="1"/>
    <col min="11785" max="11785" width="7.85546875" style="8" customWidth="1"/>
    <col min="11786" max="11786" width="12.140625" style="8" customWidth="1"/>
    <col min="11787" max="11787" width="12.85546875" style="8" customWidth="1"/>
    <col min="11788" max="11788" width="14.7109375" style="8" customWidth="1"/>
    <col min="11789" max="12037" width="9.140625" style="8"/>
    <col min="12038" max="12038" width="4.140625" style="8" customWidth="1"/>
    <col min="12039" max="12039" width="25.7109375" style="8" customWidth="1"/>
    <col min="12040" max="12040" width="20.140625" style="8" customWidth="1"/>
    <col min="12041" max="12041" width="7.85546875" style="8" customWidth="1"/>
    <col min="12042" max="12042" width="12.140625" style="8" customWidth="1"/>
    <col min="12043" max="12043" width="12.85546875" style="8" customWidth="1"/>
    <col min="12044" max="12044" width="14.7109375" style="8" customWidth="1"/>
    <col min="12045" max="12293" width="9.140625" style="8"/>
    <col min="12294" max="12294" width="4.140625" style="8" customWidth="1"/>
    <col min="12295" max="12295" width="25.7109375" style="8" customWidth="1"/>
    <col min="12296" max="12296" width="20.140625" style="8" customWidth="1"/>
    <col min="12297" max="12297" width="7.85546875" style="8" customWidth="1"/>
    <col min="12298" max="12298" width="12.140625" style="8" customWidth="1"/>
    <col min="12299" max="12299" width="12.85546875" style="8" customWidth="1"/>
    <col min="12300" max="12300" width="14.7109375" style="8" customWidth="1"/>
    <col min="12301" max="12549" width="9.140625" style="8"/>
    <col min="12550" max="12550" width="4.140625" style="8" customWidth="1"/>
    <col min="12551" max="12551" width="25.7109375" style="8" customWidth="1"/>
    <col min="12552" max="12552" width="20.140625" style="8" customWidth="1"/>
    <col min="12553" max="12553" width="7.85546875" style="8" customWidth="1"/>
    <col min="12554" max="12554" width="12.140625" style="8" customWidth="1"/>
    <col min="12555" max="12555" width="12.85546875" style="8" customWidth="1"/>
    <col min="12556" max="12556" width="14.7109375" style="8" customWidth="1"/>
    <col min="12557" max="12805" width="9.140625" style="8"/>
    <col min="12806" max="12806" width="4.140625" style="8" customWidth="1"/>
    <col min="12807" max="12807" width="25.7109375" style="8" customWidth="1"/>
    <col min="12808" max="12808" width="20.140625" style="8" customWidth="1"/>
    <col min="12809" max="12809" width="7.85546875" style="8" customWidth="1"/>
    <col min="12810" max="12810" width="12.140625" style="8" customWidth="1"/>
    <col min="12811" max="12811" width="12.85546875" style="8" customWidth="1"/>
    <col min="12812" max="12812" width="14.7109375" style="8" customWidth="1"/>
    <col min="12813" max="13061" width="9.140625" style="8"/>
    <col min="13062" max="13062" width="4.140625" style="8" customWidth="1"/>
    <col min="13063" max="13063" width="25.7109375" style="8" customWidth="1"/>
    <col min="13064" max="13064" width="20.140625" style="8" customWidth="1"/>
    <col min="13065" max="13065" width="7.85546875" style="8" customWidth="1"/>
    <col min="13066" max="13066" width="12.140625" style="8" customWidth="1"/>
    <col min="13067" max="13067" width="12.85546875" style="8" customWidth="1"/>
    <col min="13068" max="13068" width="14.7109375" style="8" customWidth="1"/>
    <col min="13069" max="13317" width="9.140625" style="8"/>
    <col min="13318" max="13318" width="4.140625" style="8" customWidth="1"/>
    <col min="13319" max="13319" width="25.7109375" style="8" customWidth="1"/>
    <col min="13320" max="13320" width="20.140625" style="8" customWidth="1"/>
    <col min="13321" max="13321" width="7.85546875" style="8" customWidth="1"/>
    <col min="13322" max="13322" width="12.140625" style="8" customWidth="1"/>
    <col min="13323" max="13323" width="12.85546875" style="8" customWidth="1"/>
    <col min="13324" max="13324" width="14.7109375" style="8" customWidth="1"/>
    <col min="13325" max="13573" width="9.140625" style="8"/>
    <col min="13574" max="13574" width="4.140625" style="8" customWidth="1"/>
    <col min="13575" max="13575" width="25.7109375" style="8" customWidth="1"/>
    <col min="13576" max="13576" width="20.140625" style="8" customWidth="1"/>
    <col min="13577" max="13577" width="7.85546875" style="8" customWidth="1"/>
    <col min="13578" max="13578" width="12.140625" style="8" customWidth="1"/>
    <col min="13579" max="13579" width="12.85546875" style="8" customWidth="1"/>
    <col min="13580" max="13580" width="14.7109375" style="8" customWidth="1"/>
    <col min="13581" max="13829" width="9.140625" style="8"/>
    <col min="13830" max="13830" width="4.140625" style="8" customWidth="1"/>
    <col min="13831" max="13831" width="25.7109375" style="8" customWidth="1"/>
    <col min="13832" max="13832" width="20.140625" style="8" customWidth="1"/>
    <col min="13833" max="13833" width="7.85546875" style="8" customWidth="1"/>
    <col min="13834" max="13834" width="12.140625" style="8" customWidth="1"/>
    <col min="13835" max="13835" width="12.85546875" style="8" customWidth="1"/>
    <col min="13836" max="13836" width="14.7109375" style="8" customWidth="1"/>
    <col min="13837" max="14085" width="9.140625" style="8"/>
    <col min="14086" max="14086" width="4.140625" style="8" customWidth="1"/>
    <col min="14087" max="14087" width="25.7109375" style="8" customWidth="1"/>
    <col min="14088" max="14088" width="20.140625" style="8" customWidth="1"/>
    <col min="14089" max="14089" width="7.85546875" style="8" customWidth="1"/>
    <col min="14090" max="14090" width="12.140625" style="8" customWidth="1"/>
    <col min="14091" max="14091" width="12.85546875" style="8" customWidth="1"/>
    <col min="14092" max="14092" width="14.7109375" style="8" customWidth="1"/>
    <col min="14093" max="14341" width="9.140625" style="8"/>
    <col min="14342" max="14342" width="4.140625" style="8" customWidth="1"/>
    <col min="14343" max="14343" width="25.7109375" style="8" customWidth="1"/>
    <col min="14344" max="14344" width="20.140625" style="8" customWidth="1"/>
    <col min="14345" max="14345" width="7.85546875" style="8" customWidth="1"/>
    <col min="14346" max="14346" width="12.140625" style="8" customWidth="1"/>
    <col min="14347" max="14347" width="12.85546875" style="8" customWidth="1"/>
    <col min="14348" max="14348" width="14.7109375" style="8" customWidth="1"/>
    <col min="14349" max="14597" width="9.140625" style="8"/>
    <col min="14598" max="14598" width="4.140625" style="8" customWidth="1"/>
    <col min="14599" max="14599" width="25.7109375" style="8" customWidth="1"/>
    <col min="14600" max="14600" width="20.140625" style="8" customWidth="1"/>
    <col min="14601" max="14601" width="7.85546875" style="8" customWidth="1"/>
    <col min="14602" max="14602" width="12.140625" style="8" customWidth="1"/>
    <col min="14603" max="14603" width="12.85546875" style="8" customWidth="1"/>
    <col min="14604" max="14604" width="14.7109375" style="8" customWidth="1"/>
    <col min="14605" max="14853" width="9.140625" style="8"/>
    <col min="14854" max="14854" width="4.140625" style="8" customWidth="1"/>
    <col min="14855" max="14855" width="25.7109375" style="8" customWidth="1"/>
    <col min="14856" max="14856" width="20.140625" style="8" customWidth="1"/>
    <col min="14857" max="14857" width="7.85546875" style="8" customWidth="1"/>
    <col min="14858" max="14858" width="12.140625" style="8" customWidth="1"/>
    <col min="14859" max="14859" width="12.85546875" style="8" customWidth="1"/>
    <col min="14860" max="14860" width="14.7109375" style="8" customWidth="1"/>
    <col min="14861" max="15109" width="9.140625" style="8"/>
    <col min="15110" max="15110" width="4.140625" style="8" customWidth="1"/>
    <col min="15111" max="15111" width="25.7109375" style="8" customWidth="1"/>
    <col min="15112" max="15112" width="20.140625" style="8" customWidth="1"/>
    <col min="15113" max="15113" width="7.85546875" style="8" customWidth="1"/>
    <col min="15114" max="15114" width="12.140625" style="8" customWidth="1"/>
    <col min="15115" max="15115" width="12.85546875" style="8" customWidth="1"/>
    <col min="15116" max="15116" width="14.7109375" style="8" customWidth="1"/>
    <col min="15117" max="15365" width="9.140625" style="8"/>
    <col min="15366" max="15366" width="4.140625" style="8" customWidth="1"/>
    <col min="15367" max="15367" width="25.7109375" style="8" customWidth="1"/>
    <col min="15368" max="15368" width="20.140625" style="8" customWidth="1"/>
    <col min="15369" max="15369" width="7.85546875" style="8" customWidth="1"/>
    <col min="15370" max="15370" width="12.140625" style="8" customWidth="1"/>
    <col min="15371" max="15371" width="12.85546875" style="8" customWidth="1"/>
    <col min="15372" max="15372" width="14.7109375" style="8" customWidth="1"/>
    <col min="15373" max="15621" width="9.140625" style="8"/>
    <col min="15622" max="15622" width="4.140625" style="8" customWidth="1"/>
    <col min="15623" max="15623" width="25.7109375" style="8" customWidth="1"/>
    <col min="15624" max="15624" width="20.140625" style="8" customWidth="1"/>
    <col min="15625" max="15625" width="7.85546875" style="8" customWidth="1"/>
    <col min="15626" max="15626" width="12.140625" style="8" customWidth="1"/>
    <col min="15627" max="15627" width="12.85546875" style="8" customWidth="1"/>
    <col min="15628" max="15628" width="14.7109375" style="8" customWidth="1"/>
    <col min="15629" max="15877" width="9.140625" style="8"/>
    <col min="15878" max="15878" width="4.140625" style="8" customWidth="1"/>
    <col min="15879" max="15879" width="25.7109375" style="8" customWidth="1"/>
    <col min="15880" max="15880" width="20.140625" style="8" customWidth="1"/>
    <col min="15881" max="15881" width="7.85546875" style="8" customWidth="1"/>
    <col min="15882" max="15882" width="12.140625" style="8" customWidth="1"/>
    <col min="15883" max="15883" width="12.85546875" style="8" customWidth="1"/>
    <col min="15884" max="15884" width="14.7109375" style="8" customWidth="1"/>
    <col min="15885" max="16133" width="9.140625" style="8"/>
    <col min="16134" max="16134" width="4.140625" style="8" customWidth="1"/>
    <col min="16135" max="16135" width="25.7109375" style="8" customWidth="1"/>
    <col min="16136" max="16136" width="20.140625" style="8" customWidth="1"/>
    <col min="16137" max="16137" width="7.85546875" style="8" customWidth="1"/>
    <col min="16138" max="16138" width="12.140625" style="8" customWidth="1"/>
    <col min="16139" max="16139" width="12.85546875" style="8" customWidth="1"/>
    <col min="16140" max="16140" width="14.7109375" style="8" customWidth="1"/>
    <col min="16141" max="16384" width="9.140625" style="8"/>
  </cols>
  <sheetData>
    <row r="1" spans="1:13" s="1" customFormat="1" ht="16.5" x14ac:dyDescent="0.25">
      <c r="A1" s="12" t="s">
        <v>0</v>
      </c>
      <c r="B1" s="12"/>
      <c r="C1" s="12"/>
      <c r="D1" s="12"/>
      <c r="H1" s="12"/>
      <c r="I1" s="12"/>
      <c r="J1" s="47"/>
      <c r="K1" s="47" t="s">
        <v>1</v>
      </c>
      <c r="L1" s="47"/>
      <c r="M1" s="12"/>
    </row>
    <row r="2" spans="1:13" s="2" customFormat="1" ht="16.5" x14ac:dyDescent="0.25">
      <c r="A2" s="12" t="s">
        <v>2</v>
      </c>
      <c r="B2" s="4"/>
      <c r="C2" s="4"/>
      <c r="D2" s="4"/>
      <c r="H2" s="4"/>
      <c r="I2" s="4"/>
      <c r="J2" s="47"/>
      <c r="K2" s="47" t="s">
        <v>3</v>
      </c>
      <c r="L2" s="47"/>
      <c r="M2" s="4"/>
    </row>
    <row r="3" spans="1:13" s="2" customFormat="1" ht="16.5" x14ac:dyDescent="0.25">
      <c r="A3" s="4"/>
      <c r="B3" s="4"/>
      <c r="C3" s="4"/>
      <c r="D3" s="15"/>
      <c r="H3" s="4"/>
      <c r="I3" s="4"/>
      <c r="J3" s="4"/>
      <c r="K3" s="4"/>
      <c r="L3" s="4"/>
      <c r="M3" s="4"/>
    </row>
    <row r="4" spans="1:13" s="4" customFormat="1" ht="21" customHeight="1" x14ac:dyDescent="0.25">
      <c r="A4" s="71" t="s">
        <v>139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s="4" customFormat="1" ht="21" customHeight="1" x14ac:dyDescent="0.25">
      <c r="A5" s="71" t="s">
        <v>107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s="4" customFormat="1" ht="19.5" x14ac:dyDescent="0.35">
      <c r="A6" s="72" t="s">
        <v>145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</row>
    <row r="7" spans="1:13" s="4" customFormat="1" ht="19.5" thickBot="1" x14ac:dyDescent="0.35">
      <c r="A7" s="3"/>
      <c r="B7" s="3"/>
      <c r="C7" s="3"/>
      <c r="D7" s="3"/>
      <c r="E7" s="3"/>
      <c r="F7" s="3"/>
      <c r="G7" s="3"/>
      <c r="H7" s="3"/>
      <c r="I7" s="3"/>
      <c r="J7" s="3"/>
      <c r="K7" s="54"/>
      <c r="L7" s="54"/>
      <c r="M7" s="3"/>
    </row>
    <row r="8" spans="1:13" s="5" customFormat="1" ht="31.5" customHeight="1" thickTop="1" x14ac:dyDescent="0.25">
      <c r="A8" s="73" t="s">
        <v>4</v>
      </c>
      <c r="B8" s="76" t="s">
        <v>5</v>
      </c>
      <c r="C8" s="76" t="s">
        <v>83</v>
      </c>
      <c r="D8" s="79" t="s">
        <v>117</v>
      </c>
      <c r="E8" s="80"/>
      <c r="F8" s="80"/>
      <c r="G8" s="81"/>
      <c r="H8" s="76" t="s">
        <v>88</v>
      </c>
      <c r="I8" s="76" t="s">
        <v>89</v>
      </c>
      <c r="J8" s="76" t="s">
        <v>90</v>
      </c>
      <c r="K8" s="92" t="s">
        <v>116</v>
      </c>
      <c r="L8" s="76" t="s">
        <v>148</v>
      </c>
      <c r="M8" s="84" t="s">
        <v>7</v>
      </c>
    </row>
    <row r="9" spans="1:13" s="5" customFormat="1" ht="12.75" customHeight="1" x14ac:dyDescent="0.25">
      <c r="A9" s="74"/>
      <c r="B9" s="77"/>
      <c r="C9" s="77"/>
      <c r="D9" s="88" t="s">
        <v>6</v>
      </c>
      <c r="E9" s="89" t="s">
        <v>86</v>
      </c>
      <c r="F9" s="90"/>
      <c r="G9" s="88" t="s">
        <v>87</v>
      </c>
      <c r="H9" s="77"/>
      <c r="I9" s="77"/>
      <c r="J9" s="77"/>
      <c r="K9" s="93"/>
      <c r="L9" s="82"/>
      <c r="M9" s="85"/>
    </row>
    <row r="10" spans="1:13" s="5" customFormat="1" ht="28.5" customHeight="1" x14ac:dyDescent="0.25">
      <c r="A10" s="75"/>
      <c r="B10" s="78"/>
      <c r="C10" s="78"/>
      <c r="D10" s="78"/>
      <c r="E10" s="6" t="s">
        <v>84</v>
      </c>
      <c r="F10" s="6" t="s">
        <v>85</v>
      </c>
      <c r="G10" s="91"/>
      <c r="H10" s="78"/>
      <c r="I10" s="78"/>
      <c r="J10" s="78"/>
      <c r="K10" s="94"/>
      <c r="L10" s="83"/>
      <c r="M10" s="86"/>
    </row>
    <row r="11" spans="1:13" s="5" customFormat="1" ht="31.5" x14ac:dyDescent="0.25">
      <c r="A11" s="32" t="s">
        <v>8</v>
      </c>
      <c r="B11" s="33" t="s">
        <v>152</v>
      </c>
      <c r="C11" s="26"/>
      <c r="D11" s="26"/>
      <c r="E11" s="17"/>
      <c r="F11" s="17"/>
      <c r="G11" s="17"/>
      <c r="H11" s="26"/>
      <c r="I11" s="26"/>
      <c r="J11" s="26"/>
      <c r="K11" s="57"/>
      <c r="L11" s="57"/>
      <c r="M11" s="27"/>
    </row>
    <row r="12" spans="1:13" ht="15.75" x14ac:dyDescent="0.25">
      <c r="A12" s="18">
        <v>1</v>
      </c>
      <c r="B12" s="28" t="s">
        <v>55</v>
      </c>
      <c r="C12" s="35">
        <v>4.9800000000000004</v>
      </c>
      <c r="D12" s="35">
        <v>0.4</v>
      </c>
      <c r="E12" s="36"/>
      <c r="F12" s="35"/>
      <c r="G12" s="35">
        <f>D12+F12</f>
        <v>0.4</v>
      </c>
      <c r="H12" s="35">
        <f>G12+C12</f>
        <v>5.3800000000000008</v>
      </c>
      <c r="I12" s="37">
        <f>H12*1490000</f>
        <v>8016200.0000000009</v>
      </c>
      <c r="J12" s="38">
        <f>I12*1%</f>
        <v>80162.000000000015</v>
      </c>
      <c r="K12" s="55">
        <v>3</v>
      </c>
      <c r="L12" s="55">
        <f>K12*J12</f>
        <v>240486.00000000006</v>
      </c>
      <c r="M12" s="19"/>
    </row>
    <row r="13" spans="1:13" ht="15.75" x14ac:dyDescent="0.25">
      <c r="A13" s="18">
        <v>2</v>
      </c>
      <c r="B13" s="28" t="s">
        <v>91</v>
      </c>
      <c r="C13" s="35">
        <v>3.66</v>
      </c>
      <c r="D13" s="35"/>
      <c r="E13" s="39"/>
      <c r="F13" s="35"/>
      <c r="G13" s="35">
        <f t="shared" ref="G13:G29" si="0">D13+F13</f>
        <v>0</v>
      </c>
      <c r="H13" s="35">
        <f t="shared" ref="H13:H84" si="1">G13+C13</f>
        <v>3.66</v>
      </c>
      <c r="I13" s="37">
        <f t="shared" ref="I13:I77" si="2">H13*1490000</f>
        <v>5453400</v>
      </c>
      <c r="J13" s="38">
        <f t="shared" ref="J13:J77" si="3">I13*1%</f>
        <v>54534</v>
      </c>
      <c r="K13" s="55">
        <v>3</v>
      </c>
      <c r="L13" s="55">
        <f t="shared" ref="L13:L77" si="4">K13*J13</f>
        <v>163602</v>
      </c>
      <c r="M13" s="19"/>
    </row>
    <row r="14" spans="1:13" ht="15.75" x14ac:dyDescent="0.25">
      <c r="A14" s="18">
        <v>3</v>
      </c>
      <c r="B14" s="28" t="s">
        <v>60</v>
      </c>
      <c r="C14" s="35">
        <v>4.9800000000000004</v>
      </c>
      <c r="D14" s="35"/>
      <c r="E14" s="39"/>
      <c r="F14" s="35"/>
      <c r="G14" s="35">
        <f t="shared" si="0"/>
        <v>0</v>
      </c>
      <c r="H14" s="35">
        <f t="shared" si="1"/>
        <v>4.9800000000000004</v>
      </c>
      <c r="I14" s="37">
        <f t="shared" si="2"/>
        <v>7420200.0000000009</v>
      </c>
      <c r="J14" s="38">
        <f t="shared" si="3"/>
        <v>74202.000000000015</v>
      </c>
      <c r="K14" s="55">
        <v>3</v>
      </c>
      <c r="L14" s="55">
        <f t="shared" si="4"/>
        <v>222606.00000000006</v>
      </c>
      <c r="M14" s="19"/>
    </row>
    <row r="15" spans="1:13" ht="15.75" x14ac:dyDescent="0.25">
      <c r="A15" s="18">
        <v>4</v>
      </c>
      <c r="B15" s="28" t="s">
        <v>58</v>
      </c>
      <c r="C15" s="35">
        <v>3.34</v>
      </c>
      <c r="D15" s="35"/>
      <c r="E15" s="39"/>
      <c r="F15" s="35"/>
      <c r="G15" s="35">
        <f t="shared" si="0"/>
        <v>0</v>
      </c>
      <c r="H15" s="35">
        <f t="shared" si="1"/>
        <v>3.34</v>
      </c>
      <c r="I15" s="37">
        <f t="shared" si="2"/>
        <v>4976600</v>
      </c>
      <c r="J15" s="38">
        <f t="shared" si="3"/>
        <v>49766</v>
      </c>
      <c r="K15" s="55">
        <v>3</v>
      </c>
      <c r="L15" s="55">
        <f t="shared" si="4"/>
        <v>149298</v>
      </c>
      <c r="M15" s="19"/>
    </row>
    <row r="16" spans="1:13" ht="15.75" x14ac:dyDescent="0.25">
      <c r="A16" s="18">
        <v>5</v>
      </c>
      <c r="B16" s="28" t="s">
        <v>61</v>
      </c>
      <c r="C16" s="35">
        <v>4.0599999999999996</v>
      </c>
      <c r="D16" s="35"/>
      <c r="E16" s="39">
        <v>10</v>
      </c>
      <c r="F16" s="35">
        <f>C16*E16%</f>
        <v>0.40599999999999997</v>
      </c>
      <c r="G16" s="35">
        <f t="shared" si="0"/>
        <v>0.40599999999999997</v>
      </c>
      <c r="H16" s="35">
        <f t="shared" si="1"/>
        <v>4.4659999999999993</v>
      </c>
      <c r="I16" s="37">
        <f t="shared" si="2"/>
        <v>6654339.9999999991</v>
      </c>
      <c r="J16" s="38">
        <f t="shared" si="3"/>
        <v>66543.399999999994</v>
      </c>
      <c r="K16" s="55">
        <v>3</v>
      </c>
      <c r="L16" s="55">
        <f t="shared" si="4"/>
        <v>199630.19999999998</v>
      </c>
      <c r="M16" s="19"/>
    </row>
    <row r="17" spans="1:13" ht="15.75" x14ac:dyDescent="0.25">
      <c r="A17" s="18">
        <v>6</v>
      </c>
      <c r="B17" s="28" t="s">
        <v>56</v>
      </c>
      <c r="C17" s="35">
        <v>4.0599999999999996</v>
      </c>
      <c r="D17" s="35">
        <v>0.3</v>
      </c>
      <c r="E17" s="39">
        <v>13</v>
      </c>
      <c r="F17" s="35">
        <f>C17*E17%</f>
        <v>0.52779999999999994</v>
      </c>
      <c r="G17" s="35">
        <f t="shared" si="0"/>
        <v>0.82779999999999987</v>
      </c>
      <c r="H17" s="35">
        <f t="shared" si="1"/>
        <v>4.8877999999999995</v>
      </c>
      <c r="I17" s="37">
        <f t="shared" si="2"/>
        <v>7282821.9999999991</v>
      </c>
      <c r="J17" s="38">
        <f t="shared" si="3"/>
        <v>72828.219999999987</v>
      </c>
      <c r="K17" s="55">
        <v>3</v>
      </c>
      <c r="L17" s="55">
        <f t="shared" si="4"/>
        <v>218484.65999999997</v>
      </c>
      <c r="M17" s="19"/>
    </row>
    <row r="18" spans="1:13" ht="15.75" x14ac:dyDescent="0.25">
      <c r="A18" s="18">
        <v>7</v>
      </c>
      <c r="B18" s="28" t="s">
        <v>59</v>
      </c>
      <c r="C18" s="35">
        <v>4.0599999999999996</v>
      </c>
      <c r="D18" s="35"/>
      <c r="E18" s="39">
        <v>10</v>
      </c>
      <c r="F18" s="35">
        <f>C18*E18%</f>
        <v>0.40599999999999997</v>
      </c>
      <c r="G18" s="35">
        <f t="shared" si="0"/>
        <v>0.40599999999999997</v>
      </c>
      <c r="H18" s="35">
        <f t="shared" si="1"/>
        <v>4.4659999999999993</v>
      </c>
      <c r="I18" s="37">
        <f t="shared" si="2"/>
        <v>6654339.9999999991</v>
      </c>
      <c r="J18" s="38">
        <f t="shared" si="3"/>
        <v>66543.399999999994</v>
      </c>
      <c r="K18" s="55">
        <v>3</v>
      </c>
      <c r="L18" s="55">
        <f t="shared" si="4"/>
        <v>199630.19999999998</v>
      </c>
      <c r="M18" s="19"/>
    </row>
    <row r="19" spans="1:13" ht="15.75" x14ac:dyDescent="0.25">
      <c r="A19" s="18">
        <v>8</v>
      </c>
      <c r="B19" s="28" t="s">
        <v>62</v>
      </c>
      <c r="C19" s="35">
        <v>3</v>
      </c>
      <c r="D19" s="35"/>
      <c r="E19" s="39"/>
      <c r="F19" s="35"/>
      <c r="G19" s="35">
        <f t="shared" si="0"/>
        <v>0</v>
      </c>
      <c r="H19" s="35">
        <f t="shared" si="1"/>
        <v>3</v>
      </c>
      <c r="I19" s="37">
        <f t="shared" si="2"/>
        <v>4470000</v>
      </c>
      <c r="J19" s="38">
        <f t="shared" si="3"/>
        <v>44700</v>
      </c>
      <c r="K19" s="55">
        <v>3</v>
      </c>
      <c r="L19" s="55">
        <f t="shared" si="4"/>
        <v>134100</v>
      </c>
      <c r="M19" s="19"/>
    </row>
    <row r="20" spans="1:13" ht="15.75" x14ac:dyDescent="0.25">
      <c r="A20" s="18">
        <v>9</v>
      </c>
      <c r="B20" s="28" t="s">
        <v>64</v>
      </c>
      <c r="C20" s="35">
        <v>2.86</v>
      </c>
      <c r="D20" s="35"/>
      <c r="E20" s="39"/>
      <c r="F20" s="35"/>
      <c r="G20" s="35">
        <f t="shared" si="0"/>
        <v>0</v>
      </c>
      <c r="H20" s="35">
        <f t="shared" si="1"/>
        <v>2.86</v>
      </c>
      <c r="I20" s="37">
        <f t="shared" si="2"/>
        <v>4261400</v>
      </c>
      <c r="J20" s="38">
        <f t="shared" si="3"/>
        <v>42614</v>
      </c>
      <c r="K20" s="55">
        <v>3</v>
      </c>
      <c r="L20" s="55">
        <f t="shared" si="4"/>
        <v>127842</v>
      </c>
      <c r="M20" s="19"/>
    </row>
    <row r="21" spans="1:13" ht="15.75" x14ac:dyDescent="0.25">
      <c r="A21" s="18">
        <v>10</v>
      </c>
      <c r="B21" s="28" t="s">
        <v>65</v>
      </c>
      <c r="C21" s="35">
        <v>4.0599999999999996</v>
      </c>
      <c r="D21" s="35"/>
      <c r="E21" s="39">
        <v>9</v>
      </c>
      <c r="F21" s="35">
        <f>C21*E21%</f>
        <v>0.36539999999999995</v>
      </c>
      <c r="G21" s="35">
        <f t="shared" si="0"/>
        <v>0.36539999999999995</v>
      </c>
      <c r="H21" s="35">
        <f t="shared" si="1"/>
        <v>4.4253999999999998</v>
      </c>
      <c r="I21" s="37">
        <f t="shared" si="2"/>
        <v>6593846</v>
      </c>
      <c r="J21" s="38">
        <f t="shared" si="3"/>
        <v>65938.460000000006</v>
      </c>
      <c r="K21" s="55">
        <v>3</v>
      </c>
      <c r="L21" s="55">
        <f t="shared" si="4"/>
        <v>197815.38</v>
      </c>
      <c r="M21" s="19"/>
    </row>
    <row r="22" spans="1:13" ht="15.75" x14ac:dyDescent="0.25">
      <c r="A22" s="18">
        <v>11</v>
      </c>
      <c r="B22" s="28" t="s">
        <v>92</v>
      </c>
      <c r="C22" s="35">
        <v>3.65</v>
      </c>
      <c r="D22" s="35"/>
      <c r="E22" s="39"/>
      <c r="F22" s="35"/>
      <c r="G22" s="35">
        <f t="shared" si="0"/>
        <v>0</v>
      </c>
      <c r="H22" s="35">
        <f t="shared" si="1"/>
        <v>3.65</v>
      </c>
      <c r="I22" s="37">
        <f t="shared" si="2"/>
        <v>5438500</v>
      </c>
      <c r="J22" s="38">
        <f t="shared" si="3"/>
        <v>54385</v>
      </c>
      <c r="K22" s="55">
        <v>3</v>
      </c>
      <c r="L22" s="55">
        <f t="shared" si="4"/>
        <v>163155</v>
      </c>
      <c r="M22" s="19"/>
    </row>
    <row r="23" spans="1:13" ht="15.75" x14ac:dyDescent="0.25">
      <c r="A23" s="18">
        <v>12</v>
      </c>
      <c r="B23" s="28" t="s">
        <v>67</v>
      </c>
      <c r="C23" s="35">
        <v>3.03</v>
      </c>
      <c r="D23" s="35"/>
      <c r="E23" s="39"/>
      <c r="F23" s="35"/>
      <c r="G23" s="35">
        <f t="shared" si="0"/>
        <v>0</v>
      </c>
      <c r="H23" s="35">
        <f t="shared" si="1"/>
        <v>3.03</v>
      </c>
      <c r="I23" s="37">
        <f t="shared" si="2"/>
        <v>4514700</v>
      </c>
      <c r="J23" s="38">
        <f t="shared" si="3"/>
        <v>45147</v>
      </c>
      <c r="K23" s="55">
        <v>3</v>
      </c>
      <c r="L23" s="55">
        <f t="shared" si="4"/>
        <v>135441</v>
      </c>
      <c r="M23" s="19"/>
    </row>
    <row r="24" spans="1:13" ht="15.75" x14ac:dyDescent="0.25">
      <c r="A24" s="18">
        <v>13</v>
      </c>
      <c r="B24" s="28" t="s">
        <v>63</v>
      </c>
      <c r="C24" s="35">
        <v>3</v>
      </c>
      <c r="D24" s="35">
        <v>0.3</v>
      </c>
      <c r="E24" s="39"/>
      <c r="F24" s="35"/>
      <c r="G24" s="35">
        <f t="shared" si="0"/>
        <v>0.3</v>
      </c>
      <c r="H24" s="35">
        <f t="shared" si="1"/>
        <v>3.3</v>
      </c>
      <c r="I24" s="37">
        <f t="shared" si="2"/>
        <v>4917000</v>
      </c>
      <c r="J24" s="38">
        <f t="shared" si="3"/>
        <v>49170</v>
      </c>
      <c r="K24" s="55">
        <v>3</v>
      </c>
      <c r="L24" s="55">
        <f t="shared" si="4"/>
        <v>147510</v>
      </c>
      <c r="M24" s="19"/>
    </row>
    <row r="25" spans="1:13" ht="15.75" x14ac:dyDescent="0.25">
      <c r="A25" s="18">
        <v>14</v>
      </c>
      <c r="B25" s="28" t="s">
        <v>37</v>
      </c>
      <c r="C25" s="35">
        <v>3</v>
      </c>
      <c r="D25" s="35"/>
      <c r="E25" s="39"/>
      <c r="F25" s="35"/>
      <c r="G25" s="35">
        <f t="shared" si="0"/>
        <v>0</v>
      </c>
      <c r="H25" s="35">
        <f t="shared" si="1"/>
        <v>3</v>
      </c>
      <c r="I25" s="37">
        <f t="shared" si="2"/>
        <v>4470000</v>
      </c>
      <c r="J25" s="38">
        <f t="shared" si="3"/>
        <v>44700</v>
      </c>
      <c r="K25" s="55">
        <v>3</v>
      </c>
      <c r="L25" s="55">
        <f t="shared" si="4"/>
        <v>134100</v>
      </c>
      <c r="M25" s="19"/>
    </row>
    <row r="26" spans="1:13" ht="15.75" x14ac:dyDescent="0.25">
      <c r="A26" s="18">
        <v>15</v>
      </c>
      <c r="B26" s="28" t="s">
        <v>93</v>
      </c>
      <c r="C26" s="35">
        <v>3.66</v>
      </c>
      <c r="D26" s="35"/>
      <c r="E26" s="39"/>
      <c r="F26" s="35"/>
      <c r="G26" s="35">
        <f t="shared" si="0"/>
        <v>0</v>
      </c>
      <c r="H26" s="35">
        <f t="shared" si="1"/>
        <v>3.66</v>
      </c>
      <c r="I26" s="37">
        <f t="shared" si="2"/>
        <v>5453400</v>
      </c>
      <c r="J26" s="38">
        <f t="shared" si="3"/>
        <v>54534</v>
      </c>
      <c r="K26" s="55">
        <v>3</v>
      </c>
      <c r="L26" s="55">
        <f t="shared" si="4"/>
        <v>163602</v>
      </c>
      <c r="M26" s="19"/>
    </row>
    <row r="27" spans="1:13" ht="15.75" x14ac:dyDescent="0.25">
      <c r="A27" s="18">
        <v>16</v>
      </c>
      <c r="B27" s="28" t="s">
        <v>66</v>
      </c>
      <c r="C27" s="35">
        <v>3</v>
      </c>
      <c r="D27" s="35">
        <v>0.3</v>
      </c>
      <c r="E27" s="39"/>
      <c r="F27" s="35"/>
      <c r="G27" s="35">
        <f t="shared" si="0"/>
        <v>0.3</v>
      </c>
      <c r="H27" s="35">
        <f t="shared" si="1"/>
        <v>3.3</v>
      </c>
      <c r="I27" s="37">
        <f t="shared" si="2"/>
        <v>4917000</v>
      </c>
      <c r="J27" s="38">
        <f t="shared" si="3"/>
        <v>49170</v>
      </c>
      <c r="K27" s="55">
        <v>3</v>
      </c>
      <c r="L27" s="55">
        <f t="shared" si="4"/>
        <v>147510</v>
      </c>
      <c r="M27" s="19"/>
    </row>
    <row r="28" spans="1:13" ht="15.75" x14ac:dyDescent="0.25">
      <c r="A28" s="18">
        <v>17</v>
      </c>
      <c r="B28" s="28" t="s">
        <v>118</v>
      </c>
      <c r="C28" s="35">
        <v>3.33</v>
      </c>
      <c r="D28" s="35">
        <v>0.3</v>
      </c>
      <c r="E28" s="39"/>
      <c r="F28" s="35"/>
      <c r="G28" s="35">
        <f t="shared" si="0"/>
        <v>0.3</v>
      </c>
      <c r="H28" s="35">
        <f t="shared" si="1"/>
        <v>3.63</v>
      </c>
      <c r="I28" s="37">
        <f t="shared" si="2"/>
        <v>5408700</v>
      </c>
      <c r="J28" s="38">
        <f t="shared" si="3"/>
        <v>54087</v>
      </c>
      <c r="K28" s="55">
        <v>3</v>
      </c>
      <c r="L28" s="55">
        <f t="shared" si="4"/>
        <v>162261</v>
      </c>
      <c r="M28" s="19"/>
    </row>
    <row r="29" spans="1:13" ht="15.75" x14ac:dyDescent="0.25">
      <c r="A29" s="18">
        <v>18</v>
      </c>
      <c r="B29" s="28" t="s">
        <v>119</v>
      </c>
      <c r="C29" s="35">
        <v>3.66</v>
      </c>
      <c r="D29" s="35">
        <v>0.4</v>
      </c>
      <c r="E29" s="39"/>
      <c r="F29" s="35"/>
      <c r="G29" s="35">
        <f t="shared" si="0"/>
        <v>0.4</v>
      </c>
      <c r="H29" s="35">
        <f t="shared" si="1"/>
        <v>4.0600000000000005</v>
      </c>
      <c r="I29" s="37">
        <f t="shared" si="2"/>
        <v>6049400.0000000009</v>
      </c>
      <c r="J29" s="38">
        <f t="shared" si="3"/>
        <v>60494.000000000007</v>
      </c>
      <c r="K29" s="55">
        <v>3</v>
      </c>
      <c r="L29" s="55">
        <f t="shared" si="4"/>
        <v>181482.00000000003</v>
      </c>
      <c r="M29" s="19"/>
    </row>
    <row r="30" spans="1:13" ht="15.75" x14ac:dyDescent="0.25">
      <c r="A30" s="18">
        <v>19</v>
      </c>
      <c r="B30" s="28" t="s">
        <v>57</v>
      </c>
      <c r="C30" s="35">
        <v>3</v>
      </c>
      <c r="D30" s="35"/>
      <c r="E30" s="39"/>
      <c r="F30" s="35"/>
      <c r="G30" s="35">
        <f>D30+F30</f>
        <v>0</v>
      </c>
      <c r="H30" s="35">
        <f>G30+C30</f>
        <v>3</v>
      </c>
      <c r="I30" s="37">
        <f t="shared" si="2"/>
        <v>4470000</v>
      </c>
      <c r="J30" s="38">
        <f t="shared" si="3"/>
        <v>44700</v>
      </c>
      <c r="K30" s="55">
        <v>3</v>
      </c>
      <c r="L30" s="55">
        <f t="shared" si="4"/>
        <v>134100</v>
      </c>
      <c r="M30" s="19"/>
    </row>
    <row r="31" spans="1:13" ht="15.75" x14ac:dyDescent="0.25">
      <c r="A31" s="18">
        <v>20</v>
      </c>
      <c r="B31" s="29" t="s">
        <v>75</v>
      </c>
      <c r="C31" s="35">
        <v>3.33</v>
      </c>
      <c r="D31" s="35"/>
      <c r="E31" s="39"/>
      <c r="F31" s="35"/>
      <c r="G31" s="35">
        <f>D31+F31</f>
        <v>0</v>
      </c>
      <c r="H31" s="35">
        <f>G31+C31</f>
        <v>3.33</v>
      </c>
      <c r="I31" s="37">
        <f t="shared" si="2"/>
        <v>4961700</v>
      </c>
      <c r="J31" s="38">
        <f t="shared" si="3"/>
        <v>49617</v>
      </c>
      <c r="K31" s="55">
        <v>3</v>
      </c>
      <c r="L31" s="55">
        <f t="shared" si="4"/>
        <v>148851</v>
      </c>
      <c r="M31" s="21"/>
    </row>
    <row r="32" spans="1:13" ht="15.75" x14ac:dyDescent="0.25">
      <c r="A32" s="18">
        <v>21</v>
      </c>
      <c r="B32" s="28" t="s">
        <v>38</v>
      </c>
      <c r="C32" s="35">
        <v>4.0599999999999996</v>
      </c>
      <c r="D32" s="35"/>
      <c r="E32" s="39">
        <v>9</v>
      </c>
      <c r="F32" s="35">
        <f>C32*E32%</f>
        <v>0.36539999999999995</v>
      </c>
      <c r="G32" s="35">
        <f>D32+F32</f>
        <v>0.36539999999999995</v>
      </c>
      <c r="H32" s="35">
        <f>G32+C32</f>
        <v>4.4253999999999998</v>
      </c>
      <c r="I32" s="37">
        <f t="shared" si="2"/>
        <v>6593846</v>
      </c>
      <c r="J32" s="38">
        <f t="shared" si="3"/>
        <v>65938.460000000006</v>
      </c>
      <c r="K32" s="55">
        <v>3</v>
      </c>
      <c r="L32" s="55">
        <f t="shared" si="4"/>
        <v>197815.38</v>
      </c>
      <c r="M32" s="19"/>
    </row>
    <row r="33" spans="1:13" ht="15.75" x14ac:dyDescent="0.25">
      <c r="A33" s="20" t="s">
        <v>11</v>
      </c>
      <c r="B33" s="34" t="s">
        <v>94</v>
      </c>
      <c r="C33" s="35"/>
      <c r="D33" s="35"/>
      <c r="E33" s="39"/>
      <c r="F33" s="35"/>
      <c r="G33" s="35"/>
      <c r="H33" s="35"/>
      <c r="I33" s="37">
        <f t="shared" si="2"/>
        <v>0</v>
      </c>
      <c r="J33" s="38">
        <f t="shared" si="3"/>
        <v>0</v>
      </c>
      <c r="K33" s="55">
        <v>3</v>
      </c>
      <c r="L33" s="55">
        <f t="shared" si="4"/>
        <v>0</v>
      </c>
      <c r="M33" s="19"/>
    </row>
    <row r="34" spans="1:13" ht="15.75" x14ac:dyDescent="0.25">
      <c r="A34" s="18">
        <v>1</v>
      </c>
      <c r="B34" s="28" t="s">
        <v>9</v>
      </c>
      <c r="C34" s="35">
        <v>6.1</v>
      </c>
      <c r="D34" s="35">
        <v>0.7</v>
      </c>
      <c r="E34" s="39"/>
      <c r="F34" s="35"/>
      <c r="G34" s="35">
        <f t="shared" ref="G34:G48" si="5">D34+F34</f>
        <v>0.7</v>
      </c>
      <c r="H34" s="35">
        <f t="shared" si="1"/>
        <v>6.8</v>
      </c>
      <c r="I34" s="37">
        <f t="shared" si="2"/>
        <v>10132000</v>
      </c>
      <c r="J34" s="38">
        <f t="shared" si="3"/>
        <v>101320</v>
      </c>
      <c r="K34" s="55">
        <v>3</v>
      </c>
      <c r="L34" s="55">
        <f t="shared" si="4"/>
        <v>303960</v>
      </c>
      <c r="M34" s="19"/>
    </row>
    <row r="35" spans="1:13" ht="15.75" x14ac:dyDescent="0.25">
      <c r="A35" s="18">
        <v>2</v>
      </c>
      <c r="B35" s="28" t="s">
        <v>10</v>
      </c>
      <c r="C35" s="35">
        <v>6.44</v>
      </c>
      <c r="D35" s="35">
        <v>0.4</v>
      </c>
      <c r="E35" s="39"/>
      <c r="F35" s="35"/>
      <c r="G35" s="35">
        <f t="shared" si="5"/>
        <v>0.4</v>
      </c>
      <c r="H35" s="35">
        <f t="shared" si="1"/>
        <v>6.8400000000000007</v>
      </c>
      <c r="I35" s="37">
        <f t="shared" si="2"/>
        <v>10191600.000000002</v>
      </c>
      <c r="J35" s="38">
        <f t="shared" si="3"/>
        <v>101916.00000000001</v>
      </c>
      <c r="K35" s="55">
        <v>3</v>
      </c>
      <c r="L35" s="55">
        <f t="shared" si="4"/>
        <v>305748.00000000006</v>
      </c>
      <c r="M35" s="19"/>
    </row>
    <row r="36" spans="1:13" ht="15.75" x14ac:dyDescent="0.25">
      <c r="A36" s="18">
        <v>3</v>
      </c>
      <c r="B36" s="28" t="s">
        <v>12</v>
      </c>
      <c r="C36" s="35">
        <v>4.32</v>
      </c>
      <c r="D36" s="35">
        <v>0.4</v>
      </c>
      <c r="E36" s="39"/>
      <c r="F36" s="35"/>
      <c r="G36" s="35">
        <f t="shared" si="5"/>
        <v>0.4</v>
      </c>
      <c r="H36" s="35">
        <f t="shared" si="1"/>
        <v>4.7200000000000006</v>
      </c>
      <c r="I36" s="37">
        <f t="shared" si="2"/>
        <v>7032800.0000000009</v>
      </c>
      <c r="J36" s="38">
        <f t="shared" si="3"/>
        <v>70328.000000000015</v>
      </c>
      <c r="K36" s="55">
        <v>3</v>
      </c>
      <c r="L36" s="55">
        <f t="shared" si="4"/>
        <v>210984.00000000006</v>
      </c>
      <c r="M36" s="19"/>
    </row>
    <row r="37" spans="1:13" ht="15.75" x14ac:dyDescent="0.25">
      <c r="A37" s="18">
        <v>4</v>
      </c>
      <c r="B37" s="28" t="s">
        <v>13</v>
      </c>
      <c r="C37" s="35">
        <v>3.65</v>
      </c>
      <c r="D37" s="35">
        <v>0.3</v>
      </c>
      <c r="E37" s="39"/>
      <c r="F37" s="35"/>
      <c r="G37" s="35">
        <f t="shared" si="5"/>
        <v>0.3</v>
      </c>
      <c r="H37" s="35">
        <f t="shared" si="1"/>
        <v>3.9499999999999997</v>
      </c>
      <c r="I37" s="37">
        <f t="shared" si="2"/>
        <v>5885500</v>
      </c>
      <c r="J37" s="38">
        <f t="shared" si="3"/>
        <v>58855</v>
      </c>
      <c r="K37" s="55">
        <v>3</v>
      </c>
      <c r="L37" s="55">
        <f t="shared" si="4"/>
        <v>176565</v>
      </c>
      <c r="M37" s="19"/>
    </row>
    <row r="38" spans="1:13" ht="15.75" x14ac:dyDescent="0.25">
      <c r="A38" s="18">
        <v>5</v>
      </c>
      <c r="B38" s="28" t="s">
        <v>14</v>
      </c>
      <c r="C38" s="35">
        <v>3.34</v>
      </c>
      <c r="D38" s="35"/>
      <c r="E38" s="39"/>
      <c r="F38" s="35"/>
      <c r="G38" s="35">
        <f t="shared" si="5"/>
        <v>0</v>
      </c>
      <c r="H38" s="35">
        <f t="shared" si="1"/>
        <v>3.34</v>
      </c>
      <c r="I38" s="37">
        <f t="shared" si="2"/>
        <v>4976600</v>
      </c>
      <c r="J38" s="38">
        <f t="shared" si="3"/>
        <v>49766</v>
      </c>
      <c r="K38" s="55">
        <v>3</v>
      </c>
      <c r="L38" s="55">
        <f t="shared" si="4"/>
        <v>149298</v>
      </c>
      <c r="M38" s="21"/>
    </row>
    <row r="39" spans="1:13" ht="15.75" x14ac:dyDescent="0.25">
      <c r="A39" s="18">
        <v>6</v>
      </c>
      <c r="B39" s="28" t="s">
        <v>15</v>
      </c>
      <c r="C39" s="35">
        <v>3.06</v>
      </c>
      <c r="D39" s="35"/>
      <c r="E39" s="39"/>
      <c r="F39" s="35"/>
      <c r="G39" s="35">
        <f t="shared" si="5"/>
        <v>0</v>
      </c>
      <c r="H39" s="35">
        <f t="shared" si="1"/>
        <v>3.06</v>
      </c>
      <c r="I39" s="37">
        <f t="shared" si="2"/>
        <v>4559400</v>
      </c>
      <c r="J39" s="38">
        <f t="shared" si="3"/>
        <v>45594</v>
      </c>
      <c r="K39" s="55">
        <v>3</v>
      </c>
      <c r="L39" s="55">
        <f t="shared" si="4"/>
        <v>136782</v>
      </c>
      <c r="M39" s="19"/>
    </row>
    <row r="40" spans="1:13" ht="15.75" x14ac:dyDescent="0.25">
      <c r="A40" s="18">
        <v>7</v>
      </c>
      <c r="B40" s="28" t="s">
        <v>16</v>
      </c>
      <c r="C40" s="35">
        <v>3.33</v>
      </c>
      <c r="D40" s="35"/>
      <c r="E40" s="39"/>
      <c r="F40" s="35"/>
      <c r="G40" s="35">
        <f t="shared" si="5"/>
        <v>0</v>
      </c>
      <c r="H40" s="35">
        <f t="shared" si="1"/>
        <v>3.33</v>
      </c>
      <c r="I40" s="37">
        <f t="shared" si="2"/>
        <v>4961700</v>
      </c>
      <c r="J40" s="38">
        <f t="shared" si="3"/>
        <v>49617</v>
      </c>
      <c r="K40" s="55">
        <v>3</v>
      </c>
      <c r="L40" s="55">
        <f t="shared" si="4"/>
        <v>148851</v>
      </c>
      <c r="M40" s="19"/>
    </row>
    <row r="41" spans="1:13" ht="15.75" x14ac:dyDescent="0.25">
      <c r="A41" s="18">
        <v>8</v>
      </c>
      <c r="B41" s="28" t="s">
        <v>68</v>
      </c>
      <c r="C41" s="35">
        <v>3</v>
      </c>
      <c r="D41" s="35">
        <v>0.3</v>
      </c>
      <c r="E41" s="39"/>
      <c r="F41" s="35"/>
      <c r="G41" s="35">
        <f t="shared" si="5"/>
        <v>0.3</v>
      </c>
      <c r="H41" s="35">
        <f t="shared" si="1"/>
        <v>3.3</v>
      </c>
      <c r="I41" s="37">
        <f t="shared" si="2"/>
        <v>4917000</v>
      </c>
      <c r="J41" s="38">
        <f t="shared" si="3"/>
        <v>49170</v>
      </c>
      <c r="K41" s="55">
        <v>3</v>
      </c>
      <c r="L41" s="55">
        <f t="shared" si="4"/>
        <v>147510</v>
      </c>
      <c r="M41" s="19"/>
    </row>
    <row r="42" spans="1:13" ht="15.75" x14ac:dyDescent="0.25">
      <c r="A42" s="18">
        <v>9</v>
      </c>
      <c r="B42" s="28" t="s">
        <v>70</v>
      </c>
      <c r="C42" s="35">
        <v>4.0599999999999996</v>
      </c>
      <c r="D42" s="35"/>
      <c r="E42" s="39">
        <v>8</v>
      </c>
      <c r="F42" s="35">
        <f>C42*E42%</f>
        <v>0.32479999999999998</v>
      </c>
      <c r="G42" s="35">
        <f t="shared" si="5"/>
        <v>0.32479999999999998</v>
      </c>
      <c r="H42" s="35">
        <f t="shared" si="1"/>
        <v>4.3847999999999994</v>
      </c>
      <c r="I42" s="37">
        <f t="shared" si="2"/>
        <v>6533351.9999999991</v>
      </c>
      <c r="J42" s="38">
        <f t="shared" si="3"/>
        <v>65333.51999999999</v>
      </c>
      <c r="K42" s="55">
        <v>3</v>
      </c>
      <c r="L42" s="55">
        <f t="shared" si="4"/>
        <v>196000.55999999997</v>
      </c>
      <c r="M42" s="22"/>
    </row>
    <row r="43" spans="1:13" ht="15.75" x14ac:dyDescent="0.25">
      <c r="A43" s="18">
        <v>10</v>
      </c>
      <c r="B43" s="28" t="s">
        <v>52</v>
      </c>
      <c r="C43" s="35">
        <v>3.34</v>
      </c>
      <c r="D43" s="35"/>
      <c r="E43" s="39"/>
      <c r="F43" s="35"/>
      <c r="G43" s="35">
        <f t="shared" si="5"/>
        <v>0</v>
      </c>
      <c r="H43" s="35">
        <f t="shared" si="1"/>
        <v>3.34</v>
      </c>
      <c r="I43" s="37">
        <f t="shared" si="2"/>
        <v>4976600</v>
      </c>
      <c r="J43" s="38">
        <f t="shared" si="3"/>
        <v>49766</v>
      </c>
      <c r="K43" s="55">
        <v>3</v>
      </c>
      <c r="L43" s="55">
        <f t="shared" si="4"/>
        <v>149298</v>
      </c>
      <c r="M43" s="22"/>
    </row>
    <row r="44" spans="1:13" ht="15.75" x14ac:dyDescent="0.25">
      <c r="A44" s="18">
        <v>11</v>
      </c>
      <c r="B44" s="28" t="s">
        <v>71</v>
      </c>
      <c r="C44" s="35">
        <v>3.34</v>
      </c>
      <c r="D44" s="35"/>
      <c r="E44" s="39"/>
      <c r="F44" s="35"/>
      <c r="G44" s="35">
        <f t="shared" si="5"/>
        <v>0</v>
      </c>
      <c r="H44" s="35">
        <f t="shared" si="1"/>
        <v>3.34</v>
      </c>
      <c r="I44" s="37">
        <f t="shared" si="2"/>
        <v>4976600</v>
      </c>
      <c r="J44" s="38">
        <f t="shared" si="3"/>
        <v>49766</v>
      </c>
      <c r="K44" s="55">
        <v>3</v>
      </c>
      <c r="L44" s="55">
        <f t="shared" si="4"/>
        <v>149298</v>
      </c>
      <c r="M44" s="22"/>
    </row>
    <row r="45" spans="1:13" ht="15.75" x14ac:dyDescent="0.25">
      <c r="A45" s="18">
        <v>12</v>
      </c>
      <c r="B45" s="29" t="s">
        <v>69</v>
      </c>
      <c r="C45" s="35">
        <v>3.03</v>
      </c>
      <c r="D45" s="35"/>
      <c r="E45" s="39"/>
      <c r="F45" s="35"/>
      <c r="G45" s="35">
        <f t="shared" si="5"/>
        <v>0</v>
      </c>
      <c r="H45" s="35">
        <f t="shared" si="1"/>
        <v>3.03</v>
      </c>
      <c r="I45" s="37">
        <f t="shared" si="2"/>
        <v>4514700</v>
      </c>
      <c r="J45" s="38">
        <f t="shared" si="3"/>
        <v>45147</v>
      </c>
      <c r="K45" s="55">
        <v>3</v>
      </c>
      <c r="L45" s="55">
        <f t="shared" si="4"/>
        <v>135441</v>
      </c>
      <c r="M45" s="22"/>
    </row>
    <row r="46" spans="1:13" ht="15.75" x14ac:dyDescent="0.25">
      <c r="A46" s="18">
        <v>13</v>
      </c>
      <c r="B46" s="29" t="s">
        <v>95</v>
      </c>
      <c r="C46" s="35">
        <v>3.03</v>
      </c>
      <c r="D46" s="35"/>
      <c r="E46" s="39"/>
      <c r="F46" s="35"/>
      <c r="G46" s="35">
        <f t="shared" si="5"/>
        <v>0</v>
      </c>
      <c r="H46" s="35">
        <f t="shared" si="1"/>
        <v>3.03</v>
      </c>
      <c r="I46" s="37">
        <f t="shared" si="2"/>
        <v>4514700</v>
      </c>
      <c r="J46" s="38">
        <f t="shared" si="3"/>
        <v>45147</v>
      </c>
      <c r="K46" s="55">
        <v>3</v>
      </c>
      <c r="L46" s="55">
        <f t="shared" si="4"/>
        <v>135441</v>
      </c>
      <c r="M46" s="19"/>
    </row>
    <row r="47" spans="1:13" ht="15.75" x14ac:dyDescent="0.25">
      <c r="A47" s="18">
        <v>14</v>
      </c>
      <c r="B47" s="29" t="s">
        <v>131</v>
      </c>
      <c r="C47" s="35">
        <v>3.34</v>
      </c>
      <c r="D47" s="35"/>
      <c r="E47" s="39"/>
      <c r="F47" s="35"/>
      <c r="G47" s="35">
        <f t="shared" si="5"/>
        <v>0</v>
      </c>
      <c r="H47" s="35">
        <f t="shared" si="1"/>
        <v>3.34</v>
      </c>
      <c r="I47" s="37">
        <f t="shared" si="2"/>
        <v>4976600</v>
      </c>
      <c r="J47" s="38">
        <f t="shared" si="3"/>
        <v>49766</v>
      </c>
      <c r="K47" s="55">
        <v>3</v>
      </c>
      <c r="L47" s="55">
        <f t="shared" si="4"/>
        <v>149298</v>
      </c>
      <c r="M47" s="19"/>
    </row>
    <row r="48" spans="1:13" ht="15.75" x14ac:dyDescent="0.25">
      <c r="A48" s="18">
        <v>15</v>
      </c>
      <c r="B48" s="29" t="s">
        <v>129</v>
      </c>
      <c r="C48" s="35">
        <v>3</v>
      </c>
      <c r="D48" s="35"/>
      <c r="E48" s="39"/>
      <c r="F48" s="35"/>
      <c r="G48" s="35">
        <f t="shared" si="5"/>
        <v>0</v>
      </c>
      <c r="H48" s="35">
        <f t="shared" si="1"/>
        <v>3</v>
      </c>
      <c r="I48" s="37">
        <f t="shared" si="2"/>
        <v>4470000</v>
      </c>
      <c r="J48" s="38">
        <f t="shared" si="3"/>
        <v>44700</v>
      </c>
      <c r="K48" s="55">
        <v>3</v>
      </c>
      <c r="L48" s="55">
        <f t="shared" si="4"/>
        <v>134100</v>
      </c>
      <c r="M48" s="19"/>
    </row>
    <row r="49" spans="1:15" ht="15.75" x14ac:dyDescent="0.25">
      <c r="A49" s="18">
        <v>16</v>
      </c>
      <c r="B49" s="29" t="s">
        <v>102</v>
      </c>
      <c r="C49" s="35">
        <v>3.27</v>
      </c>
      <c r="D49" s="35"/>
      <c r="E49" s="39"/>
      <c r="F49" s="35"/>
      <c r="G49" s="35">
        <f>D49+F49</f>
        <v>0</v>
      </c>
      <c r="H49" s="35">
        <f>G49+C49</f>
        <v>3.27</v>
      </c>
      <c r="I49" s="37">
        <f t="shared" si="2"/>
        <v>4872300</v>
      </c>
      <c r="J49" s="38">
        <f t="shared" si="3"/>
        <v>48723</v>
      </c>
      <c r="K49" s="55">
        <v>3</v>
      </c>
      <c r="L49" s="55">
        <f t="shared" si="4"/>
        <v>146169</v>
      </c>
      <c r="M49" s="19"/>
    </row>
    <row r="50" spans="1:15" ht="15.75" x14ac:dyDescent="0.25">
      <c r="A50" s="18">
        <v>17</v>
      </c>
      <c r="B50" s="29" t="s">
        <v>134</v>
      </c>
      <c r="C50" s="35">
        <v>2.34</v>
      </c>
      <c r="D50" s="35"/>
      <c r="E50" s="39"/>
      <c r="F50" s="35"/>
      <c r="G50" s="35">
        <f t="shared" ref="G50:G51" si="6">D50+F50</f>
        <v>0</v>
      </c>
      <c r="H50" s="35">
        <f t="shared" ref="H50" si="7">G50+C50</f>
        <v>2.34</v>
      </c>
      <c r="I50" s="37">
        <f t="shared" si="2"/>
        <v>3486600</v>
      </c>
      <c r="J50" s="38">
        <f t="shared" si="3"/>
        <v>34866</v>
      </c>
      <c r="K50" s="55">
        <v>3</v>
      </c>
      <c r="L50" s="55">
        <f t="shared" si="4"/>
        <v>104598</v>
      </c>
      <c r="M50" s="19"/>
    </row>
    <row r="51" spans="1:15" ht="15.75" x14ac:dyDescent="0.25">
      <c r="A51" s="18">
        <v>18</v>
      </c>
      <c r="B51" s="29" t="s">
        <v>141</v>
      </c>
      <c r="C51" s="35">
        <v>3.34</v>
      </c>
      <c r="D51" s="35"/>
      <c r="E51" s="39"/>
      <c r="F51" s="35"/>
      <c r="G51" s="35">
        <f t="shared" si="6"/>
        <v>0</v>
      </c>
      <c r="H51" s="35">
        <f t="shared" ref="H51" si="8">G51+C51</f>
        <v>3.34</v>
      </c>
      <c r="I51" s="37">
        <f t="shared" ref="I51" si="9">H51*1490000</f>
        <v>4976600</v>
      </c>
      <c r="J51" s="38">
        <f t="shared" ref="J51" si="10">I51*1%</f>
        <v>49766</v>
      </c>
      <c r="K51" s="55">
        <v>3</v>
      </c>
      <c r="L51" s="55">
        <f t="shared" ref="L51" si="11">K51*J51</f>
        <v>149298</v>
      </c>
      <c r="M51" s="19"/>
    </row>
    <row r="52" spans="1:15" ht="15.75" x14ac:dyDescent="0.25">
      <c r="A52" s="20" t="s">
        <v>17</v>
      </c>
      <c r="B52" s="34" t="s">
        <v>105</v>
      </c>
      <c r="C52" s="35"/>
      <c r="D52" s="35"/>
      <c r="E52" s="39"/>
      <c r="F52" s="35"/>
      <c r="G52" s="35"/>
      <c r="H52" s="35"/>
      <c r="I52" s="37">
        <f t="shared" si="2"/>
        <v>0</v>
      </c>
      <c r="J52" s="38">
        <f t="shared" si="3"/>
        <v>0</v>
      </c>
      <c r="K52" s="55">
        <v>3</v>
      </c>
      <c r="L52" s="55">
        <f t="shared" si="4"/>
        <v>0</v>
      </c>
      <c r="M52" s="19"/>
    </row>
    <row r="53" spans="1:15" ht="15.75" x14ac:dyDescent="0.25">
      <c r="A53" s="18">
        <v>1</v>
      </c>
      <c r="B53" s="28" t="s">
        <v>29</v>
      </c>
      <c r="C53" s="35">
        <v>4.0599999999999996</v>
      </c>
      <c r="D53" s="35">
        <v>0.3</v>
      </c>
      <c r="E53" s="39">
        <v>11</v>
      </c>
      <c r="F53" s="35">
        <f>C53*E53%</f>
        <v>0.44659999999999994</v>
      </c>
      <c r="G53" s="35">
        <f t="shared" ref="G53:G66" si="12">D53+F53</f>
        <v>0.74659999999999993</v>
      </c>
      <c r="H53" s="35">
        <f t="shared" si="1"/>
        <v>4.8065999999999995</v>
      </c>
      <c r="I53" s="37">
        <f t="shared" si="2"/>
        <v>7161833.9999999991</v>
      </c>
      <c r="J53" s="38">
        <f t="shared" si="3"/>
        <v>71618.34</v>
      </c>
      <c r="K53" s="55">
        <v>3</v>
      </c>
      <c r="L53" s="55">
        <f t="shared" si="4"/>
        <v>214855.02</v>
      </c>
      <c r="M53" s="19"/>
    </row>
    <row r="54" spans="1:15" ht="15.75" x14ac:dyDescent="0.25">
      <c r="A54" s="18">
        <v>2</v>
      </c>
      <c r="B54" s="28" t="s">
        <v>28</v>
      </c>
      <c r="C54" s="35">
        <v>3.33</v>
      </c>
      <c r="D54" s="35">
        <v>0.4</v>
      </c>
      <c r="E54" s="39"/>
      <c r="F54" s="35"/>
      <c r="G54" s="35">
        <f t="shared" si="12"/>
        <v>0.4</v>
      </c>
      <c r="H54" s="35">
        <f t="shared" si="1"/>
        <v>3.73</v>
      </c>
      <c r="I54" s="37">
        <f t="shared" si="2"/>
        <v>5557700</v>
      </c>
      <c r="J54" s="38">
        <f t="shared" si="3"/>
        <v>55577</v>
      </c>
      <c r="K54" s="55">
        <v>3</v>
      </c>
      <c r="L54" s="55">
        <f t="shared" si="4"/>
        <v>166731</v>
      </c>
      <c r="M54" s="19"/>
    </row>
    <row r="55" spans="1:15" ht="15.75" x14ac:dyDescent="0.25">
      <c r="A55" s="18">
        <v>3</v>
      </c>
      <c r="B55" s="28" t="s">
        <v>137</v>
      </c>
      <c r="C55" s="35">
        <v>2.67</v>
      </c>
      <c r="D55" s="35">
        <v>0.3</v>
      </c>
      <c r="E55" s="39"/>
      <c r="F55" s="35"/>
      <c r="G55" s="35">
        <f t="shared" si="12"/>
        <v>0.3</v>
      </c>
      <c r="H55" s="35">
        <f t="shared" si="1"/>
        <v>2.9699999999999998</v>
      </c>
      <c r="I55" s="37">
        <f t="shared" si="2"/>
        <v>4425300</v>
      </c>
      <c r="J55" s="38">
        <f t="shared" si="3"/>
        <v>44253</v>
      </c>
      <c r="K55" s="55">
        <v>3</v>
      </c>
      <c r="L55" s="55">
        <f t="shared" si="4"/>
        <v>132759</v>
      </c>
      <c r="M55" s="19"/>
    </row>
    <row r="56" spans="1:15" ht="15.75" x14ac:dyDescent="0.25">
      <c r="A56" s="18">
        <v>4</v>
      </c>
      <c r="B56" s="28" t="s">
        <v>31</v>
      </c>
      <c r="C56" s="35">
        <v>3.33</v>
      </c>
      <c r="D56" s="35"/>
      <c r="E56" s="39"/>
      <c r="F56" s="35"/>
      <c r="G56" s="35">
        <f t="shared" si="12"/>
        <v>0</v>
      </c>
      <c r="H56" s="35">
        <f t="shared" si="1"/>
        <v>3.33</v>
      </c>
      <c r="I56" s="37">
        <f t="shared" si="2"/>
        <v>4961700</v>
      </c>
      <c r="J56" s="38">
        <f t="shared" si="3"/>
        <v>49617</v>
      </c>
      <c r="K56" s="55">
        <v>3</v>
      </c>
      <c r="L56" s="55">
        <f t="shared" si="4"/>
        <v>148851</v>
      </c>
      <c r="M56" s="19"/>
    </row>
    <row r="57" spans="1:15" ht="15.75" x14ac:dyDescent="0.25">
      <c r="A57" s="18">
        <v>5</v>
      </c>
      <c r="B57" s="28" t="s">
        <v>33</v>
      </c>
      <c r="C57" s="35">
        <v>3.03</v>
      </c>
      <c r="D57" s="35"/>
      <c r="E57" s="39"/>
      <c r="F57" s="35"/>
      <c r="G57" s="35">
        <f t="shared" si="12"/>
        <v>0</v>
      </c>
      <c r="H57" s="35">
        <f t="shared" si="1"/>
        <v>3.03</v>
      </c>
      <c r="I57" s="37">
        <f t="shared" si="2"/>
        <v>4514700</v>
      </c>
      <c r="J57" s="38">
        <f t="shared" si="3"/>
        <v>45147</v>
      </c>
      <c r="K57" s="55">
        <v>3</v>
      </c>
      <c r="L57" s="55">
        <f t="shared" si="4"/>
        <v>135441</v>
      </c>
      <c r="M57" s="19"/>
    </row>
    <row r="58" spans="1:15" ht="15.75" x14ac:dyDescent="0.25">
      <c r="A58" s="18">
        <v>6</v>
      </c>
      <c r="B58" s="28" t="s">
        <v>34</v>
      </c>
      <c r="C58" s="35">
        <v>3.34</v>
      </c>
      <c r="D58" s="35"/>
      <c r="E58" s="39"/>
      <c r="F58" s="35"/>
      <c r="G58" s="35">
        <f t="shared" si="12"/>
        <v>0</v>
      </c>
      <c r="H58" s="35">
        <f t="shared" si="1"/>
        <v>3.34</v>
      </c>
      <c r="I58" s="37">
        <f t="shared" si="2"/>
        <v>4976600</v>
      </c>
      <c r="J58" s="38">
        <f t="shared" si="3"/>
        <v>49766</v>
      </c>
      <c r="K58" s="55">
        <v>3</v>
      </c>
      <c r="L58" s="55">
        <f t="shared" si="4"/>
        <v>149298</v>
      </c>
      <c r="M58" s="19"/>
    </row>
    <row r="59" spans="1:15" ht="15.75" x14ac:dyDescent="0.25">
      <c r="A59" s="18">
        <v>7</v>
      </c>
      <c r="B59" s="28" t="s">
        <v>35</v>
      </c>
      <c r="C59" s="35">
        <v>3.34</v>
      </c>
      <c r="D59" s="35"/>
      <c r="E59" s="39"/>
      <c r="F59" s="35"/>
      <c r="G59" s="35">
        <f t="shared" si="12"/>
        <v>0</v>
      </c>
      <c r="H59" s="35">
        <f t="shared" si="1"/>
        <v>3.34</v>
      </c>
      <c r="I59" s="37">
        <f t="shared" si="2"/>
        <v>4976600</v>
      </c>
      <c r="J59" s="38">
        <f t="shared" si="3"/>
        <v>49766</v>
      </c>
      <c r="K59" s="55">
        <v>3</v>
      </c>
      <c r="L59" s="55">
        <f t="shared" si="4"/>
        <v>149298</v>
      </c>
      <c r="M59" s="19"/>
    </row>
    <row r="60" spans="1:15" ht="15.75" x14ac:dyDescent="0.25">
      <c r="A60" s="18">
        <v>8</v>
      </c>
      <c r="B60" s="28" t="s">
        <v>72</v>
      </c>
      <c r="C60" s="35">
        <v>3.34</v>
      </c>
      <c r="D60" s="35"/>
      <c r="E60" s="39"/>
      <c r="F60" s="35"/>
      <c r="G60" s="35">
        <f t="shared" si="12"/>
        <v>0</v>
      </c>
      <c r="H60" s="35">
        <f t="shared" si="1"/>
        <v>3.34</v>
      </c>
      <c r="I60" s="37">
        <f t="shared" si="2"/>
        <v>4976600</v>
      </c>
      <c r="J60" s="38">
        <f t="shared" si="3"/>
        <v>49766</v>
      </c>
      <c r="K60" s="55">
        <v>3</v>
      </c>
      <c r="L60" s="55">
        <f t="shared" si="4"/>
        <v>149298</v>
      </c>
      <c r="M60" s="19"/>
    </row>
    <row r="61" spans="1:15" ht="15.75" x14ac:dyDescent="0.25">
      <c r="A61" s="18">
        <v>9</v>
      </c>
      <c r="B61" s="28" t="s">
        <v>138</v>
      </c>
      <c r="C61" s="35">
        <v>2.41</v>
      </c>
      <c r="D61" s="35"/>
      <c r="E61" s="39"/>
      <c r="F61" s="35"/>
      <c r="G61" s="35">
        <f t="shared" si="12"/>
        <v>0</v>
      </c>
      <c r="H61" s="35">
        <f t="shared" si="1"/>
        <v>2.41</v>
      </c>
      <c r="I61" s="37">
        <f t="shared" si="2"/>
        <v>3590900</v>
      </c>
      <c r="J61" s="38">
        <f t="shared" si="3"/>
        <v>35909</v>
      </c>
      <c r="K61" s="55">
        <v>3</v>
      </c>
      <c r="L61" s="55">
        <f t="shared" si="4"/>
        <v>107727</v>
      </c>
      <c r="M61" s="19"/>
    </row>
    <row r="62" spans="1:15" ht="15.75" x14ac:dyDescent="0.25">
      <c r="A62" s="18">
        <v>10</v>
      </c>
      <c r="B62" s="28" t="s">
        <v>32</v>
      </c>
      <c r="C62" s="35">
        <v>3.03</v>
      </c>
      <c r="D62" s="35"/>
      <c r="E62" s="39"/>
      <c r="F62" s="35"/>
      <c r="G62" s="35">
        <f t="shared" si="12"/>
        <v>0</v>
      </c>
      <c r="H62" s="35">
        <f t="shared" si="1"/>
        <v>3.03</v>
      </c>
      <c r="I62" s="37">
        <f t="shared" si="2"/>
        <v>4514700</v>
      </c>
      <c r="J62" s="38">
        <f t="shared" si="3"/>
        <v>45147</v>
      </c>
      <c r="K62" s="55">
        <v>3</v>
      </c>
      <c r="L62" s="55">
        <f t="shared" si="4"/>
        <v>135441</v>
      </c>
      <c r="M62" s="19"/>
    </row>
    <row r="63" spans="1:15" ht="15.75" x14ac:dyDescent="0.25">
      <c r="A63" s="18">
        <v>11</v>
      </c>
      <c r="B63" s="29" t="s">
        <v>30</v>
      </c>
      <c r="C63" s="35">
        <v>3.33</v>
      </c>
      <c r="D63" s="35"/>
      <c r="E63" s="39"/>
      <c r="F63" s="35"/>
      <c r="G63" s="35">
        <f t="shared" si="12"/>
        <v>0</v>
      </c>
      <c r="H63" s="35">
        <f t="shared" si="1"/>
        <v>3.33</v>
      </c>
      <c r="I63" s="37">
        <f t="shared" si="2"/>
        <v>4961700</v>
      </c>
      <c r="J63" s="38">
        <f t="shared" si="3"/>
        <v>49617</v>
      </c>
      <c r="K63" s="55">
        <v>3</v>
      </c>
      <c r="L63" s="55">
        <f t="shared" si="4"/>
        <v>148851</v>
      </c>
      <c r="M63" s="19"/>
      <c r="O63" s="7"/>
    </row>
    <row r="64" spans="1:15" ht="15.75" x14ac:dyDescent="0.25">
      <c r="A64" s="18">
        <v>12</v>
      </c>
      <c r="B64" s="29" t="s">
        <v>120</v>
      </c>
      <c r="C64" s="35">
        <v>3</v>
      </c>
      <c r="D64" s="35"/>
      <c r="E64" s="39"/>
      <c r="F64" s="35">
        <f t="shared" ref="F64:F65" si="13">C64*E64%</f>
        <v>0</v>
      </c>
      <c r="G64" s="35">
        <f t="shared" si="12"/>
        <v>0</v>
      </c>
      <c r="H64" s="35">
        <f t="shared" si="1"/>
        <v>3</v>
      </c>
      <c r="I64" s="37">
        <f t="shared" si="2"/>
        <v>4470000</v>
      </c>
      <c r="J64" s="38">
        <f t="shared" si="3"/>
        <v>44700</v>
      </c>
      <c r="K64" s="55">
        <v>3</v>
      </c>
      <c r="L64" s="55">
        <f t="shared" si="4"/>
        <v>134100</v>
      </c>
      <c r="M64" s="19"/>
      <c r="O64" s="7"/>
    </row>
    <row r="65" spans="1:15" ht="15.75" x14ac:dyDescent="0.25">
      <c r="A65" s="18">
        <v>13</v>
      </c>
      <c r="B65" s="29" t="s">
        <v>121</v>
      </c>
      <c r="C65" s="35">
        <v>3.03</v>
      </c>
      <c r="D65" s="35"/>
      <c r="E65" s="39"/>
      <c r="F65" s="35">
        <f t="shared" si="13"/>
        <v>0</v>
      </c>
      <c r="G65" s="35">
        <f t="shared" si="12"/>
        <v>0</v>
      </c>
      <c r="H65" s="35">
        <f t="shared" si="1"/>
        <v>3.03</v>
      </c>
      <c r="I65" s="37">
        <f t="shared" si="2"/>
        <v>4514700</v>
      </c>
      <c r="J65" s="38">
        <f t="shared" si="3"/>
        <v>45147</v>
      </c>
      <c r="K65" s="55">
        <v>3</v>
      </c>
      <c r="L65" s="55">
        <f t="shared" si="4"/>
        <v>135441</v>
      </c>
      <c r="M65" s="21"/>
      <c r="O65" s="7"/>
    </row>
    <row r="66" spans="1:15" ht="15.75" x14ac:dyDescent="0.25">
      <c r="A66" s="18">
        <v>14</v>
      </c>
      <c r="B66" s="29" t="s">
        <v>122</v>
      </c>
      <c r="C66" s="35">
        <v>2.72</v>
      </c>
      <c r="D66" s="35"/>
      <c r="E66" s="39"/>
      <c r="F66" s="35">
        <f>C66*E66%</f>
        <v>0</v>
      </c>
      <c r="G66" s="35">
        <f t="shared" si="12"/>
        <v>0</v>
      </c>
      <c r="H66" s="35">
        <f t="shared" si="1"/>
        <v>2.72</v>
      </c>
      <c r="I66" s="37">
        <f t="shared" si="2"/>
        <v>4052800.0000000005</v>
      </c>
      <c r="J66" s="38">
        <f t="shared" si="3"/>
        <v>40528.000000000007</v>
      </c>
      <c r="K66" s="55">
        <v>3</v>
      </c>
      <c r="L66" s="55">
        <f t="shared" si="4"/>
        <v>121584.00000000003</v>
      </c>
      <c r="M66" s="21"/>
      <c r="O66" s="7"/>
    </row>
    <row r="67" spans="1:15" ht="15.75" x14ac:dyDescent="0.25">
      <c r="A67" s="18">
        <v>15</v>
      </c>
      <c r="B67" s="29" t="s">
        <v>101</v>
      </c>
      <c r="C67" s="35">
        <v>4.6500000000000004</v>
      </c>
      <c r="D67" s="35">
        <v>0.4</v>
      </c>
      <c r="E67" s="39"/>
      <c r="F67" s="35"/>
      <c r="G67" s="35">
        <f>D67+F67</f>
        <v>0.4</v>
      </c>
      <c r="H67" s="35">
        <f>G67+C67</f>
        <v>5.0500000000000007</v>
      </c>
      <c r="I67" s="37">
        <f t="shared" si="2"/>
        <v>7524500.0000000009</v>
      </c>
      <c r="J67" s="38">
        <f t="shared" si="3"/>
        <v>75245.000000000015</v>
      </c>
      <c r="K67" s="55">
        <v>3</v>
      </c>
      <c r="L67" s="55">
        <f t="shared" si="4"/>
        <v>225735.00000000006</v>
      </c>
      <c r="M67" s="21"/>
      <c r="O67" s="7"/>
    </row>
    <row r="68" spans="1:15" ht="15.75" x14ac:dyDescent="0.25">
      <c r="A68" s="18">
        <v>16</v>
      </c>
      <c r="B68" s="28" t="s">
        <v>124</v>
      </c>
      <c r="C68" s="35">
        <v>3</v>
      </c>
      <c r="D68" s="35"/>
      <c r="E68" s="39"/>
      <c r="F68" s="35"/>
      <c r="G68" s="35">
        <f>D68+F68</f>
        <v>0</v>
      </c>
      <c r="H68" s="35">
        <f>G68+C68</f>
        <v>3</v>
      </c>
      <c r="I68" s="37">
        <f t="shared" si="2"/>
        <v>4470000</v>
      </c>
      <c r="J68" s="38">
        <f t="shared" si="3"/>
        <v>44700</v>
      </c>
      <c r="K68" s="55">
        <v>3</v>
      </c>
      <c r="L68" s="55">
        <f t="shared" si="4"/>
        <v>134100</v>
      </c>
      <c r="M68" s="21"/>
      <c r="O68" s="7"/>
    </row>
    <row r="69" spans="1:15" ht="15.75" x14ac:dyDescent="0.25">
      <c r="A69" s="20" t="s">
        <v>22</v>
      </c>
      <c r="B69" s="30" t="s">
        <v>106</v>
      </c>
      <c r="C69" s="35"/>
      <c r="D69" s="35"/>
      <c r="E69" s="39"/>
      <c r="F69" s="35"/>
      <c r="G69" s="35"/>
      <c r="H69" s="35"/>
      <c r="I69" s="37">
        <f t="shared" si="2"/>
        <v>0</v>
      </c>
      <c r="J69" s="38">
        <f t="shared" si="3"/>
        <v>0</v>
      </c>
      <c r="K69" s="55">
        <v>3</v>
      </c>
      <c r="L69" s="55">
        <f t="shared" si="4"/>
        <v>0</v>
      </c>
      <c r="M69" s="21"/>
      <c r="O69" s="7"/>
    </row>
    <row r="70" spans="1:15" ht="15.75" x14ac:dyDescent="0.25">
      <c r="A70" s="18">
        <v>1</v>
      </c>
      <c r="B70" s="28" t="s">
        <v>96</v>
      </c>
      <c r="C70" s="35">
        <v>4.74</v>
      </c>
      <c r="D70" s="35">
        <v>0.5</v>
      </c>
      <c r="E70" s="39"/>
      <c r="F70" s="35"/>
      <c r="G70" s="35">
        <f t="shared" ref="G70:G87" si="14">D70+F70</f>
        <v>0.5</v>
      </c>
      <c r="H70" s="35">
        <f t="shared" si="1"/>
        <v>5.24</v>
      </c>
      <c r="I70" s="37">
        <f t="shared" si="2"/>
        <v>7807600</v>
      </c>
      <c r="J70" s="38">
        <f t="shared" si="3"/>
        <v>78076</v>
      </c>
      <c r="K70" s="55">
        <v>3</v>
      </c>
      <c r="L70" s="55">
        <f t="shared" si="4"/>
        <v>234228</v>
      </c>
      <c r="M70" s="21"/>
      <c r="O70" s="7"/>
    </row>
    <row r="71" spans="1:15" ht="15.75" x14ac:dyDescent="0.25">
      <c r="A71" s="18">
        <v>2</v>
      </c>
      <c r="B71" s="28" t="s">
        <v>97</v>
      </c>
      <c r="C71" s="35">
        <v>4.6500000000000004</v>
      </c>
      <c r="D71" s="35">
        <v>0.4</v>
      </c>
      <c r="E71" s="39"/>
      <c r="F71" s="35"/>
      <c r="G71" s="35">
        <f t="shared" si="14"/>
        <v>0.4</v>
      </c>
      <c r="H71" s="35">
        <f t="shared" si="1"/>
        <v>5.0500000000000007</v>
      </c>
      <c r="I71" s="37">
        <f t="shared" si="2"/>
        <v>7524500.0000000009</v>
      </c>
      <c r="J71" s="38">
        <f t="shared" si="3"/>
        <v>75245.000000000015</v>
      </c>
      <c r="K71" s="55">
        <v>3</v>
      </c>
      <c r="L71" s="55">
        <f t="shared" si="4"/>
        <v>225735.00000000006</v>
      </c>
      <c r="M71" s="19"/>
      <c r="O71" s="7"/>
    </row>
    <row r="72" spans="1:15" ht="15.75" x14ac:dyDescent="0.25">
      <c r="A72" s="18">
        <v>3</v>
      </c>
      <c r="B72" s="28" t="s">
        <v>36</v>
      </c>
      <c r="C72" s="35">
        <v>3.33</v>
      </c>
      <c r="D72" s="35"/>
      <c r="E72" s="39"/>
      <c r="F72" s="35"/>
      <c r="G72" s="35">
        <f t="shared" si="14"/>
        <v>0</v>
      </c>
      <c r="H72" s="35">
        <f t="shared" si="1"/>
        <v>3.33</v>
      </c>
      <c r="I72" s="37">
        <f t="shared" si="2"/>
        <v>4961700</v>
      </c>
      <c r="J72" s="38">
        <f t="shared" si="3"/>
        <v>49617</v>
      </c>
      <c r="K72" s="55">
        <v>3</v>
      </c>
      <c r="L72" s="55">
        <f t="shared" si="4"/>
        <v>148851</v>
      </c>
      <c r="M72" s="19"/>
      <c r="O72" s="7"/>
    </row>
    <row r="73" spans="1:15" ht="15.75" x14ac:dyDescent="0.25">
      <c r="A73" s="18">
        <v>4</v>
      </c>
      <c r="B73" s="28" t="s">
        <v>41</v>
      </c>
      <c r="C73" s="35">
        <v>3.34</v>
      </c>
      <c r="D73" s="35"/>
      <c r="E73" s="39"/>
      <c r="F73" s="35"/>
      <c r="G73" s="35">
        <f t="shared" si="14"/>
        <v>0</v>
      </c>
      <c r="H73" s="35">
        <f t="shared" si="1"/>
        <v>3.34</v>
      </c>
      <c r="I73" s="37">
        <f t="shared" si="2"/>
        <v>4976600</v>
      </c>
      <c r="J73" s="38">
        <f t="shared" si="3"/>
        <v>49766</v>
      </c>
      <c r="K73" s="55">
        <v>3</v>
      </c>
      <c r="L73" s="55">
        <f t="shared" si="4"/>
        <v>149298</v>
      </c>
      <c r="M73" s="19"/>
      <c r="O73" s="7"/>
    </row>
    <row r="74" spans="1:15" ht="15.75" x14ac:dyDescent="0.25">
      <c r="A74" s="18">
        <v>5</v>
      </c>
      <c r="B74" s="28" t="s">
        <v>39</v>
      </c>
      <c r="C74" s="35">
        <v>3.86</v>
      </c>
      <c r="D74" s="35"/>
      <c r="E74" s="39"/>
      <c r="F74" s="35"/>
      <c r="G74" s="35">
        <f t="shared" si="14"/>
        <v>0</v>
      </c>
      <c r="H74" s="35">
        <f t="shared" si="1"/>
        <v>3.86</v>
      </c>
      <c r="I74" s="37">
        <f t="shared" si="2"/>
        <v>5751400</v>
      </c>
      <c r="J74" s="38">
        <f t="shared" si="3"/>
        <v>57514</v>
      </c>
      <c r="K74" s="55">
        <v>3</v>
      </c>
      <c r="L74" s="55">
        <f t="shared" si="4"/>
        <v>172542</v>
      </c>
      <c r="M74" s="19"/>
      <c r="O74" s="7"/>
    </row>
    <row r="75" spans="1:15" ht="15.75" x14ac:dyDescent="0.25">
      <c r="A75" s="18">
        <v>6</v>
      </c>
      <c r="B75" s="28" t="s">
        <v>26</v>
      </c>
      <c r="C75" s="35">
        <v>3.34</v>
      </c>
      <c r="D75" s="35">
        <v>0.4</v>
      </c>
      <c r="E75" s="39"/>
      <c r="F75" s="35"/>
      <c r="G75" s="35">
        <f t="shared" si="14"/>
        <v>0.4</v>
      </c>
      <c r="H75" s="35">
        <f t="shared" si="1"/>
        <v>3.7399999999999998</v>
      </c>
      <c r="I75" s="37">
        <f t="shared" si="2"/>
        <v>5572600</v>
      </c>
      <c r="J75" s="38">
        <f t="shared" si="3"/>
        <v>55726</v>
      </c>
      <c r="K75" s="55">
        <v>3</v>
      </c>
      <c r="L75" s="55">
        <f t="shared" si="4"/>
        <v>167178</v>
      </c>
      <c r="M75" s="19"/>
      <c r="O75" s="7"/>
    </row>
    <row r="76" spans="1:15" ht="15.75" x14ac:dyDescent="0.25">
      <c r="A76" s="18">
        <v>7</v>
      </c>
      <c r="B76" s="28" t="s">
        <v>40</v>
      </c>
      <c r="C76" s="35">
        <v>3.46</v>
      </c>
      <c r="D76" s="35"/>
      <c r="E76" s="39"/>
      <c r="F76" s="35"/>
      <c r="G76" s="35">
        <f t="shared" si="14"/>
        <v>0</v>
      </c>
      <c r="H76" s="35">
        <f t="shared" si="1"/>
        <v>3.46</v>
      </c>
      <c r="I76" s="37">
        <f t="shared" si="2"/>
        <v>5155400</v>
      </c>
      <c r="J76" s="38">
        <f t="shared" si="3"/>
        <v>51554</v>
      </c>
      <c r="K76" s="55">
        <v>3</v>
      </c>
      <c r="L76" s="55">
        <f t="shared" si="4"/>
        <v>154662</v>
      </c>
      <c r="M76" s="22"/>
      <c r="O76" s="7"/>
    </row>
    <row r="77" spans="1:15" ht="15.75" x14ac:dyDescent="0.25">
      <c r="A77" s="18">
        <v>8</v>
      </c>
      <c r="B77" s="28" t="s">
        <v>44</v>
      </c>
      <c r="C77" s="35">
        <v>3.33</v>
      </c>
      <c r="D77" s="35">
        <v>0.4</v>
      </c>
      <c r="E77" s="39"/>
      <c r="F77" s="35"/>
      <c r="G77" s="35">
        <f t="shared" si="14"/>
        <v>0.4</v>
      </c>
      <c r="H77" s="35">
        <f t="shared" si="1"/>
        <v>3.73</v>
      </c>
      <c r="I77" s="37">
        <f t="shared" si="2"/>
        <v>5557700</v>
      </c>
      <c r="J77" s="38">
        <f t="shared" si="3"/>
        <v>55577</v>
      </c>
      <c r="K77" s="55">
        <v>3</v>
      </c>
      <c r="L77" s="55">
        <f t="shared" si="4"/>
        <v>166731</v>
      </c>
      <c r="M77" s="22"/>
      <c r="O77" s="7"/>
    </row>
    <row r="78" spans="1:15" ht="15.75" x14ac:dyDescent="0.25">
      <c r="A78" s="18">
        <v>9</v>
      </c>
      <c r="B78" s="28" t="s">
        <v>98</v>
      </c>
      <c r="C78" s="35">
        <v>4.0599999999999996</v>
      </c>
      <c r="D78" s="35">
        <v>0.3</v>
      </c>
      <c r="E78" s="39">
        <v>13</v>
      </c>
      <c r="F78" s="35">
        <f>C78*E78%</f>
        <v>0.52779999999999994</v>
      </c>
      <c r="G78" s="35">
        <f t="shared" si="14"/>
        <v>0.82779999999999987</v>
      </c>
      <c r="H78" s="35">
        <f t="shared" si="1"/>
        <v>4.8877999999999995</v>
      </c>
      <c r="I78" s="37">
        <f t="shared" ref="I78:I115" si="15">H78*1490000</f>
        <v>7282821.9999999991</v>
      </c>
      <c r="J78" s="38">
        <f t="shared" ref="J78:J115" si="16">I78*1%</f>
        <v>72828.219999999987</v>
      </c>
      <c r="K78" s="55">
        <v>3</v>
      </c>
      <c r="L78" s="55">
        <f t="shared" ref="L78:L115" si="17">K78*J78</f>
        <v>218484.65999999997</v>
      </c>
      <c r="M78" s="19"/>
      <c r="O78" s="7"/>
    </row>
    <row r="79" spans="1:15" ht="15.75" x14ac:dyDescent="0.25">
      <c r="A79" s="18">
        <v>10</v>
      </c>
      <c r="B79" s="28" t="s">
        <v>99</v>
      </c>
      <c r="C79" s="35">
        <v>4.0599999999999996</v>
      </c>
      <c r="D79" s="35"/>
      <c r="E79" s="39">
        <v>13</v>
      </c>
      <c r="F79" s="35">
        <f>C79*E79%</f>
        <v>0.52779999999999994</v>
      </c>
      <c r="G79" s="35">
        <f t="shared" si="14"/>
        <v>0.52779999999999994</v>
      </c>
      <c r="H79" s="35">
        <f t="shared" si="1"/>
        <v>4.5877999999999997</v>
      </c>
      <c r="I79" s="37">
        <f t="shared" si="15"/>
        <v>6835821.9999999991</v>
      </c>
      <c r="J79" s="38">
        <f t="shared" si="16"/>
        <v>68358.219999999987</v>
      </c>
      <c r="K79" s="55">
        <v>3</v>
      </c>
      <c r="L79" s="55">
        <f t="shared" si="17"/>
        <v>205074.65999999997</v>
      </c>
      <c r="M79" s="19"/>
      <c r="O79" s="7"/>
    </row>
    <row r="80" spans="1:15" ht="15.75" x14ac:dyDescent="0.25">
      <c r="A80" s="18">
        <v>11</v>
      </c>
      <c r="B80" s="28" t="s">
        <v>48</v>
      </c>
      <c r="C80" s="35">
        <v>4.0599999999999996</v>
      </c>
      <c r="D80" s="35"/>
      <c r="E80" s="39">
        <v>10</v>
      </c>
      <c r="F80" s="35">
        <f>C80*E80%</f>
        <v>0.40599999999999997</v>
      </c>
      <c r="G80" s="35">
        <f t="shared" si="14"/>
        <v>0.40599999999999997</v>
      </c>
      <c r="H80" s="35">
        <f t="shared" si="1"/>
        <v>4.4659999999999993</v>
      </c>
      <c r="I80" s="37">
        <f t="shared" si="15"/>
        <v>6654339.9999999991</v>
      </c>
      <c r="J80" s="38">
        <f t="shared" si="16"/>
        <v>66543.399999999994</v>
      </c>
      <c r="K80" s="55">
        <v>3</v>
      </c>
      <c r="L80" s="55">
        <f t="shared" si="17"/>
        <v>199630.19999999998</v>
      </c>
      <c r="M80" s="22"/>
      <c r="O80" s="7"/>
    </row>
    <row r="81" spans="1:15" ht="15.75" x14ac:dyDescent="0.25">
      <c r="A81" s="18">
        <v>12</v>
      </c>
      <c r="B81" s="28" t="s">
        <v>49</v>
      </c>
      <c r="C81" s="35">
        <v>3.34</v>
      </c>
      <c r="D81" s="35"/>
      <c r="E81" s="39"/>
      <c r="F81" s="35"/>
      <c r="G81" s="35">
        <f t="shared" si="14"/>
        <v>0</v>
      </c>
      <c r="H81" s="35">
        <f t="shared" si="1"/>
        <v>3.34</v>
      </c>
      <c r="I81" s="37">
        <f t="shared" si="15"/>
        <v>4976600</v>
      </c>
      <c r="J81" s="38">
        <f t="shared" si="16"/>
        <v>49766</v>
      </c>
      <c r="K81" s="55">
        <v>3</v>
      </c>
      <c r="L81" s="55">
        <f t="shared" si="17"/>
        <v>149298</v>
      </c>
      <c r="M81" s="22"/>
      <c r="O81" s="7"/>
    </row>
    <row r="82" spans="1:15" ht="15.75" x14ac:dyDescent="0.25">
      <c r="A82" s="18">
        <v>13</v>
      </c>
      <c r="B82" s="28" t="s">
        <v>46</v>
      </c>
      <c r="C82" s="35">
        <v>4.0599999999999996</v>
      </c>
      <c r="D82" s="35"/>
      <c r="E82" s="39">
        <v>12</v>
      </c>
      <c r="F82" s="35">
        <f>C82*E82%</f>
        <v>0.48719999999999991</v>
      </c>
      <c r="G82" s="35">
        <f t="shared" si="14"/>
        <v>0.48719999999999991</v>
      </c>
      <c r="H82" s="35">
        <f t="shared" si="1"/>
        <v>4.5471999999999992</v>
      </c>
      <c r="I82" s="37">
        <f t="shared" si="15"/>
        <v>6775327.9999999991</v>
      </c>
      <c r="J82" s="38">
        <f t="shared" si="16"/>
        <v>67753.279999999999</v>
      </c>
      <c r="K82" s="55">
        <v>3</v>
      </c>
      <c r="L82" s="55">
        <f t="shared" si="17"/>
        <v>203259.84</v>
      </c>
      <c r="M82" s="19"/>
      <c r="O82" s="7"/>
    </row>
    <row r="83" spans="1:15" ht="15.75" x14ac:dyDescent="0.25">
      <c r="A83" s="18">
        <v>14</v>
      </c>
      <c r="B83" s="28" t="s">
        <v>47</v>
      </c>
      <c r="C83" s="35">
        <v>3.34</v>
      </c>
      <c r="D83" s="35"/>
      <c r="E83" s="39"/>
      <c r="F83" s="35"/>
      <c r="G83" s="35">
        <f t="shared" si="14"/>
        <v>0</v>
      </c>
      <c r="H83" s="35">
        <f t="shared" si="1"/>
        <v>3.34</v>
      </c>
      <c r="I83" s="37">
        <f t="shared" si="15"/>
        <v>4976600</v>
      </c>
      <c r="J83" s="38">
        <f t="shared" si="16"/>
        <v>49766</v>
      </c>
      <c r="K83" s="55">
        <v>3</v>
      </c>
      <c r="L83" s="55">
        <f t="shared" si="17"/>
        <v>149298</v>
      </c>
      <c r="M83" s="19"/>
      <c r="O83" s="7"/>
    </row>
    <row r="84" spans="1:15" ht="15.75" x14ac:dyDescent="0.25">
      <c r="A84" s="18">
        <v>15</v>
      </c>
      <c r="B84" s="28" t="s">
        <v>43</v>
      </c>
      <c r="C84" s="35">
        <v>3</v>
      </c>
      <c r="D84" s="35">
        <v>0.3</v>
      </c>
      <c r="E84" s="39"/>
      <c r="F84" s="35"/>
      <c r="G84" s="35">
        <f t="shared" si="14"/>
        <v>0.3</v>
      </c>
      <c r="H84" s="35">
        <f t="shared" si="1"/>
        <v>3.3</v>
      </c>
      <c r="I84" s="37">
        <f t="shared" si="15"/>
        <v>4917000</v>
      </c>
      <c r="J84" s="38">
        <f t="shared" si="16"/>
        <v>49170</v>
      </c>
      <c r="K84" s="55">
        <v>3</v>
      </c>
      <c r="L84" s="55">
        <f t="shared" si="17"/>
        <v>147510</v>
      </c>
      <c r="M84" s="19"/>
    </row>
    <row r="85" spans="1:15" ht="15.75" x14ac:dyDescent="0.25">
      <c r="A85" s="18">
        <v>16</v>
      </c>
      <c r="B85" s="28" t="s">
        <v>42</v>
      </c>
      <c r="C85" s="35">
        <v>3.34</v>
      </c>
      <c r="D85" s="35">
        <v>0.3</v>
      </c>
      <c r="E85" s="39"/>
      <c r="F85" s="35"/>
      <c r="G85" s="35">
        <f t="shared" si="14"/>
        <v>0.3</v>
      </c>
      <c r="H85" s="35">
        <f t="shared" ref="H85:H115" si="18">G85+C85</f>
        <v>3.6399999999999997</v>
      </c>
      <c r="I85" s="37">
        <f t="shared" si="15"/>
        <v>5423599.9999999991</v>
      </c>
      <c r="J85" s="38">
        <f t="shared" si="16"/>
        <v>54235.999999999993</v>
      </c>
      <c r="K85" s="55">
        <v>3</v>
      </c>
      <c r="L85" s="55">
        <f t="shared" si="17"/>
        <v>162707.99999999997</v>
      </c>
      <c r="M85" s="22"/>
    </row>
    <row r="86" spans="1:15" ht="15.75" x14ac:dyDescent="0.25">
      <c r="A86" s="18">
        <v>17</v>
      </c>
      <c r="B86" s="28" t="s">
        <v>45</v>
      </c>
      <c r="C86" s="35">
        <v>3.03</v>
      </c>
      <c r="D86" s="35">
        <v>0.3</v>
      </c>
      <c r="E86" s="39"/>
      <c r="F86" s="35"/>
      <c r="G86" s="35">
        <f t="shared" si="14"/>
        <v>0.3</v>
      </c>
      <c r="H86" s="35">
        <f t="shared" si="18"/>
        <v>3.3299999999999996</v>
      </c>
      <c r="I86" s="37">
        <f t="shared" si="15"/>
        <v>4961699.9999999991</v>
      </c>
      <c r="J86" s="38">
        <f t="shared" si="16"/>
        <v>49616.999999999993</v>
      </c>
      <c r="K86" s="55">
        <v>3</v>
      </c>
      <c r="L86" s="55">
        <f t="shared" si="17"/>
        <v>148850.99999999997</v>
      </c>
      <c r="M86" s="22"/>
    </row>
    <row r="87" spans="1:15" ht="15.75" x14ac:dyDescent="0.25">
      <c r="A87" s="18">
        <v>18</v>
      </c>
      <c r="B87" s="28" t="s">
        <v>133</v>
      </c>
      <c r="C87" s="35">
        <v>2.34</v>
      </c>
      <c r="D87" s="35"/>
      <c r="E87" s="39"/>
      <c r="F87" s="35"/>
      <c r="G87" s="35">
        <f t="shared" si="14"/>
        <v>0</v>
      </c>
      <c r="H87" s="35">
        <f t="shared" si="18"/>
        <v>2.34</v>
      </c>
      <c r="I87" s="37">
        <f t="shared" si="15"/>
        <v>3486600</v>
      </c>
      <c r="J87" s="38">
        <f t="shared" si="16"/>
        <v>34866</v>
      </c>
      <c r="K87" s="55">
        <v>3</v>
      </c>
      <c r="L87" s="55">
        <f t="shared" si="17"/>
        <v>104598</v>
      </c>
      <c r="M87" s="19"/>
    </row>
    <row r="88" spans="1:15" ht="31.5" x14ac:dyDescent="0.25">
      <c r="A88" s="20" t="s">
        <v>25</v>
      </c>
      <c r="B88" s="30" t="s">
        <v>151</v>
      </c>
      <c r="C88" s="35"/>
      <c r="D88" s="35"/>
      <c r="E88" s="39"/>
      <c r="F88" s="35"/>
      <c r="G88" s="35"/>
      <c r="H88" s="35"/>
      <c r="I88" s="37">
        <f t="shared" si="15"/>
        <v>0</v>
      </c>
      <c r="J88" s="38">
        <f t="shared" si="16"/>
        <v>0</v>
      </c>
      <c r="K88" s="55">
        <v>3</v>
      </c>
      <c r="L88" s="55">
        <f t="shared" si="17"/>
        <v>0</v>
      </c>
      <c r="M88" s="19"/>
    </row>
    <row r="89" spans="1:15" ht="15.75" x14ac:dyDescent="0.25">
      <c r="A89" s="18">
        <v>1</v>
      </c>
      <c r="B89" s="28" t="s">
        <v>23</v>
      </c>
      <c r="C89" s="35">
        <v>3.66</v>
      </c>
      <c r="D89" s="35">
        <v>0.4</v>
      </c>
      <c r="E89" s="39"/>
      <c r="F89" s="35"/>
      <c r="G89" s="35">
        <f t="shared" ref="G89:G98" si="19">D89+F89</f>
        <v>0.4</v>
      </c>
      <c r="H89" s="35">
        <f t="shared" si="18"/>
        <v>4.0600000000000005</v>
      </c>
      <c r="I89" s="37">
        <f t="shared" si="15"/>
        <v>6049400.0000000009</v>
      </c>
      <c r="J89" s="38">
        <f t="shared" si="16"/>
        <v>60494.000000000007</v>
      </c>
      <c r="K89" s="55">
        <v>3</v>
      </c>
      <c r="L89" s="55">
        <f t="shared" si="17"/>
        <v>181482.00000000003</v>
      </c>
      <c r="M89" s="19"/>
    </row>
    <row r="90" spans="1:15" ht="15.75" x14ac:dyDescent="0.25">
      <c r="A90" s="18">
        <v>2</v>
      </c>
      <c r="B90" s="28" t="s">
        <v>79</v>
      </c>
      <c r="C90" s="35">
        <v>3</v>
      </c>
      <c r="D90" s="35">
        <v>0.3</v>
      </c>
      <c r="E90" s="39"/>
      <c r="F90" s="35"/>
      <c r="G90" s="35">
        <f t="shared" si="19"/>
        <v>0.3</v>
      </c>
      <c r="H90" s="35">
        <f t="shared" si="18"/>
        <v>3.3</v>
      </c>
      <c r="I90" s="37">
        <f t="shared" si="15"/>
        <v>4917000</v>
      </c>
      <c r="J90" s="38">
        <f t="shared" si="16"/>
        <v>49170</v>
      </c>
      <c r="K90" s="55">
        <v>3</v>
      </c>
      <c r="L90" s="55">
        <f t="shared" si="17"/>
        <v>147510</v>
      </c>
      <c r="M90" s="19"/>
    </row>
    <row r="91" spans="1:15" ht="15.75" x14ac:dyDescent="0.25">
      <c r="A91" s="18">
        <v>3</v>
      </c>
      <c r="B91" s="28" t="s">
        <v>50</v>
      </c>
      <c r="C91" s="35">
        <v>4.9800000000000004</v>
      </c>
      <c r="D91" s="35">
        <v>0.4</v>
      </c>
      <c r="E91" s="39"/>
      <c r="F91" s="35"/>
      <c r="G91" s="35">
        <f t="shared" si="19"/>
        <v>0.4</v>
      </c>
      <c r="H91" s="35">
        <f t="shared" si="18"/>
        <v>5.3800000000000008</v>
      </c>
      <c r="I91" s="37">
        <f t="shared" si="15"/>
        <v>8016200.0000000009</v>
      </c>
      <c r="J91" s="38">
        <f t="shared" si="16"/>
        <v>80162.000000000015</v>
      </c>
      <c r="K91" s="55">
        <v>3</v>
      </c>
      <c r="L91" s="55">
        <f t="shared" si="17"/>
        <v>240486.00000000006</v>
      </c>
      <c r="M91" s="19"/>
    </row>
    <row r="92" spans="1:15" ht="15.75" x14ac:dyDescent="0.25">
      <c r="A92" s="18">
        <v>4</v>
      </c>
      <c r="B92" s="28" t="s">
        <v>51</v>
      </c>
      <c r="C92" s="35">
        <v>3.33</v>
      </c>
      <c r="D92" s="35">
        <v>0.3</v>
      </c>
      <c r="E92" s="39"/>
      <c r="F92" s="35"/>
      <c r="G92" s="35">
        <f t="shared" si="19"/>
        <v>0.3</v>
      </c>
      <c r="H92" s="35">
        <f t="shared" si="18"/>
        <v>3.63</v>
      </c>
      <c r="I92" s="37">
        <f t="shared" si="15"/>
        <v>5408700</v>
      </c>
      <c r="J92" s="38">
        <f t="shared" si="16"/>
        <v>54087</v>
      </c>
      <c r="K92" s="55">
        <v>3</v>
      </c>
      <c r="L92" s="55">
        <f t="shared" si="17"/>
        <v>162261</v>
      </c>
      <c r="M92" s="22"/>
    </row>
    <row r="93" spans="1:15" ht="15.75" x14ac:dyDescent="0.25">
      <c r="A93" s="18">
        <v>5</v>
      </c>
      <c r="B93" s="28" t="s">
        <v>52</v>
      </c>
      <c r="C93" s="35">
        <v>3.96</v>
      </c>
      <c r="D93" s="35">
        <v>0.3</v>
      </c>
      <c r="E93" s="39"/>
      <c r="F93" s="35"/>
      <c r="G93" s="35">
        <f t="shared" si="19"/>
        <v>0.3</v>
      </c>
      <c r="H93" s="35">
        <f t="shared" si="18"/>
        <v>4.26</v>
      </c>
      <c r="I93" s="37">
        <f t="shared" si="15"/>
        <v>6347400</v>
      </c>
      <c r="J93" s="38">
        <f t="shared" si="16"/>
        <v>63474</v>
      </c>
      <c r="K93" s="55">
        <v>3</v>
      </c>
      <c r="L93" s="55">
        <f t="shared" si="17"/>
        <v>190422</v>
      </c>
      <c r="M93" s="22"/>
    </row>
    <row r="94" spans="1:15" ht="15.75" x14ac:dyDescent="0.25">
      <c r="A94" s="18">
        <v>6</v>
      </c>
      <c r="B94" s="28" t="s">
        <v>54</v>
      </c>
      <c r="C94" s="35">
        <v>4.2699999999999996</v>
      </c>
      <c r="D94" s="35"/>
      <c r="E94" s="39">
        <v>5</v>
      </c>
      <c r="F94" s="35">
        <f>C94*E94%</f>
        <v>0.2135</v>
      </c>
      <c r="G94" s="35">
        <f t="shared" si="19"/>
        <v>0.2135</v>
      </c>
      <c r="H94" s="35">
        <f t="shared" si="18"/>
        <v>4.4834999999999994</v>
      </c>
      <c r="I94" s="37">
        <f t="shared" si="15"/>
        <v>6680414.9999999991</v>
      </c>
      <c r="J94" s="38">
        <f t="shared" si="16"/>
        <v>66804.149999999994</v>
      </c>
      <c r="K94" s="55">
        <v>3</v>
      </c>
      <c r="L94" s="55">
        <f t="shared" si="17"/>
        <v>200412.44999999998</v>
      </c>
      <c r="M94" s="22"/>
    </row>
    <row r="95" spans="1:15" ht="15.75" x14ac:dyDescent="0.25">
      <c r="A95" s="18">
        <v>7</v>
      </c>
      <c r="B95" s="28" t="s">
        <v>53</v>
      </c>
      <c r="C95" s="35">
        <v>3.06</v>
      </c>
      <c r="D95" s="35"/>
      <c r="E95" s="39"/>
      <c r="F95" s="35"/>
      <c r="G95" s="35">
        <f t="shared" si="19"/>
        <v>0</v>
      </c>
      <c r="H95" s="35">
        <f t="shared" si="18"/>
        <v>3.06</v>
      </c>
      <c r="I95" s="37">
        <f t="shared" si="15"/>
        <v>4559400</v>
      </c>
      <c r="J95" s="38">
        <f t="shared" si="16"/>
        <v>45594</v>
      </c>
      <c r="K95" s="55">
        <v>3</v>
      </c>
      <c r="L95" s="55">
        <f t="shared" si="17"/>
        <v>136782</v>
      </c>
      <c r="M95" s="22"/>
    </row>
    <row r="96" spans="1:15" ht="15.75" x14ac:dyDescent="0.25">
      <c r="A96" s="18">
        <v>8</v>
      </c>
      <c r="B96" s="28" t="s">
        <v>24</v>
      </c>
      <c r="C96" s="35">
        <v>2.72</v>
      </c>
      <c r="D96" s="35"/>
      <c r="E96" s="39"/>
      <c r="F96" s="35"/>
      <c r="G96" s="35">
        <f t="shared" si="19"/>
        <v>0</v>
      </c>
      <c r="H96" s="35">
        <f t="shared" si="18"/>
        <v>2.72</v>
      </c>
      <c r="I96" s="37">
        <f t="shared" si="15"/>
        <v>4052800.0000000005</v>
      </c>
      <c r="J96" s="38">
        <f t="shared" si="16"/>
        <v>40528.000000000007</v>
      </c>
      <c r="K96" s="55">
        <v>3</v>
      </c>
      <c r="L96" s="55">
        <f t="shared" si="17"/>
        <v>121584.00000000003</v>
      </c>
      <c r="M96" s="22"/>
    </row>
    <row r="97" spans="1:13" ht="15.75" x14ac:dyDescent="0.25">
      <c r="A97" s="18">
        <v>9</v>
      </c>
      <c r="B97" s="28" t="s">
        <v>132</v>
      </c>
      <c r="C97" s="35">
        <v>2.66</v>
      </c>
      <c r="D97" s="35"/>
      <c r="E97" s="39"/>
      <c r="F97" s="35"/>
      <c r="G97" s="35">
        <f t="shared" si="19"/>
        <v>0</v>
      </c>
      <c r="H97" s="35">
        <f t="shared" si="18"/>
        <v>2.66</v>
      </c>
      <c r="I97" s="37">
        <f t="shared" si="15"/>
        <v>3963400</v>
      </c>
      <c r="J97" s="38">
        <f t="shared" si="16"/>
        <v>39634</v>
      </c>
      <c r="K97" s="55">
        <v>3</v>
      </c>
      <c r="L97" s="55">
        <f t="shared" si="17"/>
        <v>118902</v>
      </c>
      <c r="M97" s="22"/>
    </row>
    <row r="98" spans="1:13" ht="15.75" x14ac:dyDescent="0.25">
      <c r="A98" s="18">
        <v>10</v>
      </c>
      <c r="B98" s="28" t="s">
        <v>130</v>
      </c>
      <c r="C98" s="35">
        <v>2.34</v>
      </c>
      <c r="D98" s="35"/>
      <c r="E98" s="39"/>
      <c r="F98" s="35"/>
      <c r="G98" s="35">
        <f t="shared" si="19"/>
        <v>0</v>
      </c>
      <c r="H98" s="35">
        <f t="shared" si="18"/>
        <v>2.34</v>
      </c>
      <c r="I98" s="37">
        <f t="shared" si="15"/>
        <v>3486600</v>
      </c>
      <c r="J98" s="38">
        <f t="shared" si="16"/>
        <v>34866</v>
      </c>
      <c r="K98" s="55">
        <v>3</v>
      </c>
      <c r="L98" s="55">
        <f t="shared" si="17"/>
        <v>104598</v>
      </c>
      <c r="M98" s="22"/>
    </row>
    <row r="99" spans="1:13" ht="31.5" x14ac:dyDescent="0.25">
      <c r="A99" s="20" t="s">
        <v>27</v>
      </c>
      <c r="B99" s="31" t="s">
        <v>153</v>
      </c>
      <c r="C99" s="35"/>
      <c r="D99" s="35"/>
      <c r="E99" s="39"/>
      <c r="F99" s="35"/>
      <c r="G99" s="35"/>
      <c r="H99" s="35"/>
      <c r="I99" s="37">
        <f t="shared" si="15"/>
        <v>0</v>
      </c>
      <c r="J99" s="38">
        <f t="shared" si="16"/>
        <v>0</v>
      </c>
      <c r="K99" s="55">
        <v>3</v>
      </c>
      <c r="L99" s="55">
        <f t="shared" si="17"/>
        <v>0</v>
      </c>
      <c r="M99" s="22"/>
    </row>
    <row r="100" spans="1:13" ht="15.75" x14ac:dyDescent="0.25">
      <c r="A100" s="18">
        <v>1</v>
      </c>
      <c r="B100" s="29" t="s">
        <v>100</v>
      </c>
      <c r="C100" s="35">
        <v>4.9800000000000004</v>
      </c>
      <c r="D100" s="35">
        <v>0.5</v>
      </c>
      <c r="E100" s="39">
        <v>6</v>
      </c>
      <c r="F100" s="35">
        <f>C100*E100%</f>
        <v>0.29880000000000001</v>
      </c>
      <c r="G100" s="35">
        <f t="shared" ref="G100:G110" si="20">D100+F100</f>
        <v>0.79879999999999995</v>
      </c>
      <c r="H100" s="35">
        <f t="shared" si="18"/>
        <v>5.7788000000000004</v>
      </c>
      <c r="I100" s="37">
        <f t="shared" si="15"/>
        <v>8610412</v>
      </c>
      <c r="J100" s="38">
        <f t="shared" si="16"/>
        <v>86104.12</v>
      </c>
      <c r="K100" s="55">
        <v>3</v>
      </c>
      <c r="L100" s="55">
        <f t="shared" si="17"/>
        <v>258312.36</v>
      </c>
      <c r="M100" s="22"/>
    </row>
    <row r="101" spans="1:13" ht="15.75" x14ac:dyDescent="0.25">
      <c r="A101" s="18">
        <v>2</v>
      </c>
      <c r="B101" s="29" t="s">
        <v>18</v>
      </c>
      <c r="C101" s="35">
        <v>3.33</v>
      </c>
      <c r="D101" s="35">
        <v>0.4</v>
      </c>
      <c r="E101" s="39"/>
      <c r="F101" s="35"/>
      <c r="G101" s="35">
        <f t="shared" si="20"/>
        <v>0.4</v>
      </c>
      <c r="H101" s="35">
        <f t="shared" si="18"/>
        <v>3.73</v>
      </c>
      <c r="I101" s="37">
        <f t="shared" si="15"/>
        <v>5557700</v>
      </c>
      <c r="J101" s="38">
        <f t="shared" si="16"/>
        <v>55577</v>
      </c>
      <c r="K101" s="55">
        <v>3</v>
      </c>
      <c r="L101" s="55">
        <f t="shared" si="17"/>
        <v>166731</v>
      </c>
      <c r="M101" s="22"/>
    </row>
    <row r="102" spans="1:13" ht="15.75" x14ac:dyDescent="0.25">
      <c r="A102" s="18">
        <v>3</v>
      </c>
      <c r="B102" s="29" t="s">
        <v>74</v>
      </c>
      <c r="C102" s="35">
        <v>4.0599999999999996</v>
      </c>
      <c r="D102" s="35"/>
      <c r="E102" s="39">
        <v>9</v>
      </c>
      <c r="F102" s="35">
        <f>C102*E102%</f>
        <v>0.36539999999999995</v>
      </c>
      <c r="G102" s="35">
        <f t="shared" si="20"/>
        <v>0.36539999999999995</v>
      </c>
      <c r="H102" s="35">
        <f t="shared" si="18"/>
        <v>4.4253999999999998</v>
      </c>
      <c r="I102" s="37">
        <f t="shared" si="15"/>
        <v>6593846</v>
      </c>
      <c r="J102" s="38">
        <f t="shared" si="16"/>
        <v>65938.460000000006</v>
      </c>
      <c r="K102" s="55">
        <v>3</v>
      </c>
      <c r="L102" s="55">
        <f t="shared" si="17"/>
        <v>197815.38</v>
      </c>
      <c r="M102" s="22"/>
    </row>
    <row r="103" spans="1:13" ht="15.75" x14ac:dyDescent="0.25">
      <c r="A103" s="18">
        <v>4</v>
      </c>
      <c r="B103" s="29" t="s">
        <v>73</v>
      </c>
      <c r="C103" s="35">
        <v>3.34</v>
      </c>
      <c r="D103" s="35">
        <v>0.3</v>
      </c>
      <c r="E103" s="39"/>
      <c r="F103" s="35"/>
      <c r="G103" s="35">
        <f t="shared" si="20"/>
        <v>0.3</v>
      </c>
      <c r="H103" s="35">
        <f t="shared" si="18"/>
        <v>3.6399999999999997</v>
      </c>
      <c r="I103" s="37">
        <f t="shared" si="15"/>
        <v>5423599.9999999991</v>
      </c>
      <c r="J103" s="38">
        <f t="shared" si="16"/>
        <v>54235.999999999993</v>
      </c>
      <c r="K103" s="55">
        <v>3</v>
      </c>
      <c r="L103" s="55">
        <f t="shared" si="17"/>
        <v>162707.99999999997</v>
      </c>
      <c r="M103" s="19"/>
    </row>
    <row r="104" spans="1:13" ht="15.75" x14ac:dyDescent="0.25">
      <c r="A104" s="18">
        <v>5</v>
      </c>
      <c r="B104" s="29" t="s">
        <v>76</v>
      </c>
      <c r="C104" s="35">
        <v>3.06</v>
      </c>
      <c r="D104" s="35"/>
      <c r="E104" s="39"/>
      <c r="F104" s="35"/>
      <c r="G104" s="35">
        <f t="shared" si="20"/>
        <v>0</v>
      </c>
      <c r="H104" s="35">
        <f t="shared" si="18"/>
        <v>3.06</v>
      </c>
      <c r="I104" s="37">
        <f t="shared" si="15"/>
        <v>4559400</v>
      </c>
      <c r="J104" s="38">
        <f t="shared" si="16"/>
        <v>45594</v>
      </c>
      <c r="K104" s="55">
        <v>3</v>
      </c>
      <c r="L104" s="55">
        <f t="shared" si="17"/>
        <v>136782</v>
      </c>
      <c r="M104" s="19"/>
    </row>
    <row r="105" spans="1:13" ht="15.75" x14ac:dyDescent="0.25">
      <c r="A105" s="18">
        <v>6</v>
      </c>
      <c r="B105" s="29" t="s">
        <v>78</v>
      </c>
      <c r="C105" s="35">
        <v>3.06</v>
      </c>
      <c r="D105" s="35"/>
      <c r="E105" s="39"/>
      <c r="F105" s="35"/>
      <c r="G105" s="35">
        <f t="shared" si="20"/>
        <v>0</v>
      </c>
      <c r="H105" s="35">
        <f t="shared" si="18"/>
        <v>3.06</v>
      </c>
      <c r="I105" s="37">
        <f t="shared" si="15"/>
        <v>4559400</v>
      </c>
      <c r="J105" s="38">
        <f t="shared" si="16"/>
        <v>45594</v>
      </c>
      <c r="K105" s="55">
        <v>3</v>
      </c>
      <c r="L105" s="55">
        <f t="shared" si="17"/>
        <v>136782</v>
      </c>
      <c r="M105" s="19"/>
    </row>
    <row r="106" spans="1:13" ht="15.75" x14ac:dyDescent="0.25">
      <c r="A106" s="18">
        <v>7</v>
      </c>
      <c r="B106" s="29" t="s">
        <v>77</v>
      </c>
      <c r="C106" s="35">
        <v>3.33</v>
      </c>
      <c r="D106" s="35">
        <v>0.4</v>
      </c>
      <c r="E106" s="39"/>
      <c r="F106" s="35"/>
      <c r="G106" s="35">
        <f t="shared" si="20"/>
        <v>0.4</v>
      </c>
      <c r="H106" s="35">
        <f t="shared" si="18"/>
        <v>3.73</v>
      </c>
      <c r="I106" s="37">
        <f t="shared" si="15"/>
        <v>5557700</v>
      </c>
      <c r="J106" s="38">
        <f t="shared" si="16"/>
        <v>55577</v>
      </c>
      <c r="K106" s="55">
        <v>3</v>
      </c>
      <c r="L106" s="55">
        <f t="shared" si="17"/>
        <v>166731</v>
      </c>
      <c r="M106" s="21"/>
    </row>
    <row r="107" spans="1:13" ht="15.75" x14ac:dyDescent="0.25">
      <c r="A107" s="18">
        <v>8</v>
      </c>
      <c r="B107" s="29" t="s">
        <v>21</v>
      </c>
      <c r="C107" s="35">
        <v>2.34</v>
      </c>
      <c r="D107" s="35"/>
      <c r="E107" s="39"/>
      <c r="F107" s="35"/>
      <c r="G107" s="35">
        <f t="shared" si="20"/>
        <v>0</v>
      </c>
      <c r="H107" s="35">
        <f t="shared" si="18"/>
        <v>2.34</v>
      </c>
      <c r="I107" s="37">
        <f t="shared" si="15"/>
        <v>3486600</v>
      </c>
      <c r="J107" s="38">
        <f t="shared" si="16"/>
        <v>34866</v>
      </c>
      <c r="K107" s="55">
        <v>3</v>
      </c>
      <c r="L107" s="55">
        <f t="shared" si="17"/>
        <v>104598</v>
      </c>
      <c r="M107" s="19"/>
    </row>
    <row r="108" spans="1:13" ht="15.75" x14ac:dyDescent="0.25">
      <c r="A108" s="18">
        <v>9</v>
      </c>
      <c r="B108" s="29" t="s">
        <v>19</v>
      </c>
      <c r="C108" s="35">
        <v>4.0599999999999996</v>
      </c>
      <c r="D108" s="35">
        <v>0.3</v>
      </c>
      <c r="E108" s="39">
        <v>10</v>
      </c>
      <c r="F108" s="35">
        <f>C108*E108%</f>
        <v>0.40599999999999997</v>
      </c>
      <c r="G108" s="35">
        <f t="shared" si="20"/>
        <v>0.70599999999999996</v>
      </c>
      <c r="H108" s="35">
        <f t="shared" si="18"/>
        <v>4.766</v>
      </c>
      <c r="I108" s="37">
        <f t="shared" si="15"/>
        <v>7101340</v>
      </c>
      <c r="J108" s="38">
        <f t="shared" si="16"/>
        <v>71013.400000000009</v>
      </c>
      <c r="K108" s="55">
        <v>3</v>
      </c>
      <c r="L108" s="55">
        <f t="shared" si="17"/>
        <v>213040.2</v>
      </c>
      <c r="M108" s="19"/>
    </row>
    <row r="109" spans="1:13" ht="15.75" x14ac:dyDescent="0.25">
      <c r="A109" s="18">
        <v>10</v>
      </c>
      <c r="B109" s="29" t="s">
        <v>20</v>
      </c>
      <c r="C109" s="35">
        <v>3.63</v>
      </c>
      <c r="D109" s="35"/>
      <c r="E109" s="39">
        <v>6</v>
      </c>
      <c r="F109" s="35">
        <f>C109*E109%</f>
        <v>0.21779999999999999</v>
      </c>
      <c r="G109" s="35">
        <f t="shared" si="20"/>
        <v>0.21779999999999999</v>
      </c>
      <c r="H109" s="35">
        <f t="shared" si="18"/>
        <v>3.8477999999999999</v>
      </c>
      <c r="I109" s="37">
        <f t="shared" si="15"/>
        <v>5733222</v>
      </c>
      <c r="J109" s="38">
        <f t="shared" si="16"/>
        <v>57332.22</v>
      </c>
      <c r="K109" s="55">
        <v>3</v>
      </c>
      <c r="L109" s="55">
        <f t="shared" si="17"/>
        <v>171996.66</v>
      </c>
      <c r="M109" s="21"/>
    </row>
    <row r="110" spans="1:13" ht="15.75" x14ac:dyDescent="0.25">
      <c r="A110" s="18">
        <v>11</v>
      </c>
      <c r="B110" s="29" t="s">
        <v>103</v>
      </c>
      <c r="C110" s="35">
        <v>3.86</v>
      </c>
      <c r="D110" s="35"/>
      <c r="E110" s="39"/>
      <c r="F110" s="35"/>
      <c r="G110" s="35">
        <f t="shared" si="20"/>
        <v>0</v>
      </c>
      <c r="H110" s="35">
        <f t="shared" si="18"/>
        <v>3.86</v>
      </c>
      <c r="I110" s="37">
        <f t="shared" si="15"/>
        <v>5751400</v>
      </c>
      <c r="J110" s="38">
        <f t="shared" si="16"/>
        <v>57514</v>
      </c>
      <c r="K110" s="55">
        <v>3</v>
      </c>
      <c r="L110" s="55">
        <f t="shared" si="17"/>
        <v>172542</v>
      </c>
      <c r="M110" s="65"/>
    </row>
    <row r="111" spans="1:13" ht="15.75" x14ac:dyDescent="0.25">
      <c r="A111" s="18">
        <v>12</v>
      </c>
      <c r="B111" s="29" t="s">
        <v>123</v>
      </c>
      <c r="C111" s="35">
        <v>3</v>
      </c>
      <c r="D111" s="35">
        <v>0.4</v>
      </c>
      <c r="E111" s="39"/>
      <c r="F111" s="35"/>
      <c r="G111" s="35">
        <f>D111+F111</f>
        <v>0.4</v>
      </c>
      <c r="H111" s="35">
        <f t="shared" si="18"/>
        <v>3.4</v>
      </c>
      <c r="I111" s="37">
        <f t="shared" si="15"/>
        <v>5066000</v>
      </c>
      <c r="J111" s="38">
        <f t="shared" si="16"/>
        <v>50660</v>
      </c>
      <c r="K111" s="55">
        <v>3</v>
      </c>
      <c r="L111" s="55">
        <f t="shared" si="17"/>
        <v>151980</v>
      </c>
      <c r="M111" s="65"/>
    </row>
    <row r="112" spans="1:13" ht="15.75" x14ac:dyDescent="0.25">
      <c r="A112" s="18">
        <v>13</v>
      </c>
      <c r="B112" s="66" t="s">
        <v>125</v>
      </c>
      <c r="C112" s="64">
        <v>3.33</v>
      </c>
      <c r="D112" s="64">
        <v>0.4</v>
      </c>
      <c r="E112" s="39"/>
      <c r="F112" s="35">
        <f t="shared" ref="F112:F115" si="21">C112*E112%</f>
        <v>0</v>
      </c>
      <c r="G112" s="35">
        <f t="shared" ref="G112:G115" si="22">D112+F112</f>
        <v>0.4</v>
      </c>
      <c r="H112" s="35">
        <f t="shared" si="18"/>
        <v>3.73</v>
      </c>
      <c r="I112" s="37">
        <f t="shared" si="15"/>
        <v>5557700</v>
      </c>
      <c r="J112" s="38">
        <f t="shared" si="16"/>
        <v>55577</v>
      </c>
      <c r="K112" s="55">
        <v>3</v>
      </c>
      <c r="L112" s="55">
        <f t="shared" si="17"/>
        <v>166731</v>
      </c>
      <c r="M112" s="65"/>
    </row>
    <row r="113" spans="1:13" ht="15.75" x14ac:dyDescent="0.25">
      <c r="A113" s="18">
        <v>14</v>
      </c>
      <c r="B113" s="66" t="s">
        <v>126</v>
      </c>
      <c r="C113" s="64">
        <v>4.6500000000000004</v>
      </c>
      <c r="D113" s="64"/>
      <c r="E113" s="39"/>
      <c r="F113" s="35">
        <f t="shared" si="21"/>
        <v>0</v>
      </c>
      <c r="G113" s="35">
        <f t="shared" si="22"/>
        <v>0</v>
      </c>
      <c r="H113" s="35">
        <f t="shared" si="18"/>
        <v>4.6500000000000004</v>
      </c>
      <c r="I113" s="37">
        <f t="shared" si="15"/>
        <v>6928500.0000000009</v>
      </c>
      <c r="J113" s="38">
        <f t="shared" si="16"/>
        <v>69285.000000000015</v>
      </c>
      <c r="K113" s="55">
        <v>3</v>
      </c>
      <c r="L113" s="55">
        <f t="shared" si="17"/>
        <v>207855.00000000006</v>
      </c>
      <c r="M113" s="65"/>
    </row>
    <row r="114" spans="1:13" ht="15.75" x14ac:dyDescent="0.25">
      <c r="A114" s="18">
        <v>15</v>
      </c>
      <c r="B114" s="66" t="s">
        <v>127</v>
      </c>
      <c r="C114" s="64">
        <v>3.66</v>
      </c>
      <c r="D114" s="64">
        <v>0.3</v>
      </c>
      <c r="E114" s="39"/>
      <c r="F114" s="35">
        <f t="shared" si="21"/>
        <v>0</v>
      </c>
      <c r="G114" s="35">
        <f t="shared" si="22"/>
        <v>0.3</v>
      </c>
      <c r="H114" s="35">
        <f t="shared" si="18"/>
        <v>3.96</v>
      </c>
      <c r="I114" s="37">
        <f t="shared" si="15"/>
        <v>5900400</v>
      </c>
      <c r="J114" s="38">
        <f t="shared" si="16"/>
        <v>59004</v>
      </c>
      <c r="K114" s="55">
        <v>3</v>
      </c>
      <c r="L114" s="55">
        <f t="shared" si="17"/>
        <v>177012</v>
      </c>
      <c r="M114" s="65"/>
    </row>
    <row r="115" spans="1:13" ht="15.75" x14ac:dyDescent="0.25">
      <c r="A115" s="18">
        <v>16</v>
      </c>
      <c r="B115" s="66" t="s">
        <v>128</v>
      </c>
      <c r="C115" s="64">
        <v>3.34</v>
      </c>
      <c r="D115" s="64"/>
      <c r="E115" s="39"/>
      <c r="F115" s="35">
        <f t="shared" si="21"/>
        <v>0</v>
      </c>
      <c r="G115" s="35">
        <f t="shared" si="22"/>
        <v>0</v>
      </c>
      <c r="H115" s="35">
        <f t="shared" si="18"/>
        <v>3.34</v>
      </c>
      <c r="I115" s="37">
        <f t="shared" si="15"/>
        <v>4976600</v>
      </c>
      <c r="J115" s="38">
        <f t="shared" si="16"/>
        <v>49766</v>
      </c>
      <c r="K115" s="55">
        <v>3</v>
      </c>
      <c r="L115" s="55">
        <f t="shared" si="17"/>
        <v>149298</v>
      </c>
      <c r="M115" s="65"/>
    </row>
    <row r="116" spans="1:13" ht="16.5" thickBot="1" x14ac:dyDescent="0.3">
      <c r="A116" s="23"/>
      <c r="B116" s="24" t="s">
        <v>80</v>
      </c>
      <c r="C116" s="40">
        <f>SUM(C12:C115)</f>
        <v>348.41000000000008</v>
      </c>
      <c r="D116" s="40">
        <f>SUM(D12:D115)</f>
        <v>13.100000000000009</v>
      </c>
      <c r="E116" s="40"/>
      <c r="F116" s="40">
        <f>SUM(F12:F115)</f>
        <v>6.2922999999999991</v>
      </c>
      <c r="G116" s="40">
        <f>SUM(G12:G115)</f>
        <v>19.392300000000002</v>
      </c>
      <c r="H116" s="40">
        <f>SUM(H12:H115)</f>
        <v>367.80230000000006</v>
      </c>
      <c r="I116" s="107">
        <f>SUM(I12:I115)</f>
        <v>548025427</v>
      </c>
      <c r="J116" s="107">
        <f t="shared" ref="J116:L116" si="23">SUM(J12:J115)</f>
        <v>5480254.2700000005</v>
      </c>
      <c r="K116" s="107">
        <f t="shared" si="23"/>
        <v>312</v>
      </c>
      <c r="L116" s="107">
        <f t="shared" si="23"/>
        <v>16440762.809999997</v>
      </c>
      <c r="M116" s="108"/>
    </row>
    <row r="117" spans="1:13" s="1" customFormat="1" ht="16.5" thickTop="1" x14ac:dyDescent="0.25">
      <c r="A117" s="9"/>
      <c r="B117" s="58" t="s">
        <v>81</v>
      </c>
      <c r="C117" s="10" t="str">
        <f>[1]!VND(L116,TRUE)</f>
        <v>Mười sáu triệu, bốn trăm bốn mươi ngàn, bảy trăm sáu mươi hai đồng, tám mươi mốt xu</v>
      </c>
      <c r="D117" s="10"/>
      <c r="E117" s="11"/>
      <c r="F117" s="11"/>
      <c r="G117" s="45"/>
      <c r="H117" s="45"/>
      <c r="I117" s="45"/>
      <c r="J117" s="45"/>
      <c r="K117" s="45"/>
      <c r="L117" s="45"/>
      <c r="M117" s="44"/>
    </row>
    <row r="118" spans="1:13" s="4" customFormat="1" ht="20.25" customHeight="1" x14ac:dyDescent="0.3">
      <c r="H118" s="48" t="s">
        <v>142</v>
      </c>
      <c r="M118" s="13"/>
    </row>
    <row r="119" spans="1:13" s="12" customFormat="1" ht="16.5" x14ac:dyDescent="0.25">
      <c r="B119" s="87" t="s">
        <v>104</v>
      </c>
      <c r="C119" s="87"/>
      <c r="D119" s="14"/>
      <c r="G119" s="14"/>
      <c r="H119" s="14"/>
      <c r="I119" s="14" t="s">
        <v>82</v>
      </c>
      <c r="J119" s="14"/>
      <c r="K119" s="52"/>
      <c r="L119" s="52"/>
    </row>
    <row r="120" spans="1:13" s="4" customFormat="1" ht="16.5" x14ac:dyDescent="0.25">
      <c r="B120" s="14"/>
      <c r="C120" s="14"/>
      <c r="D120" s="14"/>
      <c r="G120" s="15"/>
      <c r="H120" s="15"/>
      <c r="I120" s="15"/>
      <c r="J120" s="15"/>
      <c r="K120" s="15"/>
      <c r="L120" s="15"/>
      <c r="M120" s="16"/>
    </row>
    <row r="121" spans="1:13" s="4" customFormat="1" ht="16.5" x14ac:dyDescent="0.25">
      <c r="B121" s="14"/>
      <c r="C121" s="14"/>
      <c r="D121" s="14"/>
      <c r="G121" s="15"/>
      <c r="H121" s="15"/>
      <c r="I121" s="15"/>
      <c r="J121" s="15"/>
      <c r="K121" s="15"/>
      <c r="L121" s="15"/>
      <c r="M121" s="16"/>
    </row>
    <row r="122" spans="1:13" s="4" customFormat="1" ht="16.5" x14ac:dyDescent="0.25">
      <c r="B122" s="14"/>
      <c r="C122" s="14"/>
      <c r="D122" s="14"/>
      <c r="G122" s="15"/>
      <c r="H122" s="15"/>
      <c r="I122" s="15"/>
      <c r="J122" s="15"/>
      <c r="K122" s="15"/>
      <c r="L122" s="15"/>
      <c r="M122" s="16"/>
    </row>
    <row r="123" spans="1:13" s="4" customFormat="1" ht="16.5" x14ac:dyDescent="0.25">
      <c r="B123" s="14"/>
      <c r="C123" s="14"/>
      <c r="D123" s="14"/>
      <c r="G123" s="15"/>
      <c r="H123" s="15"/>
      <c r="I123" s="15"/>
      <c r="J123" s="15"/>
      <c r="K123" s="15"/>
      <c r="L123" s="15"/>
      <c r="M123" s="16"/>
    </row>
    <row r="124" spans="1:13" s="4" customFormat="1" ht="16.5" x14ac:dyDescent="0.25">
      <c r="B124" s="87" t="s">
        <v>55</v>
      </c>
      <c r="C124" s="87"/>
      <c r="D124" s="14"/>
      <c r="G124" s="14"/>
      <c r="H124" s="14"/>
      <c r="I124" s="14" t="s">
        <v>9</v>
      </c>
      <c r="J124" s="14"/>
      <c r="K124" s="52"/>
      <c r="L124" s="52"/>
    </row>
  </sheetData>
  <mergeCells count="18">
    <mergeCell ref="B119:C119"/>
    <mergeCell ref="B124:C124"/>
    <mergeCell ref="K8:K10"/>
    <mergeCell ref="L8:L10"/>
    <mergeCell ref="A5:M5"/>
    <mergeCell ref="A4:M4"/>
    <mergeCell ref="A6:M6"/>
    <mergeCell ref="A8:A10"/>
    <mergeCell ref="B8:B10"/>
    <mergeCell ref="C8:C10"/>
    <mergeCell ref="D8:G8"/>
    <mergeCell ref="H8:H10"/>
    <mergeCell ref="I8:I10"/>
    <mergeCell ref="J8:J10"/>
    <mergeCell ref="M8:M10"/>
    <mergeCell ref="D9:D10"/>
    <mergeCell ref="E9:F9"/>
    <mergeCell ref="G9:G10"/>
  </mergeCells>
  <pageMargins left="0.31496062992125984" right="0.11811023622047245" top="0.35433070866141736" bottom="0.55118110236220474" header="0.31496062992125984" footer="0.31496062992125984"/>
  <pageSetup paperSize="9" orientation="landscape" verticalDpi="0" r:id="rId1"/>
  <headerFooter>
    <oddFooter>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A9" sqref="A9:G29"/>
    </sheetView>
  </sheetViews>
  <sheetFormatPr defaultRowHeight="12.75" x14ac:dyDescent="0.2"/>
  <cols>
    <col min="1" max="1" width="4.140625" style="8" customWidth="1"/>
    <col min="2" max="2" width="21.28515625" style="8" customWidth="1"/>
    <col min="3" max="3" width="6.42578125" style="8" customWidth="1"/>
    <col min="4" max="5" width="5" style="8" customWidth="1"/>
    <col min="6" max="6" width="6.5703125" style="8" customWidth="1"/>
    <col min="7" max="7" width="8.140625" style="8" customWidth="1"/>
    <col min="8" max="8" width="13.140625" style="8" customWidth="1"/>
    <col min="9" max="9" width="15.28515625" style="8" customWidth="1"/>
    <col min="10" max="10" width="14.85546875" style="8" customWidth="1"/>
    <col min="11" max="11" width="11" style="8" customWidth="1"/>
    <col min="12" max="12" width="10.7109375" style="8" customWidth="1"/>
    <col min="13" max="13" width="12.85546875" style="8" customWidth="1"/>
    <col min="14" max="262" width="9.140625" style="8"/>
    <col min="263" max="263" width="4.140625" style="8" customWidth="1"/>
    <col min="264" max="264" width="25.7109375" style="8" customWidth="1"/>
    <col min="265" max="265" width="20.140625" style="8" customWidth="1"/>
    <col min="266" max="266" width="7.85546875" style="8" customWidth="1"/>
    <col min="267" max="267" width="12.140625" style="8" customWidth="1"/>
    <col min="268" max="268" width="12.85546875" style="8" customWidth="1"/>
    <col min="269" max="269" width="14.7109375" style="8" customWidth="1"/>
    <col min="270" max="518" width="9.140625" style="8"/>
    <col min="519" max="519" width="4.140625" style="8" customWidth="1"/>
    <col min="520" max="520" width="25.7109375" style="8" customWidth="1"/>
    <col min="521" max="521" width="20.140625" style="8" customWidth="1"/>
    <col min="522" max="522" width="7.85546875" style="8" customWidth="1"/>
    <col min="523" max="523" width="12.140625" style="8" customWidth="1"/>
    <col min="524" max="524" width="12.85546875" style="8" customWidth="1"/>
    <col min="525" max="525" width="14.7109375" style="8" customWidth="1"/>
    <col min="526" max="774" width="9.140625" style="8"/>
    <col min="775" max="775" width="4.140625" style="8" customWidth="1"/>
    <col min="776" max="776" width="25.7109375" style="8" customWidth="1"/>
    <col min="777" max="777" width="20.140625" style="8" customWidth="1"/>
    <col min="778" max="778" width="7.85546875" style="8" customWidth="1"/>
    <col min="779" max="779" width="12.140625" style="8" customWidth="1"/>
    <col min="780" max="780" width="12.85546875" style="8" customWidth="1"/>
    <col min="781" max="781" width="14.7109375" style="8" customWidth="1"/>
    <col min="782" max="1030" width="9.140625" style="8"/>
    <col min="1031" max="1031" width="4.140625" style="8" customWidth="1"/>
    <col min="1032" max="1032" width="25.7109375" style="8" customWidth="1"/>
    <col min="1033" max="1033" width="20.140625" style="8" customWidth="1"/>
    <col min="1034" max="1034" width="7.85546875" style="8" customWidth="1"/>
    <col min="1035" max="1035" width="12.140625" style="8" customWidth="1"/>
    <col min="1036" max="1036" width="12.85546875" style="8" customWidth="1"/>
    <col min="1037" max="1037" width="14.7109375" style="8" customWidth="1"/>
    <col min="1038" max="1286" width="9.140625" style="8"/>
    <col min="1287" max="1287" width="4.140625" style="8" customWidth="1"/>
    <col min="1288" max="1288" width="25.7109375" style="8" customWidth="1"/>
    <col min="1289" max="1289" width="20.140625" style="8" customWidth="1"/>
    <col min="1290" max="1290" width="7.85546875" style="8" customWidth="1"/>
    <col min="1291" max="1291" width="12.140625" style="8" customWidth="1"/>
    <col min="1292" max="1292" width="12.85546875" style="8" customWidth="1"/>
    <col min="1293" max="1293" width="14.7109375" style="8" customWidth="1"/>
    <col min="1294" max="1542" width="9.140625" style="8"/>
    <col min="1543" max="1543" width="4.140625" style="8" customWidth="1"/>
    <col min="1544" max="1544" width="25.7109375" style="8" customWidth="1"/>
    <col min="1545" max="1545" width="20.140625" style="8" customWidth="1"/>
    <col min="1546" max="1546" width="7.85546875" style="8" customWidth="1"/>
    <col min="1547" max="1547" width="12.140625" style="8" customWidth="1"/>
    <col min="1548" max="1548" width="12.85546875" style="8" customWidth="1"/>
    <col min="1549" max="1549" width="14.7109375" style="8" customWidth="1"/>
    <col min="1550" max="1798" width="9.140625" style="8"/>
    <col min="1799" max="1799" width="4.140625" style="8" customWidth="1"/>
    <col min="1800" max="1800" width="25.7109375" style="8" customWidth="1"/>
    <col min="1801" max="1801" width="20.140625" style="8" customWidth="1"/>
    <col min="1802" max="1802" width="7.85546875" style="8" customWidth="1"/>
    <col min="1803" max="1803" width="12.140625" style="8" customWidth="1"/>
    <col min="1804" max="1804" width="12.85546875" style="8" customWidth="1"/>
    <col min="1805" max="1805" width="14.7109375" style="8" customWidth="1"/>
    <col min="1806" max="2054" width="9.140625" style="8"/>
    <col min="2055" max="2055" width="4.140625" style="8" customWidth="1"/>
    <col min="2056" max="2056" width="25.7109375" style="8" customWidth="1"/>
    <col min="2057" max="2057" width="20.140625" style="8" customWidth="1"/>
    <col min="2058" max="2058" width="7.85546875" style="8" customWidth="1"/>
    <col min="2059" max="2059" width="12.140625" style="8" customWidth="1"/>
    <col min="2060" max="2060" width="12.85546875" style="8" customWidth="1"/>
    <col min="2061" max="2061" width="14.7109375" style="8" customWidth="1"/>
    <col min="2062" max="2310" width="9.140625" style="8"/>
    <col min="2311" max="2311" width="4.140625" style="8" customWidth="1"/>
    <col min="2312" max="2312" width="25.7109375" style="8" customWidth="1"/>
    <col min="2313" max="2313" width="20.140625" style="8" customWidth="1"/>
    <col min="2314" max="2314" width="7.85546875" style="8" customWidth="1"/>
    <col min="2315" max="2315" width="12.140625" style="8" customWidth="1"/>
    <col min="2316" max="2316" width="12.85546875" style="8" customWidth="1"/>
    <col min="2317" max="2317" width="14.7109375" style="8" customWidth="1"/>
    <col min="2318" max="2566" width="9.140625" style="8"/>
    <col min="2567" max="2567" width="4.140625" style="8" customWidth="1"/>
    <col min="2568" max="2568" width="25.7109375" style="8" customWidth="1"/>
    <col min="2569" max="2569" width="20.140625" style="8" customWidth="1"/>
    <col min="2570" max="2570" width="7.85546875" style="8" customWidth="1"/>
    <col min="2571" max="2571" width="12.140625" style="8" customWidth="1"/>
    <col min="2572" max="2572" width="12.85546875" style="8" customWidth="1"/>
    <col min="2573" max="2573" width="14.7109375" style="8" customWidth="1"/>
    <col min="2574" max="2822" width="9.140625" style="8"/>
    <col min="2823" max="2823" width="4.140625" style="8" customWidth="1"/>
    <col min="2824" max="2824" width="25.7109375" style="8" customWidth="1"/>
    <col min="2825" max="2825" width="20.140625" style="8" customWidth="1"/>
    <col min="2826" max="2826" width="7.85546875" style="8" customWidth="1"/>
    <col min="2827" max="2827" width="12.140625" style="8" customWidth="1"/>
    <col min="2828" max="2828" width="12.85546875" style="8" customWidth="1"/>
    <col min="2829" max="2829" width="14.7109375" style="8" customWidth="1"/>
    <col min="2830" max="3078" width="9.140625" style="8"/>
    <col min="3079" max="3079" width="4.140625" style="8" customWidth="1"/>
    <col min="3080" max="3080" width="25.7109375" style="8" customWidth="1"/>
    <col min="3081" max="3081" width="20.140625" style="8" customWidth="1"/>
    <col min="3082" max="3082" width="7.85546875" style="8" customWidth="1"/>
    <col min="3083" max="3083" width="12.140625" style="8" customWidth="1"/>
    <col min="3084" max="3084" width="12.85546875" style="8" customWidth="1"/>
    <col min="3085" max="3085" width="14.7109375" style="8" customWidth="1"/>
    <col min="3086" max="3334" width="9.140625" style="8"/>
    <col min="3335" max="3335" width="4.140625" style="8" customWidth="1"/>
    <col min="3336" max="3336" width="25.7109375" style="8" customWidth="1"/>
    <col min="3337" max="3337" width="20.140625" style="8" customWidth="1"/>
    <col min="3338" max="3338" width="7.85546875" style="8" customWidth="1"/>
    <col min="3339" max="3339" width="12.140625" style="8" customWidth="1"/>
    <col min="3340" max="3340" width="12.85546875" style="8" customWidth="1"/>
    <col min="3341" max="3341" width="14.7109375" style="8" customWidth="1"/>
    <col min="3342" max="3590" width="9.140625" style="8"/>
    <col min="3591" max="3591" width="4.140625" style="8" customWidth="1"/>
    <col min="3592" max="3592" width="25.7109375" style="8" customWidth="1"/>
    <col min="3593" max="3593" width="20.140625" style="8" customWidth="1"/>
    <col min="3594" max="3594" width="7.85546875" style="8" customWidth="1"/>
    <col min="3595" max="3595" width="12.140625" style="8" customWidth="1"/>
    <col min="3596" max="3596" width="12.85546875" style="8" customWidth="1"/>
    <col min="3597" max="3597" width="14.7109375" style="8" customWidth="1"/>
    <col min="3598" max="3846" width="9.140625" style="8"/>
    <col min="3847" max="3847" width="4.140625" style="8" customWidth="1"/>
    <col min="3848" max="3848" width="25.7109375" style="8" customWidth="1"/>
    <col min="3849" max="3849" width="20.140625" style="8" customWidth="1"/>
    <col min="3850" max="3850" width="7.85546875" style="8" customWidth="1"/>
    <col min="3851" max="3851" width="12.140625" style="8" customWidth="1"/>
    <col min="3852" max="3852" width="12.85546875" style="8" customWidth="1"/>
    <col min="3853" max="3853" width="14.7109375" style="8" customWidth="1"/>
    <col min="3854" max="4102" width="9.140625" style="8"/>
    <col min="4103" max="4103" width="4.140625" style="8" customWidth="1"/>
    <col min="4104" max="4104" width="25.7109375" style="8" customWidth="1"/>
    <col min="4105" max="4105" width="20.140625" style="8" customWidth="1"/>
    <col min="4106" max="4106" width="7.85546875" style="8" customWidth="1"/>
    <col min="4107" max="4107" width="12.140625" style="8" customWidth="1"/>
    <col min="4108" max="4108" width="12.85546875" style="8" customWidth="1"/>
    <col min="4109" max="4109" width="14.7109375" style="8" customWidth="1"/>
    <col min="4110" max="4358" width="9.140625" style="8"/>
    <col min="4359" max="4359" width="4.140625" style="8" customWidth="1"/>
    <col min="4360" max="4360" width="25.7109375" style="8" customWidth="1"/>
    <col min="4361" max="4361" width="20.140625" style="8" customWidth="1"/>
    <col min="4362" max="4362" width="7.85546875" style="8" customWidth="1"/>
    <col min="4363" max="4363" width="12.140625" style="8" customWidth="1"/>
    <col min="4364" max="4364" width="12.85546875" style="8" customWidth="1"/>
    <col min="4365" max="4365" width="14.7109375" style="8" customWidth="1"/>
    <col min="4366" max="4614" width="9.140625" style="8"/>
    <col min="4615" max="4615" width="4.140625" style="8" customWidth="1"/>
    <col min="4616" max="4616" width="25.7109375" style="8" customWidth="1"/>
    <col min="4617" max="4617" width="20.140625" style="8" customWidth="1"/>
    <col min="4618" max="4618" width="7.85546875" style="8" customWidth="1"/>
    <col min="4619" max="4619" width="12.140625" style="8" customWidth="1"/>
    <col min="4620" max="4620" width="12.85546875" style="8" customWidth="1"/>
    <col min="4621" max="4621" width="14.7109375" style="8" customWidth="1"/>
    <col min="4622" max="4870" width="9.140625" style="8"/>
    <col min="4871" max="4871" width="4.140625" style="8" customWidth="1"/>
    <col min="4872" max="4872" width="25.7109375" style="8" customWidth="1"/>
    <col min="4873" max="4873" width="20.140625" style="8" customWidth="1"/>
    <col min="4874" max="4874" width="7.85546875" style="8" customWidth="1"/>
    <col min="4875" max="4875" width="12.140625" style="8" customWidth="1"/>
    <col min="4876" max="4876" width="12.85546875" style="8" customWidth="1"/>
    <col min="4877" max="4877" width="14.7109375" style="8" customWidth="1"/>
    <col min="4878" max="5126" width="9.140625" style="8"/>
    <col min="5127" max="5127" width="4.140625" style="8" customWidth="1"/>
    <col min="5128" max="5128" width="25.7109375" style="8" customWidth="1"/>
    <col min="5129" max="5129" width="20.140625" style="8" customWidth="1"/>
    <col min="5130" max="5130" width="7.85546875" style="8" customWidth="1"/>
    <col min="5131" max="5131" width="12.140625" style="8" customWidth="1"/>
    <col min="5132" max="5132" width="12.85546875" style="8" customWidth="1"/>
    <col min="5133" max="5133" width="14.7109375" style="8" customWidth="1"/>
    <col min="5134" max="5382" width="9.140625" style="8"/>
    <col min="5383" max="5383" width="4.140625" style="8" customWidth="1"/>
    <col min="5384" max="5384" width="25.7109375" style="8" customWidth="1"/>
    <col min="5385" max="5385" width="20.140625" style="8" customWidth="1"/>
    <col min="5386" max="5386" width="7.85546875" style="8" customWidth="1"/>
    <col min="5387" max="5387" width="12.140625" style="8" customWidth="1"/>
    <col min="5388" max="5388" width="12.85546875" style="8" customWidth="1"/>
    <col min="5389" max="5389" width="14.7109375" style="8" customWidth="1"/>
    <col min="5390" max="5638" width="9.140625" style="8"/>
    <col min="5639" max="5639" width="4.140625" style="8" customWidth="1"/>
    <col min="5640" max="5640" width="25.7109375" style="8" customWidth="1"/>
    <col min="5641" max="5641" width="20.140625" style="8" customWidth="1"/>
    <col min="5642" max="5642" width="7.85546875" style="8" customWidth="1"/>
    <col min="5643" max="5643" width="12.140625" style="8" customWidth="1"/>
    <col min="5644" max="5644" width="12.85546875" style="8" customWidth="1"/>
    <col min="5645" max="5645" width="14.7109375" style="8" customWidth="1"/>
    <col min="5646" max="5894" width="9.140625" style="8"/>
    <col min="5895" max="5895" width="4.140625" style="8" customWidth="1"/>
    <col min="5896" max="5896" width="25.7109375" style="8" customWidth="1"/>
    <col min="5897" max="5897" width="20.140625" style="8" customWidth="1"/>
    <col min="5898" max="5898" width="7.85546875" style="8" customWidth="1"/>
    <col min="5899" max="5899" width="12.140625" style="8" customWidth="1"/>
    <col min="5900" max="5900" width="12.85546875" style="8" customWidth="1"/>
    <col min="5901" max="5901" width="14.7109375" style="8" customWidth="1"/>
    <col min="5902" max="6150" width="9.140625" style="8"/>
    <col min="6151" max="6151" width="4.140625" style="8" customWidth="1"/>
    <col min="6152" max="6152" width="25.7109375" style="8" customWidth="1"/>
    <col min="6153" max="6153" width="20.140625" style="8" customWidth="1"/>
    <col min="6154" max="6154" width="7.85546875" style="8" customWidth="1"/>
    <col min="6155" max="6155" width="12.140625" style="8" customWidth="1"/>
    <col min="6156" max="6156" width="12.85546875" style="8" customWidth="1"/>
    <col min="6157" max="6157" width="14.7109375" style="8" customWidth="1"/>
    <col min="6158" max="6406" width="9.140625" style="8"/>
    <col min="6407" max="6407" width="4.140625" style="8" customWidth="1"/>
    <col min="6408" max="6408" width="25.7109375" style="8" customWidth="1"/>
    <col min="6409" max="6409" width="20.140625" style="8" customWidth="1"/>
    <col min="6410" max="6410" width="7.85546875" style="8" customWidth="1"/>
    <col min="6411" max="6411" width="12.140625" style="8" customWidth="1"/>
    <col min="6412" max="6412" width="12.85546875" style="8" customWidth="1"/>
    <col min="6413" max="6413" width="14.7109375" style="8" customWidth="1"/>
    <col min="6414" max="6662" width="9.140625" style="8"/>
    <col min="6663" max="6663" width="4.140625" style="8" customWidth="1"/>
    <col min="6664" max="6664" width="25.7109375" style="8" customWidth="1"/>
    <col min="6665" max="6665" width="20.140625" style="8" customWidth="1"/>
    <col min="6666" max="6666" width="7.85546875" style="8" customWidth="1"/>
    <col min="6667" max="6667" width="12.140625" style="8" customWidth="1"/>
    <col min="6668" max="6668" width="12.85546875" style="8" customWidth="1"/>
    <col min="6669" max="6669" width="14.7109375" style="8" customWidth="1"/>
    <col min="6670" max="6918" width="9.140625" style="8"/>
    <col min="6919" max="6919" width="4.140625" style="8" customWidth="1"/>
    <col min="6920" max="6920" width="25.7109375" style="8" customWidth="1"/>
    <col min="6921" max="6921" width="20.140625" style="8" customWidth="1"/>
    <col min="6922" max="6922" width="7.85546875" style="8" customWidth="1"/>
    <col min="6923" max="6923" width="12.140625" style="8" customWidth="1"/>
    <col min="6924" max="6924" width="12.85546875" style="8" customWidth="1"/>
    <col min="6925" max="6925" width="14.7109375" style="8" customWidth="1"/>
    <col min="6926" max="7174" width="9.140625" style="8"/>
    <col min="7175" max="7175" width="4.140625" style="8" customWidth="1"/>
    <col min="7176" max="7176" width="25.7109375" style="8" customWidth="1"/>
    <col min="7177" max="7177" width="20.140625" style="8" customWidth="1"/>
    <col min="7178" max="7178" width="7.85546875" style="8" customWidth="1"/>
    <col min="7179" max="7179" width="12.140625" style="8" customWidth="1"/>
    <col min="7180" max="7180" width="12.85546875" style="8" customWidth="1"/>
    <col min="7181" max="7181" width="14.7109375" style="8" customWidth="1"/>
    <col min="7182" max="7430" width="9.140625" style="8"/>
    <col min="7431" max="7431" width="4.140625" style="8" customWidth="1"/>
    <col min="7432" max="7432" width="25.7109375" style="8" customWidth="1"/>
    <col min="7433" max="7433" width="20.140625" style="8" customWidth="1"/>
    <col min="7434" max="7434" width="7.85546875" style="8" customWidth="1"/>
    <col min="7435" max="7435" width="12.140625" style="8" customWidth="1"/>
    <col min="7436" max="7436" width="12.85546875" style="8" customWidth="1"/>
    <col min="7437" max="7437" width="14.7109375" style="8" customWidth="1"/>
    <col min="7438" max="7686" width="9.140625" style="8"/>
    <col min="7687" max="7687" width="4.140625" style="8" customWidth="1"/>
    <col min="7688" max="7688" width="25.7109375" style="8" customWidth="1"/>
    <col min="7689" max="7689" width="20.140625" style="8" customWidth="1"/>
    <col min="7690" max="7690" width="7.85546875" style="8" customWidth="1"/>
    <col min="7691" max="7691" width="12.140625" style="8" customWidth="1"/>
    <col min="7692" max="7692" width="12.85546875" style="8" customWidth="1"/>
    <col min="7693" max="7693" width="14.7109375" style="8" customWidth="1"/>
    <col min="7694" max="7942" width="9.140625" style="8"/>
    <col min="7943" max="7943" width="4.140625" style="8" customWidth="1"/>
    <col min="7944" max="7944" width="25.7109375" style="8" customWidth="1"/>
    <col min="7945" max="7945" width="20.140625" style="8" customWidth="1"/>
    <col min="7946" max="7946" width="7.85546875" style="8" customWidth="1"/>
    <col min="7947" max="7947" width="12.140625" style="8" customWidth="1"/>
    <col min="7948" max="7948" width="12.85546875" style="8" customWidth="1"/>
    <col min="7949" max="7949" width="14.7109375" style="8" customWidth="1"/>
    <col min="7950" max="8198" width="9.140625" style="8"/>
    <col min="8199" max="8199" width="4.140625" style="8" customWidth="1"/>
    <col min="8200" max="8200" width="25.7109375" style="8" customWidth="1"/>
    <col min="8201" max="8201" width="20.140625" style="8" customWidth="1"/>
    <col min="8202" max="8202" width="7.85546875" style="8" customWidth="1"/>
    <col min="8203" max="8203" width="12.140625" style="8" customWidth="1"/>
    <col min="8204" max="8204" width="12.85546875" style="8" customWidth="1"/>
    <col min="8205" max="8205" width="14.7109375" style="8" customWidth="1"/>
    <col min="8206" max="8454" width="9.140625" style="8"/>
    <col min="8455" max="8455" width="4.140625" style="8" customWidth="1"/>
    <col min="8456" max="8456" width="25.7109375" style="8" customWidth="1"/>
    <col min="8457" max="8457" width="20.140625" style="8" customWidth="1"/>
    <col min="8458" max="8458" width="7.85546875" style="8" customWidth="1"/>
    <col min="8459" max="8459" width="12.140625" style="8" customWidth="1"/>
    <col min="8460" max="8460" width="12.85546875" style="8" customWidth="1"/>
    <col min="8461" max="8461" width="14.7109375" style="8" customWidth="1"/>
    <col min="8462" max="8710" width="9.140625" style="8"/>
    <col min="8711" max="8711" width="4.140625" style="8" customWidth="1"/>
    <col min="8712" max="8712" width="25.7109375" style="8" customWidth="1"/>
    <col min="8713" max="8713" width="20.140625" style="8" customWidth="1"/>
    <col min="8714" max="8714" width="7.85546875" style="8" customWidth="1"/>
    <col min="8715" max="8715" width="12.140625" style="8" customWidth="1"/>
    <col min="8716" max="8716" width="12.85546875" style="8" customWidth="1"/>
    <col min="8717" max="8717" width="14.7109375" style="8" customWidth="1"/>
    <col min="8718" max="8966" width="9.140625" style="8"/>
    <col min="8967" max="8967" width="4.140625" style="8" customWidth="1"/>
    <col min="8968" max="8968" width="25.7109375" style="8" customWidth="1"/>
    <col min="8969" max="8969" width="20.140625" style="8" customWidth="1"/>
    <col min="8970" max="8970" width="7.85546875" style="8" customWidth="1"/>
    <col min="8971" max="8971" width="12.140625" style="8" customWidth="1"/>
    <col min="8972" max="8972" width="12.85546875" style="8" customWidth="1"/>
    <col min="8973" max="8973" width="14.7109375" style="8" customWidth="1"/>
    <col min="8974" max="9222" width="9.140625" style="8"/>
    <col min="9223" max="9223" width="4.140625" style="8" customWidth="1"/>
    <col min="9224" max="9224" width="25.7109375" style="8" customWidth="1"/>
    <col min="9225" max="9225" width="20.140625" style="8" customWidth="1"/>
    <col min="9226" max="9226" width="7.85546875" style="8" customWidth="1"/>
    <col min="9227" max="9227" width="12.140625" style="8" customWidth="1"/>
    <col min="9228" max="9228" width="12.85546875" style="8" customWidth="1"/>
    <col min="9229" max="9229" width="14.7109375" style="8" customWidth="1"/>
    <col min="9230" max="9478" width="9.140625" style="8"/>
    <col min="9479" max="9479" width="4.140625" style="8" customWidth="1"/>
    <col min="9480" max="9480" width="25.7109375" style="8" customWidth="1"/>
    <col min="9481" max="9481" width="20.140625" style="8" customWidth="1"/>
    <col min="9482" max="9482" width="7.85546875" style="8" customWidth="1"/>
    <col min="9483" max="9483" width="12.140625" style="8" customWidth="1"/>
    <col min="9484" max="9484" width="12.85546875" style="8" customWidth="1"/>
    <col min="9485" max="9485" width="14.7109375" style="8" customWidth="1"/>
    <col min="9486" max="9734" width="9.140625" style="8"/>
    <col min="9735" max="9735" width="4.140625" style="8" customWidth="1"/>
    <col min="9736" max="9736" width="25.7109375" style="8" customWidth="1"/>
    <col min="9737" max="9737" width="20.140625" style="8" customWidth="1"/>
    <col min="9738" max="9738" width="7.85546875" style="8" customWidth="1"/>
    <col min="9739" max="9739" width="12.140625" style="8" customWidth="1"/>
    <col min="9740" max="9740" width="12.85546875" style="8" customWidth="1"/>
    <col min="9741" max="9741" width="14.7109375" style="8" customWidth="1"/>
    <col min="9742" max="9990" width="9.140625" style="8"/>
    <col min="9991" max="9991" width="4.140625" style="8" customWidth="1"/>
    <col min="9992" max="9992" width="25.7109375" style="8" customWidth="1"/>
    <col min="9993" max="9993" width="20.140625" style="8" customWidth="1"/>
    <col min="9994" max="9994" width="7.85546875" style="8" customWidth="1"/>
    <col min="9995" max="9995" width="12.140625" style="8" customWidth="1"/>
    <col min="9996" max="9996" width="12.85546875" style="8" customWidth="1"/>
    <col min="9997" max="9997" width="14.7109375" style="8" customWidth="1"/>
    <col min="9998" max="10246" width="9.140625" style="8"/>
    <col min="10247" max="10247" width="4.140625" style="8" customWidth="1"/>
    <col min="10248" max="10248" width="25.7109375" style="8" customWidth="1"/>
    <col min="10249" max="10249" width="20.140625" style="8" customWidth="1"/>
    <col min="10250" max="10250" width="7.85546875" style="8" customWidth="1"/>
    <col min="10251" max="10251" width="12.140625" style="8" customWidth="1"/>
    <col min="10252" max="10252" width="12.85546875" style="8" customWidth="1"/>
    <col min="10253" max="10253" width="14.7109375" style="8" customWidth="1"/>
    <col min="10254" max="10502" width="9.140625" style="8"/>
    <col min="10503" max="10503" width="4.140625" style="8" customWidth="1"/>
    <col min="10504" max="10504" width="25.7109375" style="8" customWidth="1"/>
    <col min="10505" max="10505" width="20.140625" style="8" customWidth="1"/>
    <col min="10506" max="10506" width="7.85546875" style="8" customWidth="1"/>
    <col min="10507" max="10507" width="12.140625" style="8" customWidth="1"/>
    <col min="10508" max="10508" width="12.85546875" style="8" customWidth="1"/>
    <col min="10509" max="10509" width="14.7109375" style="8" customWidth="1"/>
    <col min="10510" max="10758" width="9.140625" style="8"/>
    <col min="10759" max="10759" width="4.140625" style="8" customWidth="1"/>
    <col min="10760" max="10760" width="25.7109375" style="8" customWidth="1"/>
    <col min="10761" max="10761" width="20.140625" style="8" customWidth="1"/>
    <col min="10762" max="10762" width="7.85546875" style="8" customWidth="1"/>
    <col min="10763" max="10763" width="12.140625" style="8" customWidth="1"/>
    <col min="10764" max="10764" width="12.85546875" style="8" customWidth="1"/>
    <col min="10765" max="10765" width="14.7109375" style="8" customWidth="1"/>
    <col min="10766" max="11014" width="9.140625" style="8"/>
    <col min="11015" max="11015" width="4.140625" style="8" customWidth="1"/>
    <col min="11016" max="11016" width="25.7109375" style="8" customWidth="1"/>
    <col min="11017" max="11017" width="20.140625" style="8" customWidth="1"/>
    <col min="11018" max="11018" width="7.85546875" style="8" customWidth="1"/>
    <col min="11019" max="11019" width="12.140625" style="8" customWidth="1"/>
    <col min="11020" max="11020" width="12.85546875" style="8" customWidth="1"/>
    <col min="11021" max="11021" width="14.7109375" style="8" customWidth="1"/>
    <col min="11022" max="11270" width="9.140625" style="8"/>
    <col min="11271" max="11271" width="4.140625" style="8" customWidth="1"/>
    <col min="11272" max="11272" width="25.7109375" style="8" customWidth="1"/>
    <col min="11273" max="11273" width="20.140625" style="8" customWidth="1"/>
    <col min="11274" max="11274" width="7.85546875" style="8" customWidth="1"/>
    <col min="11275" max="11275" width="12.140625" style="8" customWidth="1"/>
    <col min="11276" max="11276" width="12.85546875" style="8" customWidth="1"/>
    <col min="11277" max="11277" width="14.7109375" style="8" customWidth="1"/>
    <col min="11278" max="11526" width="9.140625" style="8"/>
    <col min="11527" max="11527" width="4.140625" style="8" customWidth="1"/>
    <col min="11528" max="11528" width="25.7109375" style="8" customWidth="1"/>
    <col min="11529" max="11529" width="20.140625" style="8" customWidth="1"/>
    <col min="11530" max="11530" width="7.85546875" style="8" customWidth="1"/>
    <col min="11531" max="11531" width="12.140625" style="8" customWidth="1"/>
    <col min="11532" max="11532" width="12.85546875" style="8" customWidth="1"/>
    <col min="11533" max="11533" width="14.7109375" style="8" customWidth="1"/>
    <col min="11534" max="11782" width="9.140625" style="8"/>
    <col min="11783" max="11783" width="4.140625" style="8" customWidth="1"/>
    <col min="11784" max="11784" width="25.7109375" style="8" customWidth="1"/>
    <col min="11785" max="11785" width="20.140625" style="8" customWidth="1"/>
    <col min="11786" max="11786" width="7.85546875" style="8" customWidth="1"/>
    <col min="11787" max="11787" width="12.140625" style="8" customWidth="1"/>
    <col min="11788" max="11788" width="12.85546875" style="8" customWidth="1"/>
    <col min="11789" max="11789" width="14.7109375" style="8" customWidth="1"/>
    <col min="11790" max="12038" width="9.140625" style="8"/>
    <col min="12039" max="12039" width="4.140625" style="8" customWidth="1"/>
    <col min="12040" max="12040" width="25.7109375" style="8" customWidth="1"/>
    <col min="12041" max="12041" width="20.140625" style="8" customWidth="1"/>
    <col min="12042" max="12042" width="7.85546875" style="8" customWidth="1"/>
    <col min="12043" max="12043" width="12.140625" style="8" customWidth="1"/>
    <col min="12044" max="12044" width="12.85546875" style="8" customWidth="1"/>
    <col min="12045" max="12045" width="14.7109375" style="8" customWidth="1"/>
    <col min="12046" max="12294" width="9.140625" style="8"/>
    <col min="12295" max="12295" width="4.140625" style="8" customWidth="1"/>
    <col min="12296" max="12296" width="25.7109375" style="8" customWidth="1"/>
    <col min="12297" max="12297" width="20.140625" style="8" customWidth="1"/>
    <col min="12298" max="12298" width="7.85546875" style="8" customWidth="1"/>
    <col min="12299" max="12299" width="12.140625" style="8" customWidth="1"/>
    <col min="12300" max="12300" width="12.85546875" style="8" customWidth="1"/>
    <col min="12301" max="12301" width="14.7109375" style="8" customWidth="1"/>
    <col min="12302" max="12550" width="9.140625" style="8"/>
    <col min="12551" max="12551" width="4.140625" style="8" customWidth="1"/>
    <col min="12552" max="12552" width="25.7109375" style="8" customWidth="1"/>
    <col min="12553" max="12553" width="20.140625" style="8" customWidth="1"/>
    <col min="12554" max="12554" width="7.85546875" style="8" customWidth="1"/>
    <col min="12555" max="12555" width="12.140625" style="8" customWidth="1"/>
    <col min="12556" max="12556" width="12.85546875" style="8" customWidth="1"/>
    <col min="12557" max="12557" width="14.7109375" style="8" customWidth="1"/>
    <col min="12558" max="12806" width="9.140625" style="8"/>
    <col min="12807" max="12807" width="4.140625" style="8" customWidth="1"/>
    <col min="12808" max="12808" width="25.7109375" style="8" customWidth="1"/>
    <col min="12809" max="12809" width="20.140625" style="8" customWidth="1"/>
    <col min="12810" max="12810" width="7.85546875" style="8" customWidth="1"/>
    <col min="12811" max="12811" width="12.140625" style="8" customWidth="1"/>
    <col min="12812" max="12812" width="12.85546875" style="8" customWidth="1"/>
    <col min="12813" max="12813" width="14.7109375" style="8" customWidth="1"/>
    <col min="12814" max="13062" width="9.140625" style="8"/>
    <col min="13063" max="13063" width="4.140625" style="8" customWidth="1"/>
    <col min="13064" max="13064" width="25.7109375" style="8" customWidth="1"/>
    <col min="13065" max="13065" width="20.140625" style="8" customWidth="1"/>
    <col min="13066" max="13066" width="7.85546875" style="8" customWidth="1"/>
    <col min="13067" max="13067" width="12.140625" style="8" customWidth="1"/>
    <col min="13068" max="13068" width="12.85546875" style="8" customWidth="1"/>
    <col min="13069" max="13069" width="14.7109375" style="8" customWidth="1"/>
    <col min="13070" max="13318" width="9.140625" style="8"/>
    <col min="13319" max="13319" width="4.140625" style="8" customWidth="1"/>
    <col min="13320" max="13320" width="25.7109375" style="8" customWidth="1"/>
    <col min="13321" max="13321" width="20.140625" style="8" customWidth="1"/>
    <col min="13322" max="13322" width="7.85546875" style="8" customWidth="1"/>
    <col min="13323" max="13323" width="12.140625" style="8" customWidth="1"/>
    <col min="13324" max="13324" width="12.85546875" style="8" customWidth="1"/>
    <col min="13325" max="13325" width="14.7109375" style="8" customWidth="1"/>
    <col min="13326" max="13574" width="9.140625" style="8"/>
    <col min="13575" max="13575" width="4.140625" style="8" customWidth="1"/>
    <col min="13576" max="13576" width="25.7109375" style="8" customWidth="1"/>
    <col min="13577" max="13577" width="20.140625" style="8" customWidth="1"/>
    <col min="13578" max="13578" width="7.85546875" style="8" customWidth="1"/>
    <col min="13579" max="13579" width="12.140625" style="8" customWidth="1"/>
    <col min="13580" max="13580" width="12.85546875" style="8" customWidth="1"/>
    <col min="13581" max="13581" width="14.7109375" style="8" customWidth="1"/>
    <col min="13582" max="13830" width="9.140625" style="8"/>
    <col min="13831" max="13831" width="4.140625" style="8" customWidth="1"/>
    <col min="13832" max="13832" width="25.7109375" style="8" customWidth="1"/>
    <col min="13833" max="13833" width="20.140625" style="8" customWidth="1"/>
    <col min="13834" max="13834" width="7.85546875" style="8" customWidth="1"/>
    <col min="13835" max="13835" width="12.140625" style="8" customWidth="1"/>
    <col min="13836" max="13836" width="12.85546875" style="8" customWidth="1"/>
    <col min="13837" max="13837" width="14.7109375" style="8" customWidth="1"/>
    <col min="13838" max="14086" width="9.140625" style="8"/>
    <col min="14087" max="14087" width="4.140625" style="8" customWidth="1"/>
    <col min="14088" max="14088" width="25.7109375" style="8" customWidth="1"/>
    <col min="14089" max="14089" width="20.140625" style="8" customWidth="1"/>
    <col min="14090" max="14090" width="7.85546875" style="8" customWidth="1"/>
    <col min="14091" max="14091" width="12.140625" style="8" customWidth="1"/>
    <col min="14092" max="14092" width="12.85546875" style="8" customWidth="1"/>
    <col min="14093" max="14093" width="14.7109375" style="8" customWidth="1"/>
    <col min="14094" max="14342" width="9.140625" style="8"/>
    <col min="14343" max="14343" width="4.140625" style="8" customWidth="1"/>
    <col min="14344" max="14344" width="25.7109375" style="8" customWidth="1"/>
    <col min="14345" max="14345" width="20.140625" style="8" customWidth="1"/>
    <col min="14346" max="14346" width="7.85546875" style="8" customWidth="1"/>
    <col min="14347" max="14347" width="12.140625" style="8" customWidth="1"/>
    <col min="14348" max="14348" width="12.85546875" style="8" customWidth="1"/>
    <col min="14349" max="14349" width="14.7109375" style="8" customWidth="1"/>
    <col min="14350" max="14598" width="9.140625" style="8"/>
    <col min="14599" max="14599" width="4.140625" style="8" customWidth="1"/>
    <col min="14600" max="14600" width="25.7109375" style="8" customWidth="1"/>
    <col min="14601" max="14601" width="20.140625" style="8" customWidth="1"/>
    <col min="14602" max="14602" width="7.85546875" style="8" customWidth="1"/>
    <col min="14603" max="14603" width="12.140625" style="8" customWidth="1"/>
    <col min="14604" max="14604" width="12.85546875" style="8" customWidth="1"/>
    <col min="14605" max="14605" width="14.7109375" style="8" customWidth="1"/>
    <col min="14606" max="14854" width="9.140625" style="8"/>
    <col min="14855" max="14855" width="4.140625" style="8" customWidth="1"/>
    <col min="14856" max="14856" width="25.7109375" style="8" customWidth="1"/>
    <col min="14857" max="14857" width="20.140625" style="8" customWidth="1"/>
    <col min="14858" max="14858" width="7.85546875" style="8" customWidth="1"/>
    <col min="14859" max="14859" width="12.140625" style="8" customWidth="1"/>
    <col min="14860" max="14860" width="12.85546875" style="8" customWidth="1"/>
    <col min="14861" max="14861" width="14.7109375" style="8" customWidth="1"/>
    <col min="14862" max="15110" width="9.140625" style="8"/>
    <col min="15111" max="15111" width="4.140625" style="8" customWidth="1"/>
    <col min="15112" max="15112" width="25.7109375" style="8" customWidth="1"/>
    <col min="15113" max="15113" width="20.140625" style="8" customWidth="1"/>
    <col min="15114" max="15114" width="7.85546875" style="8" customWidth="1"/>
    <col min="15115" max="15115" width="12.140625" style="8" customWidth="1"/>
    <col min="15116" max="15116" width="12.85546875" style="8" customWidth="1"/>
    <col min="15117" max="15117" width="14.7109375" style="8" customWidth="1"/>
    <col min="15118" max="15366" width="9.140625" style="8"/>
    <col min="15367" max="15367" width="4.140625" style="8" customWidth="1"/>
    <col min="15368" max="15368" width="25.7109375" style="8" customWidth="1"/>
    <col min="15369" max="15369" width="20.140625" style="8" customWidth="1"/>
    <col min="15370" max="15370" width="7.85546875" style="8" customWidth="1"/>
    <col min="15371" max="15371" width="12.140625" style="8" customWidth="1"/>
    <col min="15372" max="15372" width="12.85546875" style="8" customWidth="1"/>
    <col min="15373" max="15373" width="14.7109375" style="8" customWidth="1"/>
    <col min="15374" max="15622" width="9.140625" style="8"/>
    <col min="15623" max="15623" width="4.140625" style="8" customWidth="1"/>
    <col min="15624" max="15624" width="25.7109375" style="8" customWidth="1"/>
    <col min="15625" max="15625" width="20.140625" style="8" customWidth="1"/>
    <col min="15626" max="15626" width="7.85546875" style="8" customWidth="1"/>
    <col min="15627" max="15627" width="12.140625" style="8" customWidth="1"/>
    <col min="15628" max="15628" width="12.85546875" style="8" customWidth="1"/>
    <col min="15629" max="15629" width="14.7109375" style="8" customWidth="1"/>
    <col min="15630" max="15878" width="9.140625" style="8"/>
    <col min="15879" max="15879" width="4.140625" style="8" customWidth="1"/>
    <col min="15880" max="15880" width="25.7109375" style="8" customWidth="1"/>
    <col min="15881" max="15881" width="20.140625" style="8" customWidth="1"/>
    <col min="15882" max="15882" width="7.85546875" style="8" customWidth="1"/>
    <col min="15883" max="15883" width="12.140625" style="8" customWidth="1"/>
    <col min="15884" max="15884" width="12.85546875" style="8" customWidth="1"/>
    <col min="15885" max="15885" width="14.7109375" style="8" customWidth="1"/>
    <col min="15886" max="16134" width="9.140625" style="8"/>
    <col min="16135" max="16135" width="4.140625" style="8" customWidth="1"/>
    <col min="16136" max="16136" width="25.7109375" style="8" customWidth="1"/>
    <col min="16137" max="16137" width="20.140625" style="8" customWidth="1"/>
    <col min="16138" max="16138" width="7.85546875" style="8" customWidth="1"/>
    <col min="16139" max="16139" width="12.140625" style="8" customWidth="1"/>
    <col min="16140" max="16140" width="12.85546875" style="8" customWidth="1"/>
    <col min="16141" max="16141" width="14.7109375" style="8" customWidth="1"/>
    <col min="16142" max="16384" width="9.140625" style="8"/>
  </cols>
  <sheetData>
    <row r="1" spans="1:14" s="1" customFormat="1" ht="18.75" x14ac:dyDescent="0.3">
      <c r="A1" s="49" t="s">
        <v>0</v>
      </c>
      <c r="B1" s="49"/>
      <c r="C1" s="49"/>
      <c r="D1" s="49"/>
      <c r="E1" s="49"/>
      <c r="F1" s="49"/>
      <c r="I1" s="3"/>
      <c r="J1" s="49"/>
      <c r="K1" s="3" t="s">
        <v>1</v>
      </c>
      <c r="L1" s="3"/>
      <c r="M1" s="54"/>
    </row>
    <row r="2" spans="1:14" s="2" customFormat="1" ht="18.75" x14ac:dyDescent="0.3">
      <c r="A2" s="49" t="s">
        <v>2</v>
      </c>
      <c r="B2" s="50"/>
      <c r="C2" s="50"/>
      <c r="D2" s="50"/>
      <c r="E2" s="50"/>
      <c r="F2" s="50"/>
      <c r="I2" s="3"/>
      <c r="J2" s="50"/>
      <c r="K2" s="3" t="s">
        <v>3</v>
      </c>
      <c r="L2" s="3"/>
      <c r="M2" s="54"/>
    </row>
    <row r="3" spans="1:14" s="2" customFormat="1" ht="5.25" customHeight="1" x14ac:dyDescent="0.3">
      <c r="A3" s="50"/>
      <c r="B3" s="50"/>
      <c r="C3" s="50"/>
      <c r="D3" s="51"/>
      <c r="E3" s="50"/>
      <c r="F3" s="50"/>
      <c r="G3" s="50"/>
      <c r="H3" s="50"/>
      <c r="I3" s="50"/>
      <c r="J3" s="50"/>
      <c r="K3" s="50"/>
      <c r="L3" s="50"/>
      <c r="M3" s="50"/>
    </row>
    <row r="4" spans="1:14" s="4" customFormat="1" ht="20.25" customHeight="1" x14ac:dyDescent="0.3">
      <c r="A4" s="95" t="s">
        <v>143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</row>
    <row r="5" spans="1:14" s="4" customFormat="1" ht="20.25" customHeight="1" thickBot="1" x14ac:dyDescent="0.4">
      <c r="A5" s="72" t="s">
        <v>145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1:14" s="5" customFormat="1" ht="16.5" customHeight="1" thickTop="1" x14ac:dyDescent="0.25">
      <c r="A6" s="73" t="s">
        <v>4</v>
      </c>
      <c r="B6" s="76" t="s">
        <v>5</v>
      </c>
      <c r="C6" s="76" t="s">
        <v>83</v>
      </c>
      <c r="D6" s="79" t="s">
        <v>117</v>
      </c>
      <c r="E6" s="80"/>
      <c r="F6" s="80"/>
      <c r="G6" s="81"/>
      <c r="H6" s="76" t="s">
        <v>88</v>
      </c>
      <c r="I6" s="76" t="s">
        <v>89</v>
      </c>
      <c r="J6" s="76" t="s">
        <v>90</v>
      </c>
      <c r="K6" s="76" t="s">
        <v>116</v>
      </c>
      <c r="L6" s="76" t="s">
        <v>147</v>
      </c>
      <c r="M6" s="84" t="s">
        <v>111</v>
      </c>
    </row>
    <row r="7" spans="1:14" s="5" customFormat="1" ht="12.75" customHeight="1" x14ac:dyDescent="0.25">
      <c r="A7" s="96"/>
      <c r="B7" s="82"/>
      <c r="C7" s="82"/>
      <c r="D7" s="88" t="s">
        <v>6</v>
      </c>
      <c r="E7" s="89" t="s">
        <v>86</v>
      </c>
      <c r="F7" s="100"/>
      <c r="G7" s="88" t="s">
        <v>87</v>
      </c>
      <c r="H7" s="82"/>
      <c r="I7" s="82"/>
      <c r="J7" s="82"/>
      <c r="K7" s="82"/>
      <c r="L7" s="82"/>
      <c r="M7" s="98"/>
    </row>
    <row r="8" spans="1:14" s="5" customFormat="1" ht="15.75" x14ac:dyDescent="0.25">
      <c r="A8" s="97"/>
      <c r="B8" s="83"/>
      <c r="C8" s="83"/>
      <c r="D8" s="83"/>
      <c r="E8" s="6" t="s">
        <v>84</v>
      </c>
      <c r="F8" s="6" t="s">
        <v>85</v>
      </c>
      <c r="G8" s="91"/>
      <c r="H8" s="83"/>
      <c r="I8" s="83"/>
      <c r="J8" s="83"/>
      <c r="K8" s="83"/>
      <c r="L8" s="83"/>
      <c r="M8" s="99"/>
    </row>
    <row r="9" spans="1:14" ht="16.5" customHeight="1" x14ac:dyDescent="0.25">
      <c r="A9" s="18">
        <v>1</v>
      </c>
      <c r="B9" s="28" t="s">
        <v>55</v>
      </c>
      <c r="C9" s="35">
        <v>4.9800000000000004</v>
      </c>
      <c r="D9" s="35">
        <v>0.4</v>
      </c>
      <c r="E9" s="36"/>
      <c r="F9" s="35"/>
      <c r="G9" s="35">
        <f>D9+F9</f>
        <v>0.4</v>
      </c>
      <c r="H9" s="35">
        <f>G9+C9</f>
        <v>5.3800000000000008</v>
      </c>
      <c r="I9" s="37">
        <f>H9*1490000</f>
        <v>8016200.0000000009</v>
      </c>
      <c r="J9" s="38">
        <f>I9*1%</f>
        <v>80162.000000000015</v>
      </c>
      <c r="K9" s="55">
        <v>3</v>
      </c>
      <c r="L9" s="55">
        <f>K9*J9</f>
        <v>240486.00000000006</v>
      </c>
      <c r="M9" s="19"/>
      <c r="N9" s="7"/>
    </row>
    <row r="10" spans="1:14" ht="16.5" customHeight="1" x14ac:dyDescent="0.25">
      <c r="A10" s="18">
        <v>2</v>
      </c>
      <c r="B10" s="28" t="s">
        <v>91</v>
      </c>
      <c r="C10" s="35">
        <v>3.66</v>
      </c>
      <c r="D10" s="35"/>
      <c r="E10" s="39"/>
      <c r="F10" s="35"/>
      <c r="G10" s="35">
        <f t="shared" ref="G10:G26" si="0">D10+F10</f>
        <v>0</v>
      </c>
      <c r="H10" s="35">
        <f t="shared" ref="H10:H26" si="1">G10+C10</f>
        <v>3.66</v>
      </c>
      <c r="I10" s="37">
        <f t="shared" ref="I10:I29" si="2">H10*1490000</f>
        <v>5453400</v>
      </c>
      <c r="J10" s="38">
        <f t="shared" ref="J10:J29" si="3">I10*1%</f>
        <v>54534</v>
      </c>
      <c r="K10" s="55">
        <v>3</v>
      </c>
      <c r="L10" s="55">
        <f t="shared" ref="L10:L29" si="4">K10*J10</f>
        <v>163602</v>
      </c>
      <c r="M10" s="19"/>
      <c r="N10" s="7"/>
    </row>
    <row r="11" spans="1:14" ht="16.5" customHeight="1" x14ac:dyDescent="0.25">
      <c r="A11" s="18">
        <v>3</v>
      </c>
      <c r="B11" s="28" t="s">
        <v>60</v>
      </c>
      <c r="C11" s="35">
        <v>4.9800000000000004</v>
      </c>
      <c r="D11" s="35"/>
      <c r="E11" s="39"/>
      <c r="F11" s="35"/>
      <c r="G11" s="35">
        <f t="shared" si="0"/>
        <v>0</v>
      </c>
      <c r="H11" s="35">
        <f t="shared" si="1"/>
        <v>4.9800000000000004</v>
      </c>
      <c r="I11" s="37">
        <f t="shared" si="2"/>
        <v>7420200.0000000009</v>
      </c>
      <c r="J11" s="38">
        <f t="shared" si="3"/>
        <v>74202.000000000015</v>
      </c>
      <c r="K11" s="55">
        <v>3</v>
      </c>
      <c r="L11" s="55">
        <f t="shared" si="4"/>
        <v>222606.00000000006</v>
      </c>
      <c r="M11" s="19"/>
      <c r="N11" s="7"/>
    </row>
    <row r="12" spans="1:14" ht="16.5" customHeight="1" x14ac:dyDescent="0.25">
      <c r="A12" s="18">
        <v>4</v>
      </c>
      <c r="B12" s="28" t="s">
        <v>58</v>
      </c>
      <c r="C12" s="35">
        <v>3.34</v>
      </c>
      <c r="D12" s="35"/>
      <c r="E12" s="39"/>
      <c r="F12" s="35"/>
      <c r="G12" s="35">
        <f t="shared" si="0"/>
        <v>0</v>
      </c>
      <c r="H12" s="35">
        <f t="shared" si="1"/>
        <v>3.34</v>
      </c>
      <c r="I12" s="37">
        <f t="shared" si="2"/>
        <v>4976600</v>
      </c>
      <c r="J12" s="38">
        <f t="shared" si="3"/>
        <v>49766</v>
      </c>
      <c r="K12" s="55">
        <v>3</v>
      </c>
      <c r="L12" s="55">
        <f t="shared" si="4"/>
        <v>149298</v>
      </c>
      <c r="M12" s="19"/>
      <c r="N12" s="7"/>
    </row>
    <row r="13" spans="1:14" ht="16.5" customHeight="1" x14ac:dyDescent="0.25">
      <c r="A13" s="18">
        <v>5</v>
      </c>
      <c r="B13" s="28" t="s">
        <v>61</v>
      </c>
      <c r="C13" s="35">
        <v>4.0599999999999996</v>
      </c>
      <c r="D13" s="35"/>
      <c r="E13" s="39">
        <v>10</v>
      </c>
      <c r="F13" s="35">
        <f>C13*E13%</f>
        <v>0.40599999999999997</v>
      </c>
      <c r="G13" s="35">
        <f t="shared" si="0"/>
        <v>0.40599999999999997</v>
      </c>
      <c r="H13" s="35">
        <f t="shared" si="1"/>
        <v>4.4659999999999993</v>
      </c>
      <c r="I13" s="37">
        <f t="shared" si="2"/>
        <v>6654339.9999999991</v>
      </c>
      <c r="J13" s="38">
        <f t="shared" si="3"/>
        <v>66543.399999999994</v>
      </c>
      <c r="K13" s="55">
        <v>3</v>
      </c>
      <c r="L13" s="55">
        <f t="shared" si="4"/>
        <v>199630.19999999998</v>
      </c>
      <c r="M13" s="19"/>
      <c r="N13" s="7"/>
    </row>
    <row r="14" spans="1:14" ht="16.5" customHeight="1" x14ac:dyDescent="0.25">
      <c r="A14" s="18">
        <v>6</v>
      </c>
      <c r="B14" s="28" t="s">
        <v>56</v>
      </c>
      <c r="C14" s="35">
        <v>4.0599999999999996</v>
      </c>
      <c r="D14" s="35">
        <v>0.3</v>
      </c>
      <c r="E14" s="39">
        <v>13</v>
      </c>
      <c r="F14" s="35">
        <f>C14*E14%</f>
        <v>0.52779999999999994</v>
      </c>
      <c r="G14" s="35">
        <f t="shared" si="0"/>
        <v>0.82779999999999987</v>
      </c>
      <c r="H14" s="35">
        <f t="shared" si="1"/>
        <v>4.8877999999999995</v>
      </c>
      <c r="I14" s="37">
        <f t="shared" si="2"/>
        <v>7282821.9999999991</v>
      </c>
      <c r="J14" s="38">
        <f t="shared" si="3"/>
        <v>72828.219999999987</v>
      </c>
      <c r="K14" s="55">
        <v>3</v>
      </c>
      <c r="L14" s="55">
        <f t="shared" si="4"/>
        <v>218484.65999999997</v>
      </c>
      <c r="M14" s="19"/>
      <c r="N14" s="7"/>
    </row>
    <row r="15" spans="1:14" ht="16.5" customHeight="1" x14ac:dyDescent="0.25">
      <c r="A15" s="18">
        <v>7</v>
      </c>
      <c r="B15" s="28" t="s">
        <v>59</v>
      </c>
      <c r="C15" s="35">
        <v>4.0599999999999996</v>
      </c>
      <c r="D15" s="35"/>
      <c r="E15" s="39">
        <v>10</v>
      </c>
      <c r="F15" s="35">
        <f>C15*E15%</f>
        <v>0.40599999999999997</v>
      </c>
      <c r="G15" s="35">
        <f t="shared" si="0"/>
        <v>0.40599999999999997</v>
      </c>
      <c r="H15" s="35">
        <f t="shared" si="1"/>
        <v>4.4659999999999993</v>
      </c>
      <c r="I15" s="37">
        <f t="shared" si="2"/>
        <v>6654339.9999999991</v>
      </c>
      <c r="J15" s="38">
        <f t="shared" si="3"/>
        <v>66543.399999999994</v>
      </c>
      <c r="K15" s="55">
        <v>3</v>
      </c>
      <c r="L15" s="55">
        <f t="shared" si="4"/>
        <v>199630.19999999998</v>
      </c>
      <c r="M15" s="19"/>
      <c r="N15" s="7"/>
    </row>
    <row r="16" spans="1:14" ht="16.5" customHeight="1" x14ac:dyDescent="0.25">
      <c r="A16" s="18">
        <v>8</v>
      </c>
      <c r="B16" s="28" t="s">
        <v>62</v>
      </c>
      <c r="C16" s="35">
        <v>3</v>
      </c>
      <c r="D16" s="35"/>
      <c r="E16" s="39"/>
      <c r="F16" s="35"/>
      <c r="G16" s="35">
        <f t="shared" si="0"/>
        <v>0</v>
      </c>
      <c r="H16" s="35">
        <f t="shared" si="1"/>
        <v>3</v>
      </c>
      <c r="I16" s="37">
        <f t="shared" si="2"/>
        <v>4470000</v>
      </c>
      <c r="J16" s="38">
        <f t="shared" si="3"/>
        <v>44700</v>
      </c>
      <c r="K16" s="55">
        <v>3</v>
      </c>
      <c r="L16" s="55">
        <f t="shared" si="4"/>
        <v>134100</v>
      </c>
      <c r="M16" s="19"/>
      <c r="N16" s="7"/>
    </row>
    <row r="17" spans="1:14" ht="16.5" customHeight="1" x14ac:dyDescent="0.25">
      <c r="A17" s="18">
        <v>9</v>
      </c>
      <c r="B17" s="28" t="s">
        <v>64</v>
      </c>
      <c r="C17" s="35">
        <v>2.86</v>
      </c>
      <c r="D17" s="35"/>
      <c r="E17" s="39"/>
      <c r="F17" s="35"/>
      <c r="G17" s="35">
        <f t="shared" si="0"/>
        <v>0</v>
      </c>
      <c r="H17" s="35">
        <f t="shared" si="1"/>
        <v>2.86</v>
      </c>
      <c r="I17" s="37">
        <f t="shared" si="2"/>
        <v>4261400</v>
      </c>
      <c r="J17" s="38">
        <f t="shared" si="3"/>
        <v>42614</v>
      </c>
      <c r="K17" s="55">
        <v>3</v>
      </c>
      <c r="L17" s="55">
        <f t="shared" si="4"/>
        <v>127842</v>
      </c>
      <c r="M17" s="19"/>
      <c r="N17" s="7"/>
    </row>
    <row r="18" spans="1:14" ht="16.5" customHeight="1" x14ac:dyDescent="0.25">
      <c r="A18" s="18">
        <v>10</v>
      </c>
      <c r="B18" s="28" t="s">
        <v>65</v>
      </c>
      <c r="C18" s="35">
        <v>4.0599999999999996</v>
      </c>
      <c r="D18" s="35"/>
      <c r="E18" s="39">
        <v>9</v>
      </c>
      <c r="F18" s="35">
        <f>C18*E18%</f>
        <v>0.36539999999999995</v>
      </c>
      <c r="G18" s="35">
        <f t="shared" si="0"/>
        <v>0.36539999999999995</v>
      </c>
      <c r="H18" s="35">
        <f t="shared" si="1"/>
        <v>4.4253999999999998</v>
      </c>
      <c r="I18" s="37">
        <f t="shared" si="2"/>
        <v>6593846</v>
      </c>
      <c r="J18" s="38">
        <f t="shared" si="3"/>
        <v>65938.460000000006</v>
      </c>
      <c r="K18" s="55">
        <v>3</v>
      </c>
      <c r="L18" s="55">
        <f t="shared" si="4"/>
        <v>197815.38</v>
      </c>
      <c r="M18" s="19"/>
      <c r="N18" s="7"/>
    </row>
    <row r="19" spans="1:14" ht="16.5" customHeight="1" x14ac:dyDescent="0.25">
      <c r="A19" s="18">
        <v>11</v>
      </c>
      <c r="B19" s="28" t="s">
        <v>92</v>
      </c>
      <c r="C19" s="35">
        <v>3.65</v>
      </c>
      <c r="D19" s="35"/>
      <c r="E19" s="39"/>
      <c r="F19" s="35"/>
      <c r="G19" s="35">
        <f t="shared" si="0"/>
        <v>0</v>
      </c>
      <c r="H19" s="35">
        <f t="shared" si="1"/>
        <v>3.65</v>
      </c>
      <c r="I19" s="37">
        <f t="shared" si="2"/>
        <v>5438500</v>
      </c>
      <c r="J19" s="38">
        <f t="shared" si="3"/>
        <v>54385</v>
      </c>
      <c r="K19" s="55">
        <v>3</v>
      </c>
      <c r="L19" s="55">
        <f t="shared" si="4"/>
        <v>163155</v>
      </c>
      <c r="M19" s="19"/>
      <c r="N19" s="7"/>
    </row>
    <row r="20" spans="1:14" ht="16.5" customHeight="1" x14ac:dyDescent="0.25">
      <c r="A20" s="18">
        <v>12</v>
      </c>
      <c r="B20" s="28" t="s">
        <v>67</v>
      </c>
      <c r="C20" s="35">
        <v>3.03</v>
      </c>
      <c r="D20" s="35"/>
      <c r="E20" s="39"/>
      <c r="F20" s="35"/>
      <c r="G20" s="35">
        <f t="shared" si="0"/>
        <v>0</v>
      </c>
      <c r="H20" s="35">
        <f t="shared" si="1"/>
        <v>3.03</v>
      </c>
      <c r="I20" s="37">
        <f t="shared" si="2"/>
        <v>4514700</v>
      </c>
      <c r="J20" s="38">
        <f t="shared" si="3"/>
        <v>45147</v>
      </c>
      <c r="K20" s="55">
        <v>3</v>
      </c>
      <c r="L20" s="55">
        <f t="shared" si="4"/>
        <v>135441</v>
      </c>
      <c r="M20" s="19"/>
      <c r="N20" s="7"/>
    </row>
    <row r="21" spans="1:14" ht="16.5" customHeight="1" x14ac:dyDescent="0.25">
      <c r="A21" s="18">
        <v>13</v>
      </c>
      <c r="B21" s="28" t="s">
        <v>63</v>
      </c>
      <c r="C21" s="35">
        <v>3</v>
      </c>
      <c r="D21" s="35">
        <v>0.3</v>
      </c>
      <c r="E21" s="39"/>
      <c r="F21" s="35"/>
      <c r="G21" s="35">
        <f t="shared" si="0"/>
        <v>0.3</v>
      </c>
      <c r="H21" s="35">
        <f t="shared" si="1"/>
        <v>3.3</v>
      </c>
      <c r="I21" s="37">
        <f t="shared" si="2"/>
        <v>4917000</v>
      </c>
      <c r="J21" s="38">
        <f t="shared" si="3"/>
        <v>49170</v>
      </c>
      <c r="K21" s="55">
        <v>3</v>
      </c>
      <c r="L21" s="55">
        <f t="shared" si="4"/>
        <v>147510</v>
      </c>
      <c r="M21" s="19"/>
      <c r="N21" s="7"/>
    </row>
    <row r="22" spans="1:14" ht="16.5" customHeight="1" x14ac:dyDescent="0.25">
      <c r="A22" s="18">
        <v>14</v>
      </c>
      <c r="B22" s="28" t="s">
        <v>37</v>
      </c>
      <c r="C22" s="35">
        <v>3</v>
      </c>
      <c r="D22" s="35"/>
      <c r="E22" s="39"/>
      <c r="F22" s="35"/>
      <c r="G22" s="35">
        <f t="shared" si="0"/>
        <v>0</v>
      </c>
      <c r="H22" s="35">
        <f t="shared" si="1"/>
        <v>3</v>
      </c>
      <c r="I22" s="37">
        <f t="shared" si="2"/>
        <v>4470000</v>
      </c>
      <c r="J22" s="38">
        <f t="shared" si="3"/>
        <v>44700</v>
      </c>
      <c r="K22" s="55">
        <v>3</v>
      </c>
      <c r="L22" s="55">
        <f t="shared" si="4"/>
        <v>134100</v>
      </c>
      <c r="M22" s="19"/>
      <c r="N22" s="7"/>
    </row>
    <row r="23" spans="1:14" ht="16.5" customHeight="1" x14ac:dyDescent="0.25">
      <c r="A23" s="18">
        <v>15</v>
      </c>
      <c r="B23" s="28" t="s">
        <v>93</v>
      </c>
      <c r="C23" s="35">
        <v>3.66</v>
      </c>
      <c r="D23" s="35"/>
      <c r="E23" s="39"/>
      <c r="F23" s="35"/>
      <c r="G23" s="35">
        <f t="shared" si="0"/>
        <v>0</v>
      </c>
      <c r="H23" s="35">
        <f t="shared" si="1"/>
        <v>3.66</v>
      </c>
      <c r="I23" s="37">
        <f t="shared" si="2"/>
        <v>5453400</v>
      </c>
      <c r="J23" s="38">
        <f t="shared" si="3"/>
        <v>54534</v>
      </c>
      <c r="K23" s="55">
        <v>3</v>
      </c>
      <c r="L23" s="55">
        <f t="shared" si="4"/>
        <v>163602</v>
      </c>
      <c r="M23" s="19"/>
      <c r="N23" s="7"/>
    </row>
    <row r="24" spans="1:14" ht="16.5" customHeight="1" x14ac:dyDescent="0.25">
      <c r="A24" s="18">
        <v>16</v>
      </c>
      <c r="B24" s="28" t="s">
        <v>66</v>
      </c>
      <c r="C24" s="35">
        <v>3</v>
      </c>
      <c r="D24" s="35">
        <v>0.3</v>
      </c>
      <c r="E24" s="39"/>
      <c r="F24" s="35"/>
      <c r="G24" s="35">
        <f t="shared" si="0"/>
        <v>0.3</v>
      </c>
      <c r="H24" s="35">
        <f t="shared" si="1"/>
        <v>3.3</v>
      </c>
      <c r="I24" s="37">
        <f t="shared" si="2"/>
        <v>4917000</v>
      </c>
      <c r="J24" s="38">
        <f t="shared" si="3"/>
        <v>49170</v>
      </c>
      <c r="K24" s="55">
        <v>3</v>
      </c>
      <c r="L24" s="55">
        <f t="shared" si="4"/>
        <v>147510</v>
      </c>
      <c r="M24" s="19"/>
      <c r="N24" s="7"/>
    </row>
    <row r="25" spans="1:14" ht="16.5" customHeight="1" x14ac:dyDescent="0.25">
      <c r="A25" s="18">
        <v>17</v>
      </c>
      <c r="B25" s="28" t="s">
        <v>118</v>
      </c>
      <c r="C25" s="35">
        <v>3.33</v>
      </c>
      <c r="D25" s="35">
        <v>0.3</v>
      </c>
      <c r="E25" s="39"/>
      <c r="F25" s="35"/>
      <c r="G25" s="35">
        <f t="shared" si="0"/>
        <v>0.3</v>
      </c>
      <c r="H25" s="35">
        <f t="shared" si="1"/>
        <v>3.63</v>
      </c>
      <c r="I25" s="37">
        <f t="shared" si="2"/>
        <v>5408700</v>
      </c>
      <c r="J25" s="38">
        <f t="shared" si="3"/>
        <v>54087</v>
      </c>
      <c r="K25" s="55">
        <v>3</v>
      </c>
      <c r="L25" s="55">
        <f t="shared" si="4"/>
        <v>162261</v>
      </c>
      <c r="M25" s="19"/>
      <c r="N25" s="7"/>
    </row>
    <row r="26" spans="1:14" ht="16.5" customHeight="1" x14ac:dyDescent="0.25">
      <c r="A26" s="18">
        <v>18</v>
      </c>
      <c r="B26" s="28" t="s">
        <v>119</v>
      </c>
      <c r="C26" s="35">
        <v>3.66</v>
      </c>
      <c r="D26" s="35">
        <v>0.4</v>
      </c>
      <c r="E26" s="39"/>
      <c r="F26" s="35"/>
      <c r="G26" s="35">
        <f t="shared" si="0"/>
        <v>0.4</v>
      </c>
      <c r="H26" s="35">
        <f t="shared" si="1"/>
        <v>4.0600000000000005</v>
      </c>
      <c r="I26" s="37">
        <f t="shared" si="2"/>
        <v>6049400.0000000009</v>
      </c>
      <c r="J26" s="38">
        <f t="shared" si="3"/>
        <v>60494.000000000007</v>
      </c>
      <c r="K26" s="55">
        <v>3</v>
      </c>
      <c r="L26" s="55">
        <f t="shared" si="4"/>
        <v>181482.00000000003</v>
      </c>
      <c r="M26" s="19"/>
      <c r="N26" s="7"/>
    </row>
    <row r="27" spans="1:14" ht="16.5" customHeight="1" x14ac:dyDescent="0.25">
      <c r="A27" s="18">
        <v>19</v>
      </c>
      <c r="B27" s="28" t="s">
        <v>57</v>
      </c>
      <c r="C27" s="35">
        <v>3</v>
      </c>
      <c r="D27" s="35"/>
      <c r="E27" s="39"/>
      <c r="F27" s="35"/>
      <c r="G27" s="35">
        <f>D27+F27</f>
        <v>0</v>
      </c>
      <c r="H27" s="35">
        <f>G27+C27</f>
        <v>3</v>
      </c>
      <c r="I27" s="37">
        <f t="shared" si="2"/>
        <v>4470000</v>
      </c>
      <c r="J27" s="38">
        <f t="shared" si="3"/>
        <v>44700</v>
      </c>
      <c r="K27" s="55">
        <v>3</v>
      </c>
      <c r="L27" s="55">
        <f t="shared" si="4"/>
        <v>134100</v>
      </c>
      <c r="M27" s="19"/>
      <c r="N27" s="7"/>
    </row>
    <row r="28" spans="1:14" ht="16.5" customHeight="1" x14ac:dyDescent="0.25">
      <c r="A28" s="18">
        <v>20</v>
      </c>
      <c r="B28" s="29" t="s">
        <v>75</v>
      </c>
      <c r="C28" s="35">
        <v>3.33</v>
      </c>
      <c r="D28" s="35"/>
      <c r="E28" s="39"/>
      <c r="F28" s="35"/>
      <c r="G28" s="35">
        <f>D28+F28</f>
        <v>0</v>
      </c>
      <c r="H28" s="35">
        <f>G28+C28</f>
        <v>3.33</v>
      </c>
      <c r="I28" s="37">
        <f>H28*1490000</f>
        <v>4961700</v>
      </c>
      <c r="J28" s="38">
        <f>I28*1%</f>
        <v>49617</v>
      </c>
      <c r="K28" s="55">
        <v>3</v>
      </c>
      <c r="L28" s="55">
        <f>K28*J28</f>
        <v>148851</v>
      </c>
      <c r="M28" s="19"/>
      <c r="N28" s="7"/>
    </row>
    <row r="29" spans="1:14" ht="16.5" customHeight="1" x14ac:dyDescent="0.25">
      <c r="A29" s="18">
        <v>21</v>
      </c>
      <c r="B29" s="28" t="s">
        <v>38</v>
      </c>
      <c r="C29" s="35">
        <v>4.0599999999999996</v>
      </c>
      <c r="D29" s="35"/>
      <c r="E29" s="39">
        <v>9</v>
      </c>
      <c r="F29" s="35">
        <f>C29*E29%</f>
        <v>0.36539999999999995</v>
      </c>
      <c r="G29" s="35">
        <f>D29+F29</f>
        <v>0.36539999999999995</v>
      </c>
      <c r="H29" s="35">
        <f>G29+C29</f>
        <v>4.4253999999999998</v>
      </c>
      <c r="I29" s="37">
        <f t="shared" si="2"/>
        <v>6593846</v>
      </c>
      <c r="J29" s="38">
        <f t="shared" si="3"/>
        <v>65938.460000000006</v>
      </c>
      <c r="K29" s="55">
        <v>3</v>
      </c>
      <c r="L29" s="55">
        <f t="shared" si="4"/>
        <v>197815.38</v>
      </c>
      <c r="M29" s="19"/>
      <c r="N29" s="7"/>
    </row>
    <row r="30" spans="1:14" s="1" customFormat="1" ht="17.25" customHeight="1" thickBot="1" x14ac:dyDescent="0.3">
      <c r="A30" s="23"/>
      <c r="B30" s="24" t="s">
        <v>80</v>
      </c>
      <c r="C30" s="40">
        <f>SUM(C9:C29)</f>
        <v>75.78</v>
      </c>
      <c r="D30" s="40">
        <f>SUM(D9:D29)</f>
        <v>2</v>
      </c>
      <c r="E30" s="40"/>
      <c r="F30" s="40">
        <f t="shared" ref="F30:K30" si="5">SUM(F9:F29)</f>
        <v>2.0705999999999998</v>
      </c>
      <c r="G30" s="40">
        <f t="shared" si="5"/>
        <v>4.0705999999999989</v>
      </c>
      <c r="H30" s="40">
        <f t="shared" si="5"/>
        <v>79.850599999999986</v>
      </c>
      <c r="I30" s="41">
        <f t="shared" si="5"/>
        <v>118977394</v>
      </c>
      <c r="J30" s="41">
        <f t="shared" si="5"/>
        <v>1189773.94</v>
      </c>
      <c r="K30" s="41">
        <f t="shared" si="5"/>
        <v>63</v>
      </c>
      <c r="L30" s="41">
        <f>SUM(L9:L29)</f>
        <v>3569321.82</v>
      </c>
      <c r="M30" s="25"/>
    </row>
    <row r="31" spans="1:14" s="1" customFormat="1" ht="16.5" thickTop="1" x14ac:dyDescent="0.25">
      <c r="A31" s="9"/>
      <c r="B31" s="58" t="s">
        <v>81</v>
      </c>
      <c r="C31" s="10" t="str">
        <f>[1]!VND(L30,TRUE)</f>
        <v>Ba triệu, năm trăm sáu mươi chín ngàn, ba trăm hai mươi mốt đồng, tám mươi hai xu</v>
      </c>
      <c r="D31" s="10"/>
      <c r="E31" s="11"/>
      <c r="F31" s="45"/>
      <c r="G31" s="45"/>
      <c r="H31" s="45"/>
      <c r="I31" s="45"/>
      <c r="J31" s="45"/>
      <c r="K31" s="45"/>
      <c r="L31" s="45"/>
      <c r="M31" s="44"/>
      <c r="N31" s="46"/>
    </row>
    <row r="32" spans="1:14" s="4" customFormat="1" ht="20.25" customHeight="1" x14ac:dyDescent="0.3">
      <c r="J32" s="48" t="s">
        <v>142</v>
      </c>
      <c r="M32" s="13"/>
    </row>
    <row r="33" spans="2:13" s="12" customFormat="1" ht="16.5" x14ac:dyDescent="0.25">
      <c r="B33" s="87" t="s">
        <v>104</v>
      </c>
      <c r="C33" s="87"/>
      <c r="D33" s="14"/>
      <c r="I33" s="14"/>
      <c r="J33" s="14"/>
      <c r="K33" s="14" t="s">
        <v>82</v>
      </c>
      <c r="L33" s="14"/>
    </row>
    <row r="34" spans="2:13" s="4" customFormat="1" ht="16.5" x14ac:dyDescent="0.25">
      <c r="B34" s="14"/>
      <c r="C34" s="14"/>
      <c r="D34" s="14"/>
      <c r="I34" s="15"/>
      <c r="J34" s="15"/>
      <c r="K34" s="15"/>
      <c r="L34" s="15"/>
      <c r="M34" s="16"/>
    </row>
    <row r="35" spans="2:13" s="4" customFormat="1" ht="16.5" x14ac:dyDescent="0.25">
      <c r="B35" s="14"/>
      <c r="C35" s="14"/>
      <c r="D35" s="14"/>
      <c r="I35" s="15"/>
      <c r="J35" s="15"/>
      <c r="K35" s="15"/>
      <c r="L35" s="15"/>
      <c r="M35" s="16"/>
    </row>
    <row r="36" spans="2:13" s="4" customFormat="1" ht="16.5" x14ac:dyDescent="0.25">
      <c r="B36" s="87" t="s">
        <v>55</v>
      </c>
      <c r="C36" s="87"/>
      <c r="D36" s="14"/>
      <c r="I36" s="14"/>
      <c r="J36" s="14"/>
      <c r="K36" s="14" t="s">
        <v>9</v>
      </c>
      <c r="L36" s="14"/>
    </row>
  </sheetData>
  <mergeCells count="17">
    <mergeCell ref="A4:M4"/>
    <mergeCell ref="A5:M5"/>
    <mergeCell ref="A6:A8"/>
    <mergeCell ref="B6:B8"/>
    <mergeCell ref="C6:C8"/>
    <mergeCell ref="D6:G6"/>
    <mergeCell ref="H6:H8"/>
    <mergeCell ref="I6:I8"/>
    <mergeCell ref="J6:J8"/>
    <mergeCell ref="M6:M8"/>
    <mergeCell ref="D7:D8"/>
    <mergeCell ref="E7:F7"/>
    <mergeCell ref="G7:G8"/>
    <mergeCell ref="B33:C33"/>
    <mergeCell ref="B36:C36"/>
    <mergeCell ref="K6:K8"/>
    <mergeCell ref="L6:L8"/>
  </mergeCells>
  <pageMargins left="0.31496062992125984" right="0.11811023622047245" top="0.15748031496062992" bottom="0" header="0.31496062992125984" footer="0.31496062992125984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A10" sqref="A10:G27"/>
    </sheetView>
  </sheetViews>
  <sheetFormatPr defaultRowHeight="12.75" x14ac:dyDescent="0.2"/>
  <cols>
    <col min="1" max="1" width="4.140625" style="8" customWidth="1"/>
    <col min="2" max="2" width="22" style="8" customWidth="1"/>
    <col min="3" max="3" width="6.42578125" style="8" customWidth="1"/>
    <col min="4" max="4" width="6.7109375" style="8" customWidth="1"/>
    <col min="5" max="5" width="5" style="8" customWidth="1"/>
    <col min="6" max="6" width="6.5703125" style="8" customWidth="1"/>
    <col min="7" max="7" width="8.5703125" style="8" customWidth="1"/>
    <col min="8" max="8" width="13.5703125" style="8" customWidth="1"/>
    <col min="9" max="9" width="16.5703125" style="8" customWidth="1"/>
    <col min="10" max="10" width="14.85546875" style="8" customWidth="1"/>
    <col min="11" max="11" width="8.85546875" style="8" customWidth="1"/>
    <col min="12" max="12" width="10.42578125" style="8" customWidth="1"/>
    <col min="13" max="13" width="13" style="8" customWidth="1"/>
    <col min="14" max="262" width="9.140625" style="8"/>
    <col min="263" max="263" width="4.140625" style="8" customWidth="1"/>
    <col min="264" max="264" width="25.7109375" style="8" customWidth="1"/>
    <col min="265" max="265" width="20.140625" style="8" customWidth="1"/>
    <col min="266" max="266" width="7.85546875" style="8" customWidth="1"/>
    <col min="267" max="267" width="12.140625" style="8" customWidth="1"/>
    <col min="268" max="268" width="12.85546875" style="8" customWidth="1"/>
    <col min="269" max="269" width="14.7109375" style="8" customWidth="1"/>
    <col min="270" max="518" width="9.140625" style="8"/>
    <col min="519" max="519" width="4.140625" style="8" customWidth="1"/>
    <col min="520" max="520" width="25.7109375" style="8" customWidth="1"/>
    <col min="521" max="521" width="20.140625" style="8" customWidth="1"/>
    <col min="522" max="522" width="7.85546875" style="8" customWidth="1"/>
    <col min="523" max="523" width="12.140625" style="8" customWidth="1"/>
    <col min="524" max="524" width="12.85546875" style="8" customWidth="1"/>
    <col min="525" max="525" width="14.7109375" style="8" customWidth="1"/>
    <col min="526" max="774" width="9.140625" style="8"/>
    <col min="775" max="775" width="4.140625" style="8" customWidth="1"/>
    <col min="776" max="776" width="25.7109375" style="8" customWidth="1"/>
    <col min="777" max="777" width="20.140625" style="8" customWidth="1"/>
    <col min="778" max="778" width="7.85546875" style="8" customWidth="1"/>
    <col min="779" max="779" width="12.140625" style="8" customWidth="1"/>
    <col min="780" max="780" width="12.85546875" style="8" customWidth="1"/>
    <col min="781" max="781" width="14.7109375" style="8" customWidth="1"/>
    <col min="782" max="1030" width="9.140625" style="8"/>
    <col min="1031" max="1031" width="4.140625" style="8" customWidth="1"/>
    <col min="1032" max="1032" width="25.7109375" style="8" customWidth="1"/>
    <col min="1033" max="1033" width="20.140625" style="8" customWidth="1"/>
    <col min="1034" max="1034" width="7.85546875" style="8" customWidth="1"/>
    <col min="1035" max="1035" width="12.140625" style="8" customWidth="1"/>
    <col min="1036" max="1036" width="12.85546875" style="8" customWidth="1"/>
    <col min="1037" max="1037" width="14.7109375" style="8" customWidth="1"/>
    <col min="1038" max="1286" width="9.140625" style="8"/>
    <col min="1287" max="1287" width="4.140625" style="8" customWidth="1"/>
    <col min="1288" max="1288" width="25.7109375" style="8" customWidth="1"/>
    <col min="1289" max="1289" width="20.140625" style="8" customWidth="1"/>
    <col min="1290" max="1290" width="7.85546875" style="8" customWidth="1"/>
    <col min="1291" max="1291" width="12.140625" style="8" customWidth="1"/>
    <col min="1292" max="1292" width="12.85546875" style="8" customWidth="1"/>
    <col min="1293" max="1293" width="14.7109375" style="8" customWidth="1"/>
    <col min="1294" max="1542" width="9.140625" style="8"/>
    <col min="1543" max="1543" width="4.140625" style="8" customWidth="1"/>
    <col min="1544" max="1544" width="25.7109375" style="8" customWidth="1"/>
    <col min="1545" max="1545" width="20.140625" style="8" customWidth="1"/>
    <col min="1546" max="1546" width="7.85546875" style="8" customWidth="1"/>
    <col min="1547" max="1547" width="12.140625" style="8" customWidth="1"/>
    <col min="1548" max="1548" width="12.85546875" style="8" customWidth="1"/>
    <col min="1549" max="1549" width="14.7109375" style="8" customWidth="1"/>
    <col min="1550" max="1798" width="9.140625" style="8"/>
    <col min="1799" max="1799" width="4.140625" style="8" customWidth="1"/>
    <col min="1800" max="1800" width="25.7109375" style="8" customWidth="1"/>
    <col min="1801" max="1801" width="20.140625" style="8" customWidth="1"/>
    <col min="1802" max="1802" width="7.85546875" style="8" customWidth="1"/>
    <col min="1803" max="1803" width="12.140625" style="8" customWidth="1"/>
    <col min="1804" max="1804" width="12.85546875" style="8" customWidth="1"/>
    <col min="1805" max="1805" width="14.7109375" style="8" customWidth="1"/>
    <col min="1806" max="2054" width="9.140625" style="8"/>
    <col min="2055" max="2055" width="4.140625" style="8" customWidth="1"/>
    <col min="2056" max="2056" width="25.7109375" style="8" customWidth="1"/>
    <col min="2057" max="2057" width="20.140625" style="8" customWidth="1"/>
    <col min="2058" max="2058" width="7.85546875" style="8" customWidth="1"/>
    <col min="2059" max="2059" width="12.140625" style="8" customWidth="1"/>
    <col min="2060" max="2060" width="12.85546875" style="8" customWidth="1"/>
    <col min="2061" max="2061" width="14.7109375" style="8" customWidth="1"/>
    <col min="2062" max="2310" width="9.140625" style="8"/>
    <col min="2311" max="2311" width="4.140625" style="8" customWidth="1"/>
    <col min="2312" max="2312" width="25.7109375" style="8" customWidth="1"/>
    <col min="2313" max="2313" width="20.140625" style="8" customWidth="1"/>
    <col min="2314" max="2314" width="7.85546875" style="8" customWidth="1"/>
    <col min="2315" max="2315" width="12.140625" style="8" customWidth="1"/>
    <col min="2316" max="2316" width="12.85546875" style="8" customWidth="1"/>
    <col min="2317" max="2317" width="14.7109375" style="8" customWidth="1"/>
    <col min="2318" max="2566" width="9.140625" style="8"/>
    <col min="2567" max="2567" width="4.140625" style="8" customWidth="1"/>
    <col min="2568" max="2568" width="25.7109375" style="8" customWidth="1"/>
    <col min="2569" max="2569" width="20.140625" style="8" customWidth="1"/>
    <col min="2570" max="2570" width="7.85546875" style="8" customWidth="1"/>
    <col min="2571" max="2571" width="12.140625" style="8" customWidth="1"/>
    <col min="2572" max="2572" width="12.85546875" style="8" customWidth="1"/>
    <col min="2573" max="2573" width="14.7109375" style="8" customWidth="1"/>
    <col min="2574" max="2822" width="9.140625" style="8"/>
    <col min="2823" max="2823" width="4.140625" style="8" customWidth="1"/>
    <col min="2824" max="2824" width="25.7109375" style="8" customWidth="1"/>
    <col min="2825" max="2825" width="20.140625" style="8" customWidth="1"/>
    <col min="2826" max="2826" width="7.85546875" style="8" customWidth="1"/>
    <col min="2827" max="2827" width="12.140625" style="8" customWidth="1"/>
    <col min="2828" max="2828" width="12.85546875" style="8" customWidth="1"/>
    <col min="2829" max="2829" width="14.7109375" style="8" customWidth="1"/>
    <col min="2830" max="3078" width="9.140625" style="8"/>
    <col min="3079" max="3079" width="4.140625" style="8" customWidth="1"/>
    <col min="3080" max="3080" width="25.7109375" style="8" customWidth="1"/>
    <col min="3081" max="3081" width="20.140625" style="8" customWidth="1"/>
    <col min="3082" max="3082" width="7.85546875" style="8" customWidth="1"/>
    <col min="3083" max="3083" width="12.140625" style="8" customWidth="1"/>
    <col min="3084" max="3084" width="12.85546875" style="8" customWidth="1"/>
    <col min="3085" max="3085" width="14.7109375" style="8" customWidth="1"/>
    <col min="3086" max="3334" width="9.140625" style="8"/>
    <col min="3335" max="3335" width="4.140625" style="8" customWidth="1"/>
    <col min="3336" max="3336" width="25.7109375" style="8" customWidth="1"/>
    <col min="3337" max="3337" width="20.140625" style="8" customWidth="1"/>
    <col min="3338" max="3338" width="7.85546875" style="8" customWidth="1"/>
    <col min="3339" max="3339" width="12.140625" style="8" customWidth="1"/>
    <col min="3340" max="3340" width="12.85546875" style="8" customWidth="1"/>
    <col min="3341" max="3341" width="14.7109375" style="8" customWidth="1"/>
    <col min="3342" max="3590" width="9.140625" style="8"/>
    <col min="3591" max="3591" width="4.140625" style="8" customWidth="1"/>
    <col min="3592" max="3592" width="25.7109375" style="8" customWidth="1"/>
    <col min="3593" max="3593" width="20.140625" style="8" customWidth="1"/>
    <col min="3594" max="3594" width="7.85546875" style="8" customWidth="1"/>
    <col min="3595" max="3595" width="12.140625" style="8" customWidth="1"/>
    <col min="3596" max="3596" width="12.85546875" style="8" customWidth="1"/>
    <col min="3597" max="3597" width="14.7109375" style="8" customWidth="1"/>
    <col min="3598" max="3846" width="9.140625" style="8"/>
    <col min="3847" max="3847" width="4.140625" style="8" customWidth="1"/>
    <col min="3848" max="3848" width="25.7109375" style="8" customWidth="1"/>
    <col min="3849" max="3849" width="20.140625" style="8" customWidth="1"/>
    <col min="3850" max="3850" width="7.85546875" style="8" customWidth="1"/>
    <col min="3851" max="3851" width="12.140625" style="8" customWidth="1"/>
    <col min="3852" max="3852" width="12.85546875" style="8" customWidth="1"/>
    <col min="3853" max="3853" width="14.7109375" style="8" customWidth="1"/>
    <col min="3854" max="4102" width="9.140625" style="8"/>
    <col min="4103" max="4103" width="4.140625" style="8" customWidth="1"/>
    <col min="4104" max="4104" width="25.7109375" style="8" customWidth="1"/>
    <col min="4105" max="4105" width="20.140625" style="8" customWidth="1"/>
    <col min="4106" max="4106" width="7.85546875" style="8" customWidth="1"/>
    <col min="4107" max="4107" width="12.140625" style="8" customWidth="1"/>
    <col min="4108" max="4108" width="12.85546875" style="8" customWidth="1"/>
    <col min="4109" max="4109" width="14.7109375" style="8" customWidth="1"/>
    <col min="4110" max="4358" width="9.140625" style="8"/>
    <col min="4359" max="4359" width="4.140625" style="8" customWidth="1"/>
    <col min="4360" max="4360" width="25.7109375" style="8" customWidth="1"/>
    <col min="4361" max="4361" width="20.140625" style="8" customWidth="1"/>
    <col min="4362" max="4362" width="7.85546875" style="8" customWidth="1"/>
    <col min="4363" max="4363" width="12.140625" style="8" customWidth="1"/>
    <col min="4364" max="4364" width="12.85546875" style="8" customWidth="1"/>
    <col min="4365" max="4365" width="14.7109375" style="8" customWidth="1"/>
    <col min="4366" max="4614" width="9.140625" style="8"/>
    <col min="4615" max="4615" width="4.140625" style="8" customWidth="1"/>
    <col min="4616" max="4616" width="25.7109375" style="8" customWidth="1"/>
    <col min="4617" max="4617" width="20.140625" style="8" customWidth="1"/>
    <col min="4618" max="4618" width="7.85546875" style="8" customWidth="1"/>
    <col min="4619" max="4619" width="12.140625" style="8" customWidth="1"/>
    <col min="4620" max="4620" width="12.85546875" style="8" customWidth="1"/>
    <col min="4621" max="4621" width="14.7109375" style="8" customWidth="1"/>
    <col min="4622" max="4870" width="9.140625" style="8"/>
    <col min="4871" max="4871" width="4.140625" style="8" customWidth="1"/>
    <col min="4872" max="4872" width="25.7109375" style="8" customWidth="1"/>
    <col min="4873" max="4873" width="20.140625" style="8" customWidth="1"/>
    <col min="4874" max="4874" width="7.85546875" style="8" customWidth="1"/>
    <col min="4875" max="4875" width="12.140625" style="8" customWidth="1"/>
    <col min="4876" max="4876" width="12.85546875" style="8" customWidth="1"/>
    <col min="4877" max="4877" width="14.7109375" style="8" customWidth="1"/>
    <col min="4878" max="5126" width="9.140625" style="8"/>
    <col min="5127" max="5127" width="4.140625" style="8" customWidth="1"/>
    <col min="5128" max="5128" width="25.7109375" style="8" customWidth="1"/>
    <col min="5129" max="5129" width="20.140625" style="8" customWidth="1"/>
    <col min="5130" max="5130" width="7.85546875" style="8" customWidth="1"/>
    <col min="5131" max="5131" width="12.140625" style="8" customWidth="1"/>
    <col min="5132" max="5132" width="12.85546875" style="8" customWidth="1"/>
    <col min="5133" max="5133" width="14.7109375" style="8" customWidth="1"/>
    <col min="5134" max="5382" width="9.140625" style="8"/>
    <col min="5383" max="5383" width="4.140625" style="8" customWidth="1"/>
    <col min="5384" max="5384" width="25.7109375" style="8" customWidth="1"/>
    <col min="5385" max="5385" width="20.140625" style="8" customWidth="1"/>
    <col min="5386" max="5386" width="7.85546875" style="8" customWidth="1"/>
    <col min="5387" max="5387" width="12.140625" style="8" customWidth="1"/>
    <col min="5388" max="5388" width="12.85546875" style="8" customWidth="1"/>
    <col min="5389" max="5389" width="14.7109375" style="8" customWidth="1"/>
    <col min="5390" max="5638" width="9.140625" style="8"/>
    <col min="5639" max="5639" width="4.140625" style="8" customWidth="1"/>
    <col min="5640" max="5640" width="25.7109375" style="8" customWidth="1"/>
    <col min="5641" max="5641" width="20.140625" style="8" customWidth="1"/>
    <col min="5642" max="5642" width="7.85546875" style="8" customWidth="1"/>
    <col min="5643" max="5643" width="12.140625" style="8" customWidth="1"/>
    <col min="5644" max="5644" width="12.85546875" style="8" customWidth="1"/>
    <col min="5645" max="5645" width="14.7109375" style="8" customWidth="1"/>
    <col min="5646" max="5894" width="9.140625" style="8"/>
    <col min="5895" max="5895" width="4.140625" style="8" customWidth="1"/>
    <col min="5896" max="5896" width="25.7109375" style="8" customWidth="1"/>
    <col min="5897" max="5897" width="20.140625" style="8" customWidth="1"/>
    <col min="5898" max="5898" width="7.85546875" style="8" customWidth="1"/>
    <col min="5899" max="5899" width="12.140625" style="8" customWidth="1"/>
    <col min="5900" max="5900" width="12.85546875" style="8" customWidth="1"/>
    <col min="5901" max="5901" width="14.7109375" style="8" customWidth="1"/>
    <col min="5902" max="6150" width="9.140625" style="8"/>
    <col min="6151" max="6151" width="4.140625" style="8" customWidth="1"/>
    <col min="6152" max="6152" width="25.7109375" style="8" customWidth="1"/>
    <col min="6153" max="6153" width="20.140625" style="8" customWidth="1"/>
    <col min="6154" max="6154" width="7.85546875" style="8" customWidth="1"/>
    <col min="6155" max="6155" width="12.140625" style="8" customWidth="1"/>
    <col min="6156" max="6156" width="12.85546875" style="8" customWidth="1"/>
    <col min="6157" max="6157" width="14.7109375" style="8" customWidth="1"/>
    <col min="6158" max="6406" width="9.140625" style="8"/>
    <col min="6407" max="6407" width="4.140625" style="8" customWidth="1"/>
    <col min="6408" max="6408" width="25.7109375" style="8" customWidth="1"/>
    <col min="6409" max="6409" width="20.140625" style="8" customWidth="1"/>
    <col min="6410" max="6410" width="7.85546875" style="8" customWidth="1"/>
    <col min="6411" max="6411" width="12.140625" style="8" customWidth="1"/>
    <col min="6412" max="6412" width="12.85546875" style="8" customWidth="1"/>
    <col min="6413" max="6413" width="14.7109375" style="8" customWidth="1"/>
    <col min="6414" max="6662" width="9.140625" style="8"/>
    <col min="6663" max="6663" width="4.140625" style="8" customWidth="1"/>
    <col min="6664" max="6664" width="25.7109375" style="8" customWidth="1"/>
    <col min="6665" max="6665" width="20.140625" style="8" customWidth="1"/>
    <col min="6666" max="6666" width="7.85546875" style="8" customWidth="1"/>
    <col min="6667" max="6667" width="12.140625" style="8" customWidth="1"/>
    <col min="6668" max="6668" width="12.85546875" style="8" customWidth="1"/>
    <col min="6669" max="6669" width="14.7109375" style="8" customWidth="1"/>
    <col min="6670" max="6918" width="9.140625" style="8"/>
    <col min="6919" max="6919" width="4.140625" style="8" customWidth="1"/>
    <col min="6920" max="6920" width="25.7109375" style="8" customWidth="1"/>
    <col min="6921" max="6921" width="20.140625" style="8" customWidth="1"/>
    <col min="6922" max="6922" width="7.85546875" style="8" customWidth="1"/>
    <col min="6923" max="6923" width="12.140625" style="8" customWidth="1"/>
    <col min="6924" max="6924" width="12.85546875" style="8" customWidth="1"/>
    <col min="6925" max="6925" width="14.7109375" style="8" customWidth="1"/>
    <col min="6926" max="7174" width="9.140625" style="8"/>
    <col min="7175" max="7175" width="4.140625" style="8" customWidth="1"/>
    <col min="7176" max="7176" width="25.7109375" style="8" customWidth="1"/>
    <col min="7177" max="7177" width="20.140625" style="8" customWidth="1"/>
    <col min="7178" max="7178" width="7.85546875" style="8" customWidth="1"/>
    <col min="7179" max="7179" width="12.140625" style="8" customWidth="1"/>
    <col min="7180" max="7180" width="12.85546875" style="8" customWidth="1"/>
    <col min="7181" max="7181" width="14.7109375" style="8" customWidth="1"/>
    <col min="7182" max="7430" width="9.140625" style="8"/>
    <col min="7431" max="7431" width="4.140625" style="8" customWidth="1"/>
    <col min="7432" max="7432" width="25.7109375" style="8" customWidth="1"/>
    <col min="7433" max="7433" width="20.140625" style="8" customWidth="1"/>
    <col min="7434" max="7434" width="7.85546875" style="8" customWidth="1"/>
    <col min="7435" max="7435" width="12.140625" style="8" customWidth="1"/>
    <col min="7436" max="7436" width="12.85546875" style="8" customWidth="1"/>
    <col min="7437" max="7437" width="14.7109375" style="8" customWidth="1"/>
    <col min="7438" max="7686" width="9.140625" style="8"/>
    <col min="7687" max="7687" width="4.140625" style="8" customWidth="1"/>
    <col min="7688" max="7688" width="25.7109375" style="8" customWidth="1"/>
    <col min="7689" max="7689" width="20.140625" style="8" customWidth="1"/>
    <col min="7690" max="7690" width="7.85546875" style="8" customWidth="1"/>
    <col min="7691" max="7691" width="12.140625" style="8" customWidth="1"/>
    <col min="7692" max="7692" width="12.85546875" style="8" customWidth="1"/>
    <col min="7693" max="7693" width="14.7109375" style="8" customWidth="1"/>
    <col min="7694" max="7942" width="9.140625" style="8"/>
    <col min="7943" max="7943" width="4.140625" style="8" customWidth="1"/>
    <col min="7944" max="7944" width="25.7109375" style="8" customWidth="1"/>
    <col min="7945" max="7945" width="20.140625" style="8" customWidth="1"/>
    <col min="7946" max="7946" width="7.85546875" style="8" customWidth="1"/>
    <col min="7947" max="7947" width="12.140625" style="8" customWidth="1"/>
    <col min="7948" max="7948" width="12.85546875" style="8" customWidth="1"/>
    <col min="7949" max="7949" width="14.7109375" style="8" customWidth="1"/>
    <col min="7950" max="8198" width="9.140625" style="8"/>
    <col min="8199" max="8199" width="4.140625" style="8" customWidth="1"/>
    <col min="8200" max="8200" width="25.7109375" style="8" customWidth="1"/>
    <col min="8201" max="8201" width="20.140625" style="8" customWidth="1"/>
    <col min="8202" max="8202" width="7.85546875" style="8" customWidth="1"/>
    <col min="8203" max="8203" width="12.140625" style="8" customWidth="1"/>
    <col min="8204" max="8204" width="12.85546875" style="8" customWidth="1"/>
    <col min="8205" max="8205" width="14.7109375" style="8" customWidth="1"/>
    <col min="8206" max="8454" width="9.140625" style="8"/>
    <col min="8455" max="8455" width="4.140625" style="8" customWidth="1"/>
    <col min="8456" max="8456" width="25.7109375" style="8" customWidth="1"/>
    <col min="8457" max="8457" width="20.140625" style="8" customWidth="1"/>
    <col min="8458" max="8458" width="7.85546875" style="8" customWidth="1"/>
    <col min="8459" max="8459" width="12.140625" style="8" customWidth="1"/>
    <col min="8460" max="8460" width="12.85546875" style="8" customWidth="1"/>
    <col min="8461" max="8461" width="14.7109375" style="8" customWidth="1"/>
    <col min="8462" max="8710" width="9.140625" style="8"/>
    <col min="8711" max="8711" width="4.140625" style="8" customWidth="1"/>
    <col min="8712" max="8712" width="25.7109375" style="8" customWidth="1"/>
    <col min="8713" max="8713" width="20.140625" style="8" customWidth="1"/>
    <col min="8714" max="8714" width="7.85546875" style="8" customWidth="1"/>
    <col min="8715" max="8715" width="12.140625" style="8" customWidth="1"/>
    <col min="8716" max="8716" width="12.85546875" style="8" customWidth="1"/>
    <col min="8717" max="8717" width="14.7109375" style="8" customWidth="1"/>
    <col min="8718" max="8966" width="9.140625" style="8"/>
    <col min="8967" max="8967" width="4.140625" style="8" customWidth="1"/>
    <col min="8968" max="8968" width="25.7109375" style="8" customWidth="1"/>
    <col min="8969" max="8969" width="20.140625" style="8" customWidth="1"/>
    <col min="8970" max="8970" width="7.85546875" style="8" customWidth="1"/>
    <col min="8971" max="8971" width="12.140625" style="8" customWidth="1"/>
    <col min="8972" max="8972" width="12.85546875" style="8" customWidth="1"/>
    <col min="8973" max="8973" width="14.7109375" style="8" customWidth="1"/>
    <col min="8974" max="9222" width="9.140625" style="8"/>
    <col min="9223" max="9223" width="4.140625" style="8" customWidth="1"/>
    <col min="9224" max="9224" width="25.7109375" style="8" customWidth="1"/>
    <col min="9225" max="9225" width="20.140625" style="8" customWidth="1"/>
    <col min="9226" max="9226" width="7.85546875" style="8" customWidth="1"/>
    <col min="9227" max="9227" width="12.140625" style="8" customWidth="1"/>
    <col min="9228" max="9228" width="12.85546875" style="8" customWidth="1"/>
    <col min="9229" max="9229" width="14.7109375" style="8" customWidth="1"/>
    <col min="9230" max="9478" width="9.140625" style="8"/>
    <col min="9479" max="9479" width="4.140625" style="8" customWidth="1"/>
    <col min="9480" max="9480" width="25.7109375" style="8" customWidth="1"/>
    <col min="9481" max="9481" width="20.140625" style="8" customWidth="1"/>
    <col min="9482" max="9482" width="7.85546875" style="8" customWidth="1"/>
    <col min="9483" max="9483" width="12.140625" style="8" customWidth="1"/>
    <col min="9484" max="9484" width="12.85546875" style="8" customWidth="1"/>
    <col min="9485" max="9485" width="14.7109375" style="8" customWidth="1"/>
    <col min="9486" max="9734" width="9.140625" style="8"/>
    <col min="9735" max="9735" width="4.140625" style="8" customWidth="1"/>
    <col min="9736" max="9736" width="25.7109375" style="8" customWidth="1"/>
    <col min="9737" max="9737" width="20.140625" style="8" customWidth="1"/>
    <col min="9738" max="9738" width="7.85546875" style="8" customWidth="1"/>
    <col min="9739" max="9739" width="12.140625" style="8" customWidth="1"/>
    <col min="9740" max="9740" width="12.85546875" style="8" customWidth="1"/>
    <col min="9741" max="9741" width="14.7109375" style="8" customWidth="1"/>
    <col min="9742" max="9990" width="9.140625" style="8"/>
    <col min="9991" max="9991" width="4.140625" style="8" customWidth="1"/>
    <col min="9992" max="9992" width="25.7109375" style="8" customWidth="1"/>
    <col min="9993" max="9993" width="20.140625" style="8" customWidth="1"/>
    <col min="9994" max="9994" width="7.85546875" style="8" customWidth="1"/>
    <col min="9995" max="9995" width="12.140625" style="8" customWidth="1"/>
    <col min="9996" max="9996" width="12.85546875" style="8" customWidth="1"/>
    <col min="9997" max="9997" width="14.7109375" style="8" customWidth="1"/>
    <col min="9998" max="10246" width="9.140625" style="8"/>
    <col min="10247" max="10247" width="4.140625" style="8" customWidth="1"/>
    <col min="10248" max="10248" width="25.7109375" style="8" customWidth="1"/>
    <col min="10249" max="10249" width="20.140625" style="8" customWidth="1"/>
    <col min="10250" max="10250" width="7.85546875" style="8" customWidth="1"/>
    <col min="10251" max="10251" width="12.140625" style="8" customWidth="1"/>
    <col min="10252" max="10252" width="12.85546875" style="8" customWidth="1"/>
    <col min="10253" max="10253" width="14.7109375" style="8" customWidth="1"/>
    <col min="10254" max="10502" width="9.140625" style="8"/>
    <col min="10503" max="10503" width="4.140625" style="8" customWidth="1"/>
    <col min="10504" max="10504" width="25.7109375" style="8" customWidth="1"/>
    <col min="10505" max="10505" width="20.140625" style="8" customWidth="1"/>
    <col min="10506" max="10506" width="7.85546875" style="8" customWidth="1"/>
    <col min="10507" max="10507" width="12.140625" style="8" customWidth="1"/>
    <col min="10508" max="10508" width="12.85546875" style="8" customWidth="1"/>
    <col min="10509" max="10509" width="14.7109375" style="8" customWidth="1"/>
    <col min="10510" max="10758" width="9.140625" style="8"/>
    <col min="10759" max="10759" width="4.140625" style="8" customWidth="1"/>
    <col min="10760" max="10760" width="25.7109375" style="8" customWidth="1"/>
    <col min="10761" max="10761" width="20.140625" style="8" customWidth="1"/>
    <col min="10762" max="10762" width="7.85546875" style="8" customWidth="1"/>
    <col min="10763" max="10763" width="12.140625" style="8" customWidth="1"/>
    <col min="10764" max="10764" width="12.85546875" style="8" customWidth="1"/>
    <col min="10765" max="10765" width="14.7109375" style="8" customWidth="1"/>
    <col min="10766" max="11014" width="9.140625" style="8"/>
    <col min="11015" max="11015" width="4.140625" style="8" customWidth="1"/>
    <col min="11016" max="11016" width="25.7109375" style="8" customWidth="1"/>
    <col min="11017" max="11017" width="20.140625" style="8" customWidth="1"/>
    <col min="11018" max="11018" width="7.85546875" style="8" customWidth="1"/>
    <col min="11019" max="11019" width="12.140625" style="8" customWidth="1"/>
    <col min="11020" max="11020" width="12.85546875" style="8" customWidth="1"/>
    <col min="11021" max="11021" width="14.7109375" style="8" customWidth="1"/>
    <col min="11022" max="11270" width="9.140625" style="8"/>
    <col min="11271" max="11271" width="4.140625" style="8" customWidth="1"/>
    <col min="11272" max="11272" width="25.7109375" style="8" customWidth="1"/>
    <col min="11273" max="11273" width="20.140625" style="8" customWidth="1"/>
    <col min="11274" max="11274" width="7.85546875" style="8" customWidth="1"/>
    <col min="11275" max="11275" width="12.140625" style="8" customWidth="1"/>
    <col min="11276" max="11276" width="12.85546875" style="8" customWidth="1"/>
    <col min="11277" max="11277" width="14.7109375" style="8" customWidth="1"/>
    <col min="11278" max="11526" width="9.140625" style="8"/>
    <col min="11527" max="11527" width="4.140625" style="8" customWidth="1"/>
    <col min="11528" max="11528" width="25.7109375" style="8" customWidth="1"/>
    <col min="11529" max="11529" width="20.140625" style="8" customWidth="1"/>
    <col min="11530" max="11530" width="7.85546875" style="8" customWidth="1"/>
    <col min="11531" max="11531" width="12.140625" style="8" customWidth="1"/>
    <col min="11532" max="11532" width="12.85546875" style="8" customWidth="1"/>
    <col min="11533" max="11533" width="14.7109375" style="8" customWidth="1"/>
    <col min="11534" max="11782" width="9.140625" style="8"/>
    <col min="11783" max="11783" width="4.140625" style="8" customWidth="1"/>
    <col min="11784" max="11784" width="25.7109375" style="8" customWidth="1"/>
    <col min="11785" max="11785" width="20.140625" style="8" customWidth="1"/>
    <col min="11786" max="11786" width="7.85546875" style="8" customWidth="1"/>
    <col min="11787" max="11787" width="12.140625" style="8" customWidth="1"/>
    <col min="11788" max="11788" width="12.85546875" style="8" customWidth="1"/>
    <col min="11789" max="11789" width="14.7109375" style="8" customWidth="1"/>
    <col min="11790" max="12038" width="9.140625" style="8"/>
    <col min="12039" max="12039" width="4.140625" style="8" customWidth="1"/>
    <col min="12040" max="12040" width="25.7109375" style="8" customWidth="1"/>
    <col min="12041" max="12041" width="20.140625" style="8" customWidth="1"/>
    <col min="12042" max="12042" width="7.85546875" style="8" customWidth="1"/>
    <col min="12043" max="12043" width="12.140625" style="8" customWidth="1"/>
    <col min="12044" max="12044" width="12.85546875" style="8" customWidth="1"/>
    <col min="12045" max="12045" width="14.7109375" style="8" customWidth="1"/>
    <col min="12046" max="12294" width="9.140625" style="8"/>
    <col min="12295" max="12295" width="4.140625" style="8" customWidth="1"/>
    <col min="12296" max="12296" width="25.7109375" style="8" customWidth="1"/>
    <col min="12297" max="12297" width="20.140625" style="8" customWidth="1"/>
    <col min="12298" max="12298" width="7.85546875" style="8" customWidth="1"/>
    <col min="12299" max="12299" width="12.140625" style="8" customWidth="1"/>
    <col min="12300" max="12300" width="12.85546875" style="8" customWidth="1"/>
    <col min="12301" max="12301" width="14.7109375" style="8" customWidth="1"/>
    <col min="12302" max="12550" width="9.140625" style="8"/>
    <col min="12551" max="12551" width="4.140625" style="8" customWidth="1"/>
    <col min="12552" max="12552" width="25.7109375" style="8" customWidth="1"/>
    <col min="12553" max="12553" width="20.140625" style="8" customWidth="1"/>
    <col min="12554" max="12554" width="7.85546875" style="8" customWidth="1"/>
    <col min="12555" max="12555" width="12.140625" style="8" customWidth="1"/>
    <col min="12556" max="12556" width="12.85546875" style="8" customWidth="1"/>
    <col min="12557" max="12557" width="14.7109375" style="8" customWidth="1"/>
    <col min="12558" max="12806" width="9.140625" style="8"/>
    <col min="12807" max="12807" width="4.140625" style="8" customWidth="1"/>
    <col min="12808" max="12808" width="25.7109375" style="8" customWidth="1"/>
    <col min="12809" max="12809" width="20.140625" style="8" customWidth="1"/>
    <col min="12810" max="12810" width="7.85546875" style="8" customWidth="1"/>
    <col min="12811" max="12811" width="12.140625" style="8" customWidth="1"/>
    <col min="12812" max="12812" width="12.85546875" style="8" customWidth="1"/>
    <col min="12813" max="12813" width="14.7109375" style="8" customWidth="1"/>
    <col min="12814" max="13062" width="9.140625" style="8"/>
    <col min="13063" max="13063" width="4.140625" style="8" customWidth="1"/>
    <col min="13064" max="13064" width="25.7109375" style="8" customWidth="1"/>
    <col min="13065" max="13065" width="20.140625" style="8" customWidth="1"/>
    <col min="13066" max="13066" width="7.85546875" style="8" customWidth="1"/>
    <col min="13067" max="13067" width="12.140625" style="8" customWidth="1"/>
    <col min="13068" max="13068" width="12.85546875" style="8" customWidth="1"/>
    <col min="13069" max="13069" width="14.7109375" style="8" customWidth="1"/>
    <col min="13070" max="13318" width="9.140625" style="8"/>
    <col min="13319" max="13319" width="4.140625" style="8" customWidth="1"/>
    <col min="13320" max="13320" width="25.7109375" style="8" customWidth="1"/>
    <col min="13321" max="13321" width="20.140625" style="8" customWidth="1"/>
    <col min="13322" max="13322" width="7.85546875" style="8" customWidth="1"/>
    <col min="13323" max="13323" width="12.140625" style="8" customWidth="1"/>
    <col min="13324" max="13324" width="12.85546875" style="8" customWidth="1"/>
    <col min="13325" max="13325" width="14.7109375" style="8" customWidth="1"/>
    <col min="13326" max="13574" width="9.140625" style="8"/>
    <col min="13575" max="13575" width="4.140625" style="8" customWidth="1"/>
    <col min="13576" max="13576" width="25.7109375" style="8" customWidth="1"/>
    <col min="13577" max="13577" width="20.140625" style="8" customWidth="1"/>
    <col min="13578" max="13578" width="7.85546875" style="8" customWidth="1"/>
    <col min="13579" max="13579" width="12.140625" style="8" customWidth="1"/>
    <col min="13580" max="13580" width="12.85546875" style="8" customWidth="1"/>
    <col min="13581" max="13581" width="14.7109375" style="8" customWidth="1"/>
    <col min="13582" max="13830" width="9.140625" style="8"/>
    <col min="13831" max="13831" width="4.140625" style="8" customWidth="1"/>
    <col min="13832" max="13832" width="25.7109375" style="8" customWidth="1"/>
    <col min="13833" max="13833" width="20.140625" style="8" customWidth="1"/>
    <col min="13834" max="13834" width="7.85546875" style="8" customWidth="1"/>
    <col min="13835" max="13835" width="12.140625" style="8" customWidth="1"/>
    <col min="13836" max="13836" width="12.85546875" style="8" customWidth="1"/>
    <col min="13837" max="13837" width="14.7109375" style="8" customWidth="1"/>
    <col min="13838" max="14086" width="9.140625" style="8"/>
    <col min="14087" max="14087" width="4.140625" style="8" customWidth="1"/>
    <col min="14088" max="14088" width="25.7109375" style="8" customWidth="1"/>
    <col min="14089" max="14089" width="20.140625" style="8" customWidth="1"/>
    <col min="14090" max="14090" width="7.85546875" style="8" customWidth="1"/>
    <col min="14091" max="14091" width="12.140625" style="8" customWidth="1"/>
    <col min="14092" max="14092" width="12.85546875" style="8" customWidth="1"/>
    <col min="14093" max="14093" width="14.7109375" style="8" customWidth="1"/>
    <col min="14094" max="14342" width="9.140625" style="8"/>
    <col min="14343" max="14343" width="4.140625" style="8" customWidth="1"/>
    <col min="14344" max="14344" width="25.7109375" style="8" customWidth="1"/>
    <col min="14345" max="14345" width="20.140625" style="8" customWidth="1"/>
    <col min="14346" max="14346" width="7.85546875" style="8" customWidth="1"/>
    <col min="14347" max="14347" width="12.140625" style="8" customWidth="1"/>
    <col min="14348" max="14348" width="12.85546875" style="8" customWidth="1"/>
    <col min="14349" max="14349" width="14.7109375" style="8" customWidth="1"/>
    <col min="14350" max="14598" width="9.140625" style="8"/>
    <col min="14599" max="14599" width="4.140625" style="8" customWidth="1"/>
    <col min="14600" max="14600" width="25.7109375" style="8" customWidth="1"/>
    <col min="14601" max="14601" width="20.140625" style="8" customWidth="1"/>
    <col min="14602" max="14602" width="7.85546875" style="8" customWidth="1"/>
    <col min="14603" max="14603" width="12.140625" style="8" customWidth="1"/>
    <col min="14604" max="14604" width="12.85546875" style="8" customWidth="1"/>
    <col min="14605" max="14605" width="14.7109375" style="8" customWidth="1"/>
    <col min="14606" max="14854" width="9.140625" style="8"/>
    <col min="14855" max="14855" width="4.140625" style="8" customWidth="1"/>
    <col min="14856" max="14856" width="25.7109375" style="8" customWidth="1"/>
    <col min="14857" max="14857" width="20.140625" style="8" customWidth="1"/>
    <col min="14858" max="14858" width="7.85546875" style="8" customWidth="1"/>
    <col min="14859" max="14859" width="12.140625" style="8" customWidth="1"/>
    <col min="14860" max="14860" width="12.85546875" style="8" customWidth="1"/>
    <col min="14861" max="14861" width="14.7109375" style="8" customWidth="1"/>
    <col min="14862" max="15110" width="9.140625" style="8"/>
    <col min="15111" max="15111" width="4.140625" style="8" customWidth="1"/>
    <col min="15112" max="15112" width="25.7109375" style="8" customWidth="1"/>
    <col min="15113" max="15113" width="20.140625" style="8" customWidth="1"/>
    <col min="15114" max="15114" width="7.85546875" style="8" customWidth="1"/>
    <col min="15115" max="15115" width="12.140625" style="8" customWidth="1"/>
    <col min="15116" max="15116" width="12.85546875" style="8" customWidth="1"/>
    <col min="15117" max="15117" width="14.7109375" style="8" customWidth="1"/>
    <col min="15118" max="15366" width="9.140625" style="8"/>
    <col min="15367" max="15367" width="4.140625" style="8" customWidth="1"/>
    <col min="15368" max="15368" width="25.7109375" style="8" customWidth="1"/>
    <col min="15369" max="15369" width="20.140625" style="8" customWidth="1"/>
    <col min="15370" max="15370" width="7.85546875" style="8" customWidth="1"/>
    <col min="15371" max="15371" width="12.140625" style="8" customWidth="1"/>
    <col min="15372" max="15372" width="12.85546875" style="8" customWidth="1"/>
    <col min="15373" max="15373" width="14.7109375" style="8" customWidth="1"/>
    <col min="15374" max="15622" width="9.140625" style="8"/>
    <col min="15623" max="15623" width="4.140625" style="8" customWidth="1"/>
    <col min="15624" max="15624" width="25.7109375" style="8" customWidth="1"/>
    <col min="15625" max="15625" width="20.140625" style="8" customWidth="1"/>
    <col min="15626" max="15626" width="7.85546875" style="8" customWidth="1"/>
    <col min="15627" max="15627" width="12.140625" style="8" customWidth="1"/>
    <col min="15628" max="15628" width="12.85546875" style="8" customWidth="1"/>
    <col min="15629" max="15629" width="14.7109375" style="8" customWidth="1"/>
    <col min="15630" max="15878" width="9.140625" style="8"/>
    <col min="15879" max="15879" width="4.140625" style="8" customWidth="1"/>
    <col min="15880" max="15880" width="25.7109375" style="8" customWidth="1"/>
    <col min="15881" max="15881" width="20.140625" style="8" customWidth="1"/>
    <col min="15882" max="15882" width="7.85546875" style="8" customWidth="1"/>
    <col min="15883" max="15883" width="12.140625" style="8" customWidth="1"/>
    <col min="15884" max="15884" width="12.85546875" style="8" customWidth="1"/>
    <col min="15885" max="15885" width="14.7109375" style="8" customWidth="1"/>
    <col min="15886" max="16134" width="9.140625" style="8"/>
    <col min="16135" max="16135" width="4.140625" style="8" customWidth="1"/>
    <col min="16136" max="16136" width="25.7109375" style="8" customWidth="1"/>
    <col min="16137" max="16137" width="20.140625" style="8" customWidth="1"/>
    <col min="16138" max="16138" width="7.85546875" style="8" customWidth="1"/>
    <col min="16139" max="16139" width="12.140625" style="8" customWidth="1"/>
    <col min="16140" max="16140" width="12.85546875" style="8" customWidth="1"/>
    <col min="16141" max="16141" width="14.7109375" style="8" customWidth="1"/>
    <col min="16142" max="16384" width="9.140625" style="8"/>
  </cols>
  <sheetData>
    <row r="1" spans="1:14" s="1" customFormat="1" ht="18.75" x14ac:dyDescent="0.3">
      <c r="A1" s="49" t="s">
        <v>0</v>
      </c>
      <c r="B1" s="49"/>
      <c r="C1" s="49"/>
      <c r="D1" s="49"/>
      <c r="E1" s="49"/>
      <c r="F1" s="49"/>
      <c r="G1" s="3"/>
      <c r="H1" s="49"/>
      <c r="J1" s="3" t="s">
        <v>1</v>
      </c>
      <c r="K1" s="54"/>
      <c r="L1" s="54"/>
      <c r="M1" s="49"/>
    </row>
    <row r="2" spans="1:14" s="2" customFormat="1" ht="18.75" x14ac:dyDescent="0.3">
      <c r="A2" s="49" t="s">
        <v>2</v>
      </c>
      <c r="B2" s="50"/>
      <c r="C2" s="50"/>
      <c r="D2" s="50"/>
      <c r="E2" s="50"/>
      <c r="F2" s="50"/>
      <c r="G2" s="3"/>
      <c r="H2" s="50"/>
      <c r="J2" s="3" t="s">
        <v>3</v>
      </c>
      <c r="K2" s="54"/>
      <c r="L2" s="54"/>
      <c r="M2" s="50"/>
    </row>
    <row r="3" spans="1:14" s="2" customFormat="1" ht="18.75" x14ac:dyDescent="0.3">
      <c r="A3" s="50"/>
      <c r="B3" s="50"/>
      <c r="C3" s="50"/>
      <c r="D3" s="51"/>
      <c r="E3" s="50"/>
      <c r="F3" s="50"/>
      <c r="G3" s="50"/>
      <c r="H3" s="50"/>
      <c r="I3" s="50"/>
      <c r="J3" s="50"/>
      <c r="K3" s="50"/>
      <c r="L3" s="50"/>
      <c r="M3" s="50"/>
    </row>
    <row r="4" spans="1:14" s="4" customFormat="1" ht="21" customHeight="1" x14ac:dyDescent="0.3">
      <c r="A4" s="95" t="s">
        <v>144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</row>
    <row r="5" spans="1:14" s="4" customFormat="1" ht="21" customHeight="1" x14ac:dyDescent="0.3">
      <c r="A5" s="95" t="s">
        <v>108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</row>
    <row r="6" spans="1:14" s="4" customFormat="1" ht="20.25" thickBot="1" x14ac:dyDescent="0.4">
      <c r="A6" s="72" t="s">
        <v>145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</row>
    <row r="7" spans="1:14" s="5" customFormat="1" ht="16.5" customHeight="1" thickTop="1" x14ac:dyDescent="0.25">
      <c r="A7" s="73" t="s">
        <v>4</v>
      </c>
      <c r="B7" s="76" t="s">
        <v>5</v>
      </c>
      <c r="C7" s="76" t="s">
        <v>83</v>
      </c>
      <c r="D7" s="79" t="s">
        <v>117</v>
      </c>
      <c r="E7" s="80"/>
      <c r="F7" s="80"/>
      <c r="G7" s="81"/>
      <c r="H7" s="76" t="s">
        <v>88</v>
      </c>
      <c r="I7" s="76" t="s">
        <v>89</v>
      </c>
      <c r="J7" s="76" t="s">
        <v>90</v>
      </c>
      <c r="K7" s="76" t="s">
        <v>116</v>
      </c>
      <c r="L7" s="76" t="s">
        <v>147</v>
      </c>
      <c r="M7" s="84" t="s">
        <v>111</v>
      </c>
    </row>
    <row r="8" spans="1:14" s="5" customFormat="1" ht="12.75" customHeight="1" x14ac:dyDescent="0.25">
      <c r="A8" s="96"/>
      <c r="B8" s="82"/>
      <c r="C8" s="82"/>
      <c r="D8" s="88" t="s">
        <v>6</v>
      </c>
      <c r="E8" s="89" t="s">
        <v>86</v>
      </c>
      <c r="F8" s="100"/>
      <c r="G8" s="88" t="s">
        <v>87</v>
      </c>
      <c r="H8" s="82"/>
      <c r="I8" s="82"/>
      <c r="J8" s="82"/>
      <c r="K8" s="82"/>
      <c r="L8" s="82"/>
      <c r="M8" s="98"/>
    </row>
    <row r="9" spans="1:14" s="5" customFormat="1" ht="15.75" x14ac:dyDescent="0.25">
      <c r="A9" s="97"/>
      <c r="B9" s="83"/>
      <c r="C9" s="83"/>
      <c r="D9" s="83"/>
      <c r="E9" s="6" t="s">
        <v>84</v>
      </c>
      <c r="F9" s="6" t="s">
        <v>85</v>
      </c>
      <c r="G9" s="91"/>
      <c r="H9" s="83"/>
      <c r="I9" s="83"/>
      <c r="J9" s="83"/>
      <c r="K9" s="83"/>
      <c r="L9" s="83"/>
      <c r="M9" s="99"/>
    </row>
    <row r="10" spans="1:14" ht="17.25" customHeight="1" x14ac:dyDescent="0.25">
      <c r="A10" s="18">
        <v>1</v>
      </c>
      <c r="B10" s="28" t="s">
        <v>9</v>
      </c>
      <c r="C10" s="35">
        <v>6.1</v>
      </c>
      <c r="D10" s="35">
        <v>0.7</v>
      </c>
      <c r="E10" s="39"/>
      <c r="F10" s="35"/>
      <c r="G10" s="35">
        <f t="shared" ref="G10:G24" si="0">D10+F10</f>
        <v>0.7</v>
      </c>
      <c r="H10" s="35">
        <f t="shared" ref="H10:H27" si="1">G10+C10</f>
        <v>6.8</v>
      </c>
      <c r="I10" s="37">
        <f t="shared" ref="I10:I27" si="2">H10*1490000</f>
        <v>10132000</v>
      </c>
      <c r="J10" s="38">
        <f t="shared" ref="J10:J27" si="3">I10*1%</f>
        <v>101320</v>
      </c>
      <c r="K10" s="55">
        <v>3</v>
      </c>
      <c r="L10" s="55">
        <f t="shared" ref="L10:L27" si="4">K10*J10</f>
        <v>303960</v>
      </c>
      <c r="M10" s="19"/>
      <c r="N10" s="7"/>
    </row>
    <row r="11" spans="1:14" ht="17.25" customHeight="1" x14ac:dyDescent="0.25">
      <c r="A11" s="18">
        <v>2</v>
      </c>
      <c r="B11" s="28" t="s">
        <v>10</v>
      </c>
      <c r="C11" s="35">
        <v>6.44</v>
      </c>
      <c r="D11" s="35">
        <v>0.4</v>
      </c>
      <c r="E11" s="39"/>
      <c r="F11" s="35"/>
      <c r="G11" s="35">
        <f t="shared" si="0"/>
        <v>0.4</v>
      </c>
      <c r="H11" s="35">
        <f t="shared" si="1"/>
        <v>6.8400000000000007</v>
      </c>
      <c r="I11" s="37">
        <f t="shared" si="2"/>
        <v>10191600.000000002</v>
      </c>
      <c r="J11" s="38">
        <f t="shared" si="3"/>
        <v>101916.00000000001</v>
      </c>
      <c r="K11" s="55">
        <v>3</v>
      </c>
      <c r="L11" s="55">
        <f t="shared" si="4"/>
        <v>305748.00000000006</v>
      </c>
      <c r="M11" s="19"/>
      <c r="N11" s="7"/>
    </row>
    <row r="12" spans="1:14" ht="17.25" customHeight="1" x14ac:dyDescent="0.25">
      <c r="A12" s="18">
        <v>3</v>
      </c>
      <c r="B12" s="28" t="s">
        <v>12</v>
      </c>
      <c r="C12" s="35">
        <v>4.32</v>
      </c>
      <c r="D12" s="35">
        <v>0.4</v>
      </c>
      <c r="E12" s="39"/>
      <c r="F12" s="35"/>
      <c r="G12" s="35">
        <f t="shared" si="0"/>
        <v>0.4</v>
      </c>
      <c r="H12" s="35">
        <f t="shared" si="1"/>
        <v>4.7200000000000006</v>
      </c>
      <c r="I12" s="37">
        <f t="shared" si="2"/>
        <v>7032800.0000000009</v>
      </c>
      <c r="J12" s="38">
        <f t="shared" si="3"/>
        <v>70328.000000000015</v>
      </c>
      <c r="K12" s="55">
        <v>3</v>
      </c>
      <c r="L12" s="55">
        <f t="shared" si="4"/>
        <v>210984.00000000006</v>
      </c>
      <c r="M12" s="19"/>
      <c r="N12" s="7"/>
    </row>
    <row r="13" spans="1:14" ht="17.25" customHeight="1" x14ac:dyDescent="0.25">
      <c r="A13" s="18">
        <v>4</v>
      </c>
      <c r="B13" s="28" t="s">
        <v>13</v>
      </c>
      <c r="C13" s="35">
        <v>3.65</v>
      </c>
      <c r="D13" s="35">
        <v>0.3</v>
      </c>
      <c r="E13" s="39"/>
      <c r="F13" s="35"/>
      <c r="G13" s="35">
        <f t="shared" si="0"/>
        <v>0.3</v>
      </c>
      <c r="H13" s="35">
        <f t="shared" si="1"/>
        <v>3.9499999999999997</v>
      </c>
      <c r="I13" s="37">
        <f t="shared" si="2"/>
        <v>5885500</v>
      </c>
      <c r="J13" s="38">
        <f t="shared" si="3"/>
        <v>58855</v>
      </c>
      <c r="K13" s="55">
        <v>3</v>
      </c>
      <c r="L13" s="55">
        <f t="shared" si="4"/>
        <v>176565</v>
      </c>
      <c r="M13" s="19"/>
      <c r="N13" s="7"/>
    </row>
    <row r="14" spans="1:14" ht="17.25" customHeight="1" x14ac:dyDescent="0.25">
      <c r="A14" s="18">
        <v>5</v>
      </c>
      <c r="B14" s="28" t="s">
        <v>14</v>
      </c>
      <c r="C14" s="35">
        <v>3.34</v>
      </c>
      <c r="D14" s="35"/>
      <c r="E14" s="39"/>
      <c r="F14" s="35"/>
      <c r="G14" s="35">
        <f t="shared" si="0"/>
        <v>0</v>
      </c>
      <c r="H14" s="35">
        <f t="shared" si="1"/>
        <v>3.34</v>
      </c>
      <c r="I14" s="37">
        <f t="shared" si="2"/>
        <v>4976600</v>
      </c>
      <c r="J14" s="38">
        <f t="shared" si="3"/>
        <v>49766</v>
      </c>
      <c r="K14" s="55">
        <v>3</v>
      </c>
      <c r="L14" s="55">
        <f t="shared" si="4"/>
        <v>149298</v>
      </c>
      <c r="M14" s="19"/>
      <c r="N14" s="7"/>
    </row>
    <row r="15" spans="1:14" ht="17.25" customHeight="1" x14ac:dyDescent="0.25">
      <c r="A15" s="18">
        <v>6</v>
      </c>
      <c r="B15" s="28" t="s">
        <v>15</v>
      </c>
      <c r="C15" s="35">
        <v>3.06</v>
      </c>
      <c r="D15" s="35"/>
      <c r="E15" s="39"/>
      <c r="F15" s="35"/>
      <c r="G15" s="35">
        <f t="shared" si="0"/>
        <v>0</v>
      </c>
      <c r="H15" s="35">
        <f t="shared" si="1"/>
        <v>3.06</v>
      </c>
      <c r="I15" s="37">
        <f t="shared" si="2"/>
        <v>4559400</v>
      </c>
      <c r="J15" s="38">
        <f t="shared" si="3"/>
        <v>45594</v>
      </c>
      <c r="K15" s="55">
        <v>3</v>
      </c>
      <c r="L15" s="55">
        <f t="shared" si="4"/>
        <v>136782</v>
      </c>
      <c r="M15" s="21"/>
      <c r="N15" s="7"/>
    </row>
    <row r="16" spans="1:14" ht="17.25" customHeight="1" x14ac:dyDescent="0.25">
      <c r="A16" s="18">
        <v>7</v>
      </c>
      <c r="B16" s="28" t="s">
        <v>16</v>
      </c>
      <c r="C16" s="35">
        <v>3.33</v>
      </c>
      <c r="D16" s="35"/>
      <c r="E16" s="39"/>
      <c r="F16" s="35"/>
      <c r="G16" s="35">
        <f t="shared" si="0"/>
        <v>0</v>
      </c>
      <c r="H16" s="35">
        <f t="shared" si="1"/>
        <v>3.33</v>
      </c>
      <c r="I16" s="37">
        <f t="shared" si="2"/>
        <v>4961700</v>
      </c>
      <c r="J16" s="38">
        <f t="shared" si="3"/>
        <v>49617</v>
      </c>
      <c r="K16" s="55">
        <v>3</v>
      </c>
      <c r="L16" s="55">
        <f t="shared" si="4"/>
        <v>148851</v>
      </c>
      <c r="M16" s="19"/>
      <c r="N16" s="7"/>
    </row>
    <row r="17" spans="1:14" ht="17.25" customHeight="1" x14ac:dyDescent="0.25">
      <c r="A17" s="18">
        <v>8</v>
      </c>
      <c r="B17" s="28" t="s">
        <v>68</v>
      </c>
      <c r="C17" s="35">
        <v>3</v>
      </c>
      <c r="D17" s="35">
        <v>0.3</v>
      </c>
      <c r="E17" s="39"/>
      <c r="F17" s="35"/>
      <c r="G17" s="35">
        <f t="shared" si="0"/>
        <v>0.3</v>
      </c>
      <c r="H17" s="35">
        <f t="shared" si="1"/>
        <v>3.3</v>
      </c>
      <c r="I17" s="37">
        <f t="shared" si="2"/>
        <v>4917000</v>
      </c>
      <c r="J17" s="38">
        <f t="shared" si="3"/>
        <v>49170</v>
      </c>
      <c r="K17" s="55">
        <v>3</v>
      </c>
      <c r="L17" s="55">
        <f t="shared" si="4"/>
        <v>147510</v>
      </c>
      <c r="M17" s="19"/>
      <c r="N17" s="7"/>
    </row>
    <row r="18" spans="1:14" ht="17.25" customHeight="1" x14ac:dyDescent="0.25">
      <c r="A18" s="18">
        <v>9</v>
      </c>
      <c r="B18" s="28" t="s">
        <v>70</v>
      </c>
      <c r="C18" s="35">
        <v>4.0599999999999996</v>
      </c>
      <c r="D18" s="35"/>
      <c r="E18" s="39">
        <v>8</v>
      </c>
      <c r="F18" s="35">
        <f>C18*E18%</f>
        <v>0.32479999999999998</v>
      </c>
      <c r="G18" s="35">
        <f t="shared" si="0"/>
        <v>0.32479999999999998</v>
      </c>
      <c r="H18" s="35">
        <f t="shared" si="1"/>
        <v>4.3847999999999994</v>
      </c>
      <c r="I18" s="37">
        <f t="shared" si="2"/>
        <v>6533351.9999999991</v>
      </c>
      <c r="J18" s="38">
        <f t="shared" si="3"/>
        <v>65333.51999999999</v>
      </c>
      <c r="K18" s="55">
        <v>3</v>
      </c>
      <c r="L18" s="55">
        <f t="shared" si="4"/>
        <v>196000.55999999997</v>
      </c>
      <c r="M18" s="19"/>
      <c r="N18" s="7"/>
    </row>
    <row r="19" spans="1:14" ht="17.25" customHeight="1" x14ac:dyDescent="0.25">
      <c r="A19" s="18">
        <v>10</v>
      </c>
      <c r="B19" s="28" t="s">
        <v>52</v>
      </c>
      <c r="C19" s="35">
        <v>3.34</v>
      </c>
      <c r="D19" s="35"/>
      <c r="E19" s="39"/>
      <c r="F19" s="35"/>
      <c r="G19" s="35">
        <f t="shared" si="0"/>
        <v>0</v>
      </c>
      <c r="H19" s="35">
        <f t="shared" si="1"/>
        <v>3.34</v>
      </c>
      <c r="I19" s="37">
        <f t="shared" si="2"/>
        <v>4976600</v>
      </c>
      <c r="J19" s="38">
        <f t="shared" si="3"/>
        <v>49766</v>
      </c>
      <c r="K19" s="55">
        <v>3</v>
      </c>
      <c r="L19" s="55">
        <f t="shared" si="4"/>
        <v>149298</v>
      </c>
      <c r="M19" s="22"/>
      <c r="N19" s="7"/>
    </row>
    <row r="20" spans="1:14" ht="17.25" customHeight="1" x14ac:dyDescent="0.25">
      <c r="A20" s="18">
        <v>11</v>
      </c>
      <c r="B20" s="28" t="s">
        <v>71</v>
      </c>
      <c r="C20" s="35">
        <v>3.34</v>
      </c>
      <c r="D20" s="35"/>
      <c r="E20" s="39"/>
      <c r="F20" s="35"/>
      <c r="G20" s="35">
        <f t="shared" si="0"/>
        <v>0</v>
      </c>
      <c r="H20" s="35">
        <f t="shared" si="1"/>
        <v>3.34</v>
      </c>
      <c r="I20" s="37">
        <f t="shared" si="2"/>
        <v>4976600</v>
      </c>
      <c r="J20" s="38">
        <f t="shared" si="3"/>
        <v>49766</v>
      </c>
      <c r="K20" s="55">
        <v>3</v>
      </c>
      <c r="L20" s="55">
        <f t="shared" si="4"/>
        <v>149298</v>
      </c>
      <c r="M20" s="22"/>
      <c r="N20" s="7"/>
    </row>
    <row r="21" spans="1:14" ht="17.25" customHeight="1" x14ac:dyDescent="0.25">
      <c r="A21" s="18">
        <v>12</v>
      </c>
      <c r="B21" s="29" t="s">
        <v>69</v>
      </c>
      <c r="C21" s="35">
        <v>3.03</v>
      </c>
      <c r="D21" s="35"/>
      <c r="E21" s="39"/>
      <c r="F21" s="35"/>
      <c r="G21" s="35">
        <f t="shared" si="0"/>
        <v>0</v>
      </c>
      <c r="H21" s="35">
        <f t="shared" si="1"/>
        <v>3.03</v>
      </c>
      <c r="I21" s="37">
        <f t="shared" si="2"/>
        <v>4514700</v>
      </c>
      <c r="J21" s="38">
        <f t="shared" si="3"/>
        <v>45147</v>
      </c>
      <c r="K21" s="55">
        <v>3</v>
      </c>
      <c r="L21" s="55">
        <f t="shared" si="4"/>
        <v>135441</v>
      </c>
      <c r="M21" s="22"/>
      <c r="N21" s="7"/>
    </row>
    <row r="22" spans="1:14" ht="17.25" customHeight="1" x14ac:dyDescent="0.25">
      <c r="A22" s="18">
        <v>13</v>
      </c>
      <c r="B22" s="29" t="s">
        <v>95</v>
      </c>
      <c r="C22" s="35">
        <v>3.03</v>
      </c>
      <c r="D22" s="35"/>
      <c r="E22" s="39"/>
      <c r="F22" s="35"/>
      <c r="G22" s="35">
        <f t="shared" si="0"/>
        <v>0</v>
      </c>
      <c r="H22" s="35">
        <f t="shared" si="1"/>
        <v>3.03</v>
      </c>
      <c r="I22" s="37">
        <f t="shared" si="2"/>
        <v>4514700</v>
      </c>
      <c r="J22" s="38">
        <f t="shared" si="3"/>
        <v>45147</v>
      </c>
      <c r="K22" s="55">
        <v>3</v>
      </c>
      <c r="L22" s="55">
        <f t="shared" si="4"/>
        <v>135441</v>
      </c>
      <c r="M22" s="22"/>
      <c r="N22" s="7"/>
    </row>
    <row r="23" spans="1:14" ht="17.25" customHeight="1" x14ac:dyDescent="0.25">
      <c r="A23" s="18">
        <v>14</v>
      </c>
      <c r="B23" s="29" t="s">
        <v>131</v>
      </c>
      <c r="C23" s="35">
        <v>3.34</v>
      </c>
      <c r="D23" s="35"/>
      <c r="E23" s="39"/>
      <c r="F23" s="35"/>
      <c r="G23" s="35">
        <f t="shared" si="0"/>
        <v>0</v>
      </c>
      <c r="H23" s="35">
        <f t="shared" si="1"/>
        <v>3.34</v>
      </c>
      <c r="I23" s="37">
        <f t="shared" si="2"/>
        <v>4976600</v>
      </c>
      <c r="J23" s="38">
        <f t="shared" si="3"/>
        <v>49766</v>
      </c>
      <c r="K23" s="55">
        <v>3</v>
      </c>
      <c r="L23" s="55">
        <f t="shared" si="4"/>
        <v>149298</v>
      </c>
      <c r="M23" s="19"/>
      <c r="N23" s="7"/>
    </row>
    <row r="24" spans="1:14" ht="17.25" customHeight="1" x14ac:dyDescent="0.25">
      <c r="A24" s="18">
        <v>15</v>
      </c>
      <c r="B24" s="29" t="s">
        <v>129</v>
      </c>
      <c r="C24" s="35">
        <v>3</v>
      </c>
      <c r="D24" s="35"/>
      <c r="E24" s="39"/>
      <c r="F24" s="35"/>
      <c r="G24" s="35">
        <f t="shared" si="0"/>
        <v>0</v>
      </c>
      <c r="H24" s="35">
        <f t="shared" si="1"/>
        <v>3</v>
      </c>
      <c r="I24" s="37">
        <f t="shared" si="2"/>
        <v>4470000</v>
      </c>
      <c r="J24" s="38">
        <f t="shared" si="3"/>
        <v>44700</v>
      </c>
      <c r="K24" s="55">
        <v>3</v>
      </c>
      <c r="L24" s="55">
        <f t="shared" si="4"/>
        <v>134100</v>
      </c>
      <c r="M24" s="19"/>
      <c r="N24" s="7"/>
    </row>
    <row r="25" spans="1:14" ht="17.25" customHeight="1" x14ac:dyDescent="0.25">
      <c r="A25" s="18">
        <v>16</v>
      </c>
      <c r="B25" s="29" t="s">
        <v>102</v>
      </c>
      <c r="C25" s="35">
        <v>3.27</v>
      </c>
      <c r="D25" s="35"/>
      <c r="E25" s="39"/>
      <c r="F25" s="35"/>
      <c r="G25" s="35">
        <f>D25+F25</f>
        <v>0</v>
      </c>
      <c r="H25" s="35">
        <f t="shared" si="1"/>
        <v>3.27</v>
      </c>
      <c r="I25" s="37">
        <f t="shared" si="2"/>
        <v>4872300</v>
      </c>
      <c r="J25" s="38">
        <f t="shared" si="3"/>
        <v>48723</v>
      </c>
      <c r="K25" s="55">
        <v>3</v>
      </c>
      <c r="L25" s="55">
        <f t="shared" si="4"/>
        <v>146169</v>
      </c>
      <c r="M25" s="19"/>
      <c r="N25" s="7"/>
    </row>
    <row r="26" spans="1:14" ht="17.25" customHeight="1" x14ac:dyDescent="0.25">
      <c r="A26" s="18">
        <v>17</v>
      </c>
      <c r="B26" s="29" t="s">
        <v>134</v>
      </c>
      <c r="C26" s="35">
        <v>2.34</v>
      </c>
      <c r="D26" s="35"/>
      <c r="E26" s="39"/>
      <c r="F26" s="35"/>
      <c r="G26" s="35">
        <f t="shared" ref="G26:G27" si="5">D26+F26</f>
        <v>0</v>
      </c>
      <c r="H26" s="35">
        <f t="shared" ref="H26" si="6">G26+C26</f>
        <v>2.34</v>
      </c>
      <c r="I26" s="37">
        <f t="shared" ref="I26" si="7">H26*1490000</f>
        <v>3486600</v>
      </c>
      <c r="J26" s="38">
        <f t="shared" ref="J26" si="8">I26*1%</f>
        <v>34866</v>
      </c>
      <c r="K26" s="55">
        <v>3</v>
      </c>
      <c r="L26" s="55">
        <f t="shared" ref="L26" si="9">K26*J26</f>
        <v>104598</v>
      </c>
      <c r="M26" s="19"/>
      <c r="N26" s="7"/>
    </row>
    <row r="27" spans="1:14" ht="17.25" customHeight="1" x14ac:dyDescent="0.25">
      <c r="A27" s="18">
        <v>18</v>
      </c>
      <c r="B27" s="29" t="s">
        <v>141</v>
      </c>
      <c r="C27" s="35">
        <v>3.34</v>
      </c>
      <c r="D27" s="35"/>
      <c r="E27" s="39"/>
      <c r="F27" s="35"/>
      <c r="G27" s="35">
        <f t="shared" si="5"/>
        <v>0</v>
      </c>
      <c r="H27" s="35">
        <f t="shared" si="1"/>
        <v>3.34</v>
      </c>
      <c r="I27" s="37">
        <f t="shared" si="2"/>
        <v>4976600</v>
      </c>
      <c r="J27" s="38">
        <f t="shared" si="3"/>
        <v>49766</v>
      </c>
      <c r="K27" s="55">
        <v>3</v>
      </c>
      <c r="L27" s="55">
        <f t="shared" si="4"/>
        <v>149298</v>
      </c>
      <c r="M27" s="19"/>
      <c r="N27" s="7"/>
    </row>
    <row r="28" spans="1:14" s="1" customFormat="1" ht="17.25" customHeight="1" thickBot="1" x14ac:dyDescent="0.3">
      <c r="A28" s="42"/>
      <c r="B28" s="24" t="s">
        <v>80</v>
      </c>
      <c r="C28" s="40">
        <f t="shared" ref="C28:K28" si="10">SUM(C10:C27)</f>
        <v>65.330000000000013</v>
      </c>
      <c r="D28" s="40">
        <f t="shared" si="10"/>
        <v>2.1</v>
      </c>
      <c r="E28" s="40">
        <f t="shared" si="10"/>
        <v>8</v>
      </c>
      <c r="F28" s="40">
        <f t="shared" si="10"/>
        <v>0.32479999999999998</v>
      </c>
      <c r="G28" s="40">
        <f t="shared" si="10"/>
        <v>2.4248000000000003</v>
      </c>
      <c r="H28" s="40">
        <f t="shared" si="10"/>
        <v>67.754800000000003</v>
      </c>
      <c r="I28" s="41">
        <f t="shared" si="10"/>
        <v>100954652</v>
      </c>
      <c r="J28" s="41">
        <f t="shared" si="10"/>
        <v>1009546.52</v>
      </c>
      <c r="K28" s="41">
        <f t="shared" si="10"/>
        <v>54</v>
      </c>
      <c r="L28" s="41">
        <f>SUM(L10:L27)</f>
        <v>3028639.56</v>
      </c>
      <c r="M28" s="25"/>
    </row>
    <row r="29" spans="1:14" s="1" customFormat="1" ht="16.5" thickTop="1" x14ac:dyDescent="0.25">
      <c r="A29" s="9"/>
      <c r="B29" s="58" t="s">
        <v>81</v>
      </c>
      <c r="C29" s="10" t="str">
        <f>[1]!VND(L28,TRUE)</f>
        <v>Ba triệu, không trăm hai mươi tám ngàn, sáu trăm ba mươi chín đồng, năm mươi sáu xu</v>
      </c>
      <c r="D29" s="10"/>
      <c r="E29" s="45"/>
      <c r="F29" s="45"/>
      <c r="G29" s="45"/>
      <c r="H29" s="45"/>
      <c r="I29" s="45"/>
      <c r="J29" s="45"/>
      <c r="K29" s="45"/>
      <c r="L29" s="45"/>
      <c r="M29" s="44"/>
    </row>
    <row r="30" spans="1:14" s="4" customFormat="1" ht="20.25" customHeight="1" x14ac:dyDescent="0.3">
      <c r="I30" s="48" t="s">
        <v>142</v>
      </c>
      <c r="M30" s="13"/>
    </row>
    <row r="31" spans="1:14" s="12" customFormat="1" ht="16.5" x14ac:dyDescent="0.25">
      <c r="B31" s="87" t="s">
        <v>104</v>
      </c>
      <c r="C31" s="87"/>
      <c r="D31" s="14"/>
      <c r="G31" s="14"/>
      <c r="H31" s="14"/>
      <c r="J31" s="14" t="s">
        <v>82</v>
      </c>
      <c r="K31" s="52"/>
      <c r="L31" s="52"/>
    </row>
    <row r="32" spans="1:14" s="4" customFormat="1" ht="16.5" x14ac:dyDescent="0.25">
      <c r="B32" s="14"/>
      <c r="C32" s="14"/>
      <c r="D32" s="14"/>
      <c r="G32" s="15"/>
      <c r="H32" s="15"/>
      <c r="J32" s="15"/>
      <c r="K32" s="15"/>
      <c r="L32" s="15"/>
      <c r="M32" s="16"/>
    </row>
    <row r="33" spans="2:13" s="4" customFormat="1" ht="16.5" x14ac:dyDescent="0.25">
      <c r="B33" s="14"/>
      <c r="C33" s="14"/>
      <c r="D33" s="14"/>
      <c r="G33" s="15"/>
      <c r="H33" s="15"/>
      <c r="J33" s="15"/>
      <c r="K33" s="15"/>
      <c r="L33" s="15"/>
      <c r="M33" s="16"/>
    </row>
    <row r="34" spans="2:13" s="4" customFormat="1" ht="16.5" x14ac:dyDescent="0.25">
      <c r="B34" s="14"/>
      <c r="C34" s="14"/>
      <c r="D34" s="14"/>
      <c r="G34" s="15"/>
      <c r="H34" s="15"/>
      <c r="J34" s="15"/>
      <c r="K34" s="15"/>
      <c r="L34" s="15"/>
      <c r="M34" s="16"/>
    </row>
    <row r="35" spans="2:13" s="4" customFormat="1" ht="16.5" x14ac:dyDescent="0.25">
      <c r="B35" s="87" t="s">
        <v>55</v>
      </c>
      <c r="C35" s="87"/>
      <c r="D35" s="14"/>
      <c r="G35" s="14"/>
      <c r="H35" s="14"/>
      <c r="J35" s="14" t="s">
        <v>9</v>
      </c>
      <c r="K35" s="52"/>
      <c r="L35" s="52"/>
    </row>
  </sheetData>
  <mergeCells count="18">
    <mergeCell ref="B31:C31"/>
    <mergeCell ref="B35:C35"/>
    <mergeCell ref="K7:K9"/>
    <mergeCell ref="L7:L9"/>
    <mergeCell ref="A5:M5"/>
    <mergeCell ref="A4:M4"/>
    <mergeCell ref="A6:M6"/>
    <mergeCell ref="A7:A9"/>
    <mergeCell ref="B7:B9"/>
    <mergeCell ref="C7:C9"/>
    <mergeCell ref="D7:G7"/>
    <mergeCell ref="H7:H9"/>
    <mergeCell ref="I7:I9"/>
    <mergeCell ref="J7:J9"/>
    <mergeCell ref="M7:M9"/>
    <mergeCell ref="D8:D9"/>
    <mergeCell ref="E8:F8"/>
    <mergeCell ref="G8:G9"/>
  </mergeCells>
  <pageMargins left="0.31496062992125984" right="0.11811023622047245" top="0.35433070866141736" bottom="0.35433070866141736" header="0.31496062992125984" footer="0.31496062992125984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A4" workbookViewId="0">
      <selection activeCell="A10" sqref="A10:G25"/>
    </sheetView>
  </sheetViews>
  <sheetFormatPr defaultRowHeight="12.75" x14ac:dyDescent="0.2"/>
  <cols>
    <col min="1" max="1" width="4.140625" style="8" customWidth="1"/>
    <col min="2" max="2" width="20.85546875" style="8" customWidth="1"/>
    <col min="3" max="3" width="6.42578125" style="8" customWidth="1"/>
    <col min="4" max="4" width="6.7109375" style="8" customWidth="1"/>
    <col min="5" max="5" width="5" style="8" customWidth="1"/>
    <col min="6" max="7" width="6.5703125" style="8" customWidth="1"/>
    <col min="8" max="8" width="13.42578125" style="8" customWidth="1"/>
    <col min="9" max="9" width="18.7109375" style="8" customWidth="1"/>
    <col min="10" max="10" width="13.140625" style="8" customWidth="1"/>
    <col min="11" max="12" width="12.5703125" style="8" customWidth="1"/>
    <col min="13" max="13" width="13.140625" style="8" customWidth="1"/>
    <col min="14" max="262" width="9.140625" style="8"/>
    <col min="263" max="263" width="4.140625" style="8" customWidth="1"/>
    <col min="264" max="264" width="25.7109375" style="8" customWidth="1"/>
    <col min="265" max="265" width="20.140625" style="8" customWidth="1"/>
    <col min="266" max="266" width="7.85546875" style="8" customWidth="1"/>
    <col min="267" max="267" width="12.140625" style="8" customWidth="1"/>
    <col min="268" max="268" width="12.85546875" style="8" customWidth="1"/>
    <col min="269" max="269" width="14.7109375" style="8" customWidth="1"/>
    <col min="270" max="518" width="9.140625" style="8"/>
    <col min="519" max="519" width="4.140625" style="8" customWidth="1"/>
    <col min="520" max="520" width="25.7109375" style="8" customWidth="1"/>
    <col min="521" max="521" width="20.140625" style="8" customWidth="1"/>
    <col min="522" max="522" width="7.85546875" style="8" customWidth="1"/>
    <col min="523" max="523" width="12.140625" style="8" customWidth="1"/>
    <col min="524" max="524" width="12.85546875" style="8" customWidth="1"/>
    <col min="525" max="525" width="14.7109375" style="8" customWidth="1"/>
    <col min="526" max="774" width="9.140625" style="8"/>
    <col min="775" max="775" width="4.140625" style="8" customWidth="1"/>
    <col min="776" max="776" width="25.7109375" style="8" customWidth="1"/>
    <col min="777" max="777" width="20.140625" style="8" customWidth="1"/>
    <col min="778" max="778" width="7.85546875" style="8" customWidth="1"/>
    <col min="779" max="779" width="12.140625" style="8" customWidth="1"/>
    <col min="780" max="780" width="12.85546875" style="8" customWidth="1"/>
    <col min="781" max="781" width="14.7109375" style="8" customWidth="1"/>
    <col min="782" max="1030" width="9.140625" style="8"/>
    <col min="1031" max="1031" width="4.140625" style="8" customWidth="1"/>
    <col min="1032" max="1032" width="25.7109375" style="8" customWidth="1"/>
    <col min="1033" max="1033" width="20.140625" style="8" customWidth="1"/>
    <col min="1034" max="1034" width="7.85546875" style="8" customWidth="1"/>
    <col min="1035" max="1035" width="12.140625" style="8" customWidth="1"/>
    <col min="1036" max="1036" width="12.85546875" style="8" customWidth="1"/>
    <col min="1037" max="1037" width="14.7109375" style="8" customWidth="1"/>
    <col min="1038" max="1286" width="9.140625" style="8"/>
    <col min="1287" max="1287" width="4.140625" style="8" customWidth="1"/>
    <col min="1288" max="1288" width="25.7109375" style="8" customWidth="1"/>
    <col min="1289" max="1289" width="20.140625" style="8" customWidth="1"/>
    <col min="1290" max="1290" width="7.85546875" style="8" customWidth="1"/>
    <col min="1291" max="1291" width="12.140625" style="8" customWidth="1"/>
    <col min="1292" max="1292" width="12.85546875" style="8" customWidth="1"/>
    <col min="1293" max="1293" width="14.7109375" style="8" customWidth="1"/>
    <col min="1294" max="1542" width="9.140625" style="8"/>
    <col min="1543" max="1543" width="4.140625" style="8" customWidth="1"/>
    <col min="1544" max="1544" width="25.7109375" style="8" customWidth="1"/>
    <col min="1545" max="1545" width="20.140625" style="8" customWidth="1"/>
    <col min="1546" max="1546" width="7.85546875" style="8" customWidth="1"/>
    <col min="1547" max="1547" width="12.140625" style="8" customWidth="1"/>
    <col min="1548" max="1548" width="12.85546875" style="8" customWidth="1"/>
    <col min="1549" max="1549" width="14.7109375" style="8" customWidth="1"/>
    <col min="1550" max="1798" width="9.140625" style="8"/>
    <col min="1799" max="1799" width="4.140625" style="8" customWidth="1"/>
    <col min="1800" max="1800" width="25.7109375" style="8" customWidth="1"/>
    <col min="1801" max="1801" width="20.140625" style="8" customWidth="1"/>
    <col min="1802" max="1802" width="7.85546875" style="8" customWidth="1"/>
    <col min="1803" max="1803" width="12.140625" style="8" customWidth="1"/>
    <col min="1804" max="1804" width="12.85546875" style="8" customWidth="1"/>
    <col min="1805" max="1805" width="14.7109375" style="8" customWidth="1"/>
    <col min="1806" max="2054" width="9.140625" style="8"/>
    <col min="2055" max="2055" width="4.140625" style="8" customWidth="1"/>
    <col min="2056" max="2056" width="25.7109375" style="8" customWidth="1"/>
    <col min="2057" max="2057" width="20.140625" style="8" customWidth="1"/>
    <col min="2058" max="2058" width="7.85546875" style="8" customWidth="1"/>
    <col min="2059" max="2059" width="12.140625" style="8" customWidth="1"/>
    <col min="2060" max="2060" width="12.85546875" style="8" customWidth="1"/>
    <col min="2061" max="2061" width="14.7109375" style="8" customWidth="1"/>
    <col min="2062" max="2310" width="9.140625" style="8"/>
    <col min="2311" max="2311" width="4.140625" style="8" customWidth="1"/>
    <col min="2312" max="2312" width="25.7109375" style="8" customWidth="1"/>
    <col min="2313" max="2313" width="20.140625" style="8" customWidth="1"/>
    <col min="2314" max="2314" width="7.85546875" style="8" customWidth="1"/>
    <col min="2315" max="2315" width="12.140625" style="8" customWidth="1"/>
    <col min="2316" max="2316" width="12.85546875" style="8" customWidth="1"/>
    <col min="2317" max="2317" width="14.7109375" style="8" customWidth="1"/>
    <col min="2318" max="2566" width="9.140625" style="8"/>
    <col min="2567" max="2567" width="4.140625" style="8" customWidth="1"/>
    <col min="2568" max="2568" width="25.7109375" style="8" customWidth="1"/>
    <col min="2569" max="2569" width="20.140625" style="8" customWidth="1"/>
    <col min="2570" max="2570" width="7.85546875" style="8" customWidth="1"/>
    <col min="2571" max="2571" width="12.140625" style="8" customWidth="1"/>
    <col min="2572" max="2572" width="12.85546875" style="8" customWidth="1"/>
    <col min="2573" max="2573" width="14.7109375" style="8" customWidth="1"/>
    <col min="2574" max="2822" width="9.140625" style="8"/>
    <col min="2823" max="2823" width="4.140625" style="8" customWidth="1"/>
    <col min="2824" max="2824" width="25.7109375" style="8" customWidth="1"/>
    <col min="2825" max="2825" width="20.140625" style="8" customWidth="1"/>
    <col min="2826" max="2826" width="7.85546875" style="8" customWidth="1"/>
    <col min="2827" max="2827" width="12.140625" style="8" customWidth="1"/>
    <col min="2828" max="2828" width="12.85546875" style="8" customWidth="1"/>
    <col min="2829" max="2829" width="14.7109375" style="8" customWidth="1"/>
    <col min="2830" max="3078" width="9.140625" style="8"/>
    <col min="3079" max="3079" width="4.140625" style="8" customWidth="1"/>
    <col min="3080" max="3080" width="25.7109375" style="8" customWidth="1"/>
    <col min="3081" max="3081" width="20.140625" style="8" customWidth="1"/>
    <col min="3082" max="3082" width="7.85546875" style="8" customWidth="1"/>
    <col min="3083" max="3083" width="12.140625" style="8" customWidth="1"/>
    <col min="3084" max="3084" width="12.85546875" style="8" customWidth="1"/>
    <col min="3085" max="3085" width="14.7109375" style="8" customWidth="1"/>
    <col min="3086" max="3334" width="9.140625" style="8"/>
    <col min="3335" max="3335" width="4.140625" style="8" customWidth="1"/>
    <col min="3336" max="3336" width="25.7109375" style="8" customWidth="1"/>
    <col min="3337" max="3337" width="20.140625" style="8" customWidth="1"/>
    <col min="3338" max="3338" width="7.85546875" style="8" customWidth="1"/>
    <col min="3339" max="3339" width="12.140625" style="8" customWidth="1"/>
    <col min="3340" max="3340" width="12.85546875" style="8" customWidth="1"/>
    <col min="3341" max="3341" width="14.7109375" style="8" customWidth="1"/>
    <col min="3342" max="3590" width="9.140625" style="8"/>
    <col min="3591" max="3591" width="4.140625" style="8" customWidth="1"/>
    <col min="3592" max="3592" width="25.7109375" style="8" customWidth="1"/>
    <col min="3593" max="3593" width="20.140625" style="8" customWidth="1"/>
    <col min="3594" max="3594" width="7.85546875" style="8" customWidth="1"/>
    <col min="3595" max="3595" width="12.140625" style="8" customWidth="1"/>
    <col min="3596" max="3596" width="12.85546875" style="8" customWidth="1"/>
    <col min="3597" max="3597" width="14.7109375" style="8" customWidth="1"/>
    <col min="3598" max="3846" width="9.140625" style="8"/>
    <col min="3847" max="3847" width="4.140625" style="8" customWidth="1"/>
    <col min="3848" max="3848" width="25.7109375" style="8" customWidth="1"/>
    <col min="3849" max="3849" width="20.140625" style="8" customWidth="1"/>
    <col min="3850" max="3850" width="7.85546875" style="8" customWidth="1"/>
    <col min="3851" max="3851" width="12.140625" style="8" customWidth="1"/>
    <col min="3852" max="3852" width="12.85546875" style="8" customWidth="1"/>
    <col min="3853" max="3853" width="14.7109375" style="8" customWidth="1"/>
    <col min="3854" max="4102" width="9.140625" style="8"/>
    <col min="4103" max="4103" width="4.140625" style="8" customWidth="1"/>
    <col min="4104" max="4104" width="25.7109375" style="8" customWidth="1"/>
    <col min="4105" max="4105" width="20.140625" style="8" customWidth="1"/>
    <col min="4106" max="4106" width="7.85546875" style="8" customWidth="1"/>
    <col min="4107" max="4107" width="12.140625" style="8" customWidth="1"/>
    <col min="4108" max="4108" width="12.85546875" style="8" customWidth="1"/>
    <col min="4109" max="4109" width="14.7109375" style="8" customWidth="1"/>
    <col min="4110" max="4358" width="9.140625" style="8"/>
    <col min="4359" max="4359" width="4.140625" style="8" customWidth="1"/>
    <col min="4360" max="4360" width="25.7109375" style="8" customWidth="1"/>
    <col min="4361" max="4361" width="20.140625" style="8" customWidth="1"/>
    <col min="4362" max="4362" width="7.85546875" style="8" customWidth="1"/>
    <col min="4363" max="4363" width="12.140625" style="8" customWidth="1"/>
    <col min="4364" max="4364" width="12.85546875" style="8" customWidth="1"/>
    <col min="4365" max="4365" width="14.7109375" style="8" customWidth="1"/>
    <col min="4366" max="4614" width="9.140625" style="8"/>
    <col min="4615" max="4615" width="4.140625" style="8" customWidth="1"/>
    <col min="4616" max="4616" width="25.7109375" style="8" customWidth="1"/>
    <col min="4617" max="4617" width="20.140625" style="8" customWidth="1"/>
    <col min="4618" max="4618" width="7.85546875" style="8" customWidth="1"/>
    <col min="4619" max="4619" width="12.140625" style="8" customWidth="1"/>
    <col min="4620" max="4620" width="12.85546875" style="8" customWidth="1"/>
    <col min="4621" max="4621" width="14.7109375" style="8" customWidth="1"/>
    <col min="4622" max="4870" width="9.140625" style="8"/>
    <col min="4871" max="4871" width="4.140625" style="8" customWidth="1"/>
    <col min="4872" max="4872" width="25.7109375" style="8" customWidth="1"/>
    <col min="4873" max="4873" width="20.140625" style="8" customWidth="1"/>
    <col min="4874" max="4874" width="7.85546875" style="8" customWidth="1"/>
    <col min="4875" max="4875" width="12.140625" style="8" customWidth="1"/>
    <col min="4876" max="4876" width="12.85546875" style="8" customWidth="1"/>
    <col min="4877" max="4877" width="14.7109375" style="8" customWidth="1"/>
    <col min="4878" max="5126" width="9.140625" style="8"/>
    <col min="5127" max="5127" width="4.140625" style="8" customWidth="1"/>
    <col min="5128" max="5128" width="25.7109375" style="8" customWidth="1"/>
    <col min="5129" max="5129" width="20.140625" style="8" customWidth="1"/>
    <col min="5130" max="5130" width="7.85546875" style="8" customWidth="1"/>
    <col min="5131" max="5131" width="12.140625" style="8" customWidth="1"/>
    <col min="5132" max="5132" width="12.85546875" style="8" customWidth="1"/>
    <col min="5133" max="5133" width="14.7109375" style="8" customWidth="1"/>
    <col min="5134" max="5382" width="9.140625" style="8"/>
    <col min="5383" max="5383" width="4.140625" style="8" customWidth="1"/>
    <col min="5384" max="5384" width="25.7109375" style="8" customWidth="1"/>
    <col min="5385" max="5385" width="20.140625" style="8" customWidth="1"/>
    <col min="5386" max="5386" width="7.85546875" style="8" customWidth="1"/>
    <col min="5387" max="5387" width="12.140625" style="8" customWidth="1"/>
    <col min="5388" max="5388" width="12.85546875" style="8" customWidth="1"/>
    <col min="5389" max="5389" width="14.7109375" style="8" customWidth="1"/>
    <col min="5390" max="5638" width="9.140625" style="8"/>
    <col min="5639" max="5639" width="4.140625" style="8" customWidth="1"/>
    <col min="5640" max="5640" width="25.7109375" style="8" customWidth="1"/>
    <col min="5641" max="5641" width="20.140625" style="8" customWidth="1"/>
    <col min="5642" max="5642" width="7.85546875" style="8" customWidth="1"/>
    <col min="5643" max="5643" width="12.140625" style="8" customWidth="1"/>
    <col min="5644" max="5644" width="12.85546875" style="8" customWidth="1"/>
    <col min="5645" max="5645" width="14.7109375" style="8" customWidth="1"/>
    <col min="5646" max="5894" width="9.140625" style="8"/>
    <col min="5895" max="5895" width="4.140625" style="8" customWidth="1"/>
    <col min="5896" max="5896" width="25.7109375" style="8" customWidth="1"/>
    <col min="5897" max="5897" width="20.140625" style="8" customWidth="1"/>
    <col min="5898" max="5898" width="7.85546875" style="8" customWidth="1"/>
    <col min="5899" max="5899" width="12.140625" style="8" customWidth="1"/>
    <col min="5900" max="5900" width="12.85546875" style="8" customWidth="1"/>
    <col min="5901" max="5901" width="14.7109375" style="8" customWidth="1"/>
    <col min="5902" max="6150" width="9.140625" style="8"/>
    <col min="6151" max="6151" width="4.140625" style="8" customWidth="1"/>
    <col min="6152" max="6152" width="25.7109375" style="8" customWidth="1"/>
    <col min="6153" max="6153" width="20.140625" style="8" customWidth="1"/>
    <col min="6154" max="6154" width="7.85546875" style="8" customWidth="1"/>
    <col min="6155" max="6155" width="12.140625" style="8" customWidth="1"/>
    <col min="6156" max="6156" width="12.85546875" style="8" customWidth="1"/>
    <col min="6157" max="6157" width="14.7109375" style="8" customWidth="1"/>
    <col min="6158" max="6406" width="9.140625" style="8"/>
    <col min="6407" max="6407" width="4.140625" style="8" customWidth="1"/>
    <col min="6408" max="6408" width="25.7109375" style="8" customWidth="1"/>
    <col min="6409" max="6409" width="20.140625" style="8" customWidth="1"/>
    <col min="6410" max="6410" width="7.85546875" style="8" customWidth="1"/>
    <col min="6411" max="6411" width="12.140625" style="8" customWidth="1"/>
    <col min="6412" max="6412" width="12.85546875" style="8" customWidth="1"/>
    <col min="6413" max="6413" width="14.7109375" style="8" customWidth="1"/>
    <col min="6414" max="6662" width="9.140625" style="8"/>
    <col min="6663" max="6663" width="4.140625" style="8" customWidth="1"/>
    <col min="6664" max="6664" width="25.7109375" style="8" customWidth="1"/>
    <col min="6665" max="6665" width="20.140625" style="8" customWidth="1"/>
    <col min="6666" max="6666" width="7.85546875" style="8" customWidth="1"/>
    <col min="6667" max="6667" width="12.140625" style="8" customWidth="1"/>
    <col min="6668" max="6668" width="12.85546875" style="8" customWidth="1"/>
    <col min="6669" max="6669" width="14.7109375" style="8" customWidth="1"/>
    <col min="6670" max="6918" width="9.140625" style="8"/>
    <col min="6919" max="6919" width="4.140625" style="8" customWidth="1"/>
    <col min="6920" max="6920" width="25.7109375" style="8" customWidth="1"/>
    <col min="6921" max="6921" width="20.140625" style="8" customWidth="1"/>
    <col min="6922" max="6922" width="7.85546875" style="8" customWidth="1"/>
    <col min="6923" max="6923" width="12.140625" style="8" customWidth="1"/>
    <col min="6924" max="6924" width="12.85546875" style="8" customWidth="1"/>
    <col min="6925" max="6925" width="14.7109375" style="8" customWidth="1"/>
    <col min="6926" max="7174" width="9.140625" style="8"/>
    <col min="7175" max="7175" width="4.140625" style="8" customWidth="1"/>
    <col min="7176" max="7176" width="25.7109375" style="8" customWidth="1"/>
    <col min="7177" max="7177" width="20.140625" style="8" customWidth="1"/>
    <col min="7178" max="7178" width="7.85546875" style="8" customWidth="1"/>
    <col min="7179" max="7179" width="12.140625" style="8" customWidth="1"/>
    <col min="7180" max="7180" width="12.85546875" style="8" customWidth="1"/>
    <col min="7181" max="7181" width="14.7109375" style="8" customWidth="1"/>
    <col min="7182" max="7430" width="9.140625" style="8"/>
    <col min="7431" max="7431" width="4.140625" style="8" customWidth="1"/>
    <col min="7432" max="7432" width="25.7109375" style="8" customWidth="1"/>
    <col min="7433" max="7433" width="20.140625" style="8" customWidth="1"/>
    <col min="7434" max="7434" width="7.85546875" style="8" customWidth="1"/>
    <col min="7435" max="7435" width="12.140625" style="8" customWidth="1"/>
    <col min="7436" max="7436" width="12.85546875" style="8" customWidth="1"/>
    <col min="7437" max="7437" width="14.7109375" style="8" customWidth="1"/>
    <col min="7438" max="7686" width="9.140625" style="8"/>
    <col min="7687" max="7687" width="4.140625" style="8" customWidth="1"/>
    <col min="7688" max="7688" width="25.7109375" style="8" customWidth="1"/>
    <col min="7689" max="7689" width="20.140625" style="8" customWidth="1"/>
    <col min="7690" max="7690" width="7.85546875" style="8" customWidth="1"/>
    <col min="7691" max="7691" width="12.140625" style="8" customWidth="1"/>
    <col min="7692" max="7692" width="12.85546875" style="8" customWidth="1"/>
    <col min="7693" max="7693" width="14.7109375" style="8" customWidth="1"/>
    <col min="7694" max="7942" width="9.140625" style="8"/>
    <col min="7943" max="7943" width="4.140625" style="8" customWidth="1"/>
    <col min="7944" max="7944" width="25.7109375" style="8" customWidth="1"/>
    <col min="7945" max="7945" width="20.140625" style="8" customWidth="1"/>
    <col min="7946" max="7946" width="7.85546875" style="8" customWidth="1"/>
    <col min="7947" max="7947" width="12.140625" style="8" customWidth="1"/>
    <col min="7948" max="7948" width="12.85546875" style="8" customWidth="1"/>
    <col min="7949" max="7949" width="14.7109375" style="8" customWidth="1"/>
    <col min="7950" max="8198" width="9.140625" style="8"/>
    <col min="8199" max="8199" width="4.140625" style="8" customWidth="1"/>
    <col min="8200" max="8200" width="25.7109375" style="8" customWidth="1"/>
    <col min="8201" max="8201" width="20.140625" style="8" customWidth="1"/>
    <col min="8202" max="8202" width="7.85546875" style="8" customWidth="1"/>
    <col min="8203" max="8203" width="12.140625" style="8" customWidth="1"/>
    <col min="8204" max="8204" width="12.85546875" style="8" customWidth="1"/>
    <col min="8205" max="8205" width="14.7109375" style="8" customWidth="1"/>
    <col min="8206" max="8454" width="9.140625" style="8"/>
    <col min="8455" max="8455" width="4.140625" style="8" customWidth="1"/>
    <col min="8456" max="8456" width="25.7109375" style="8" customWidth="1"/>
    <col min="8457" max="8457" width="20.140625" style="8" customWidth="1"/>
    <col min="8458" max="8458" width="7.85546875" style="8" customWidth="1"/>
    <col min="8459" max="8459" width="12.140625" style="8" customWidth="1"/>
    <col min="8460" max="8460" width="12.85546875" style="8" customWidth="1"/>
    <col min="8461" max="8461" width="14.7109375" style="8" customWidth="1"/>
    <col min="8462" max="8710" width="9.140625" style="8"/>
    <col min="8711" max="8711" width="4.140625" style="8" customWidth="1"/>
    <col min="8712" max="8712" width="25.7109375" style="8" customWidth="1"/>
    <col min="8713" max="8713" width="20.140625" style="8" customWidth="1"/>
    <col min="8714" max="8714" width="7.85546875" style="8" customWidth="1"/>
    <col min="8715" max="8715" width="12.140625" style="8" customWidth="1"/>
    <col min="8716" max="8716" width="12.85546875" style="8" customWidth="1"/>
    <col min="8717" max="8717" width="14.7109375" style="8" customWidth="1"/>
    <col min="8718" max="8966" width="9.140625" style="8"/>
    <col min="8967" max="8967" width="4.140625" style="8" customWidth="1"/>
    <col min="8968" max="8968" width="25.7109375" style="8" customWidth="1"/>
    <col min="8969" max="8969" width="20.140625" style="8" customWidth="1"/>
    <col min="8970" max="8970" width="7.85546875" style="8" customWidth="1"/>
    <col min="8971" max="8971" width="12.140625" style="8" customWidth="1"/>
    <col min="8972" max="8972" width="12.85546875" style="8" customWidth="1"/>
    <col min="8973" max="8973" width="14.7109375" style="8" customWidth="1"/>
    <col min="8974" max="9222" width="9.140625" style="8"/>
    <col min="9223" max="9223" width="4.140625" style="8" customWidth="1"/>
    <col min="9224" max="9224" width="25.7109375" style="8" customWidth="1"/>
    <col min="9225" max="9225" width="20.140625" style="8" customWidth="1"/>
    <col min="9226" max="9226" width="7.85546875" style="8" customWidth="1"/>
    <col min="9227" max="9227" width="12.140625" style="8" customWidth="1"/>
    <col min="9228" max="9228" width="12.85546875" style="8" customWidth="1"/>
    <col min="9229" max="9229" width="14.7109375" style="8" customWidth="1"/>
    <col min="9230" max="9478" width="9.140625" style="8"/>
    <col min="9479" max="9479" width="4.140625" style="8" customWidth="1"/>
    <col min="9480" max="9480" width="25.7109375" style="8" customWidth="1"/>
    <col min="9481" max="9481" width="20.140625" style="8" customWidth="1"/>
    <col min="9482" max="9482" width="7.85546875" style="8" customWidth="1"/>
    <col min="9483" max="9483" width="12.140625" style="8" customWidth="1"/>
    <col min="9484" max="9484" width="12.85546875" style="8" customWidth="1"/>
    <col min="9485" max="9485" width="14.7109375" style="8" customWidth="1"/>
    <col min="9486" max="9734" width="9.140625" style="8"/>
    <col min="9735" max="9735" width="4.140625" style="8" customWidth="1"/>
    <col min="9736" max="9736" width="25.7109375" style="8" customWidth="1"/>
    <col min="9737" max="9737" width="20.140625" style="8" customWidth="1"/>
    <col min="9738" max="9738" width="7.85546875" style="8" customWidth="1"/>
    <col min="9739" max="9739" width="12.140625" style="8" customWidth="1"/>
    <col min="9740" max="9740" width="12.85546875" style="8" customWidth="1"/>
    <col min="9741" max="9741" width="14.7109375" style="8" customWidth="1"/>
    <col min="9742" max="9990" width="9.140625" style="8"/>
    <col min="9991" max="9991" width="4.140625" style="8" customWidth="1"/>
    <col min="9992" max="9992" width="25.7109375" style="8" customWidth="1"/>
    <col min="9993" max="9993" width="20.140625" style="8" customWidth="1"/>
    <col min="9994" max="9994" width="7.85546875" style="8" customWidth="1"/>
    <col min="9995" max="9995" width="12.140625" style="8" customWidth="1"/>
    <col min="9996" max="9996" width="12.85546875" style="8" customWidth="1"/>
    <col min="9997" max="9997" width="14.7109375" style="8" customWidth="1"/>
    <col min="9998" max="10246" width="9.140625" style="8"/>
    <col min="10247" max="10247" width="4.140625" style="8" customWidth="1"/>
    <col min="10248" max="10248" width="25.7109375" style="8" customWidth="1"/>
    <col min="10249" max="10249" width="20.140625" style="8" customWidth="1"/>
    <col min="10250" max="10250" width="7.85546875" style="8" customWidth="1"/>
    <col min="10251" max="10251" width="12.140625" style="8" customWidth="1"/>
    <col min="10252" max="10252" width="12.85546875" style="8" customWidth="1"/>
    <col min="10253" max="10253" width="14.7109375" style="8" customWidth="1"/>
    <col min="10254" max="10502" width="9.140625" style="8"/>
    <col min="10503" max="10503" width="4.140625" style="8" customWidth="1"/>
    <col min="10504" max="10504" width="25.7109375" style="8" customWidth="1"/>
    <col min="10505" max="10505" width="20.140625" style="8" customWidth="1"/>
    <col min="10506" max="10506" width="7.85546875" style="8" customWidth="1"/>
    <col min="10507" max="10507" width="12.140625" style="8" customWidth="1"/>
    <col min="10508" max="10508" width="12.85546875" style="8" customWidth="1"/>
    <col min="10509" max="10509" width="14.7109375" style="8" customWidth="1"/>
    <col min="10510" max="10758" width="9.140625" style="8"/>
    <col min="10759" max="10759" width="4.140625" style="8" customWidth="1"/>
    <col min="10760" max="10760" width="25.7109375" style="8" customWidth="1"/>
    <col min="10761" max="10761" width="20.140625" style="8" customWidth="1"/>
    <col min="10762" max="10762" width="7.85546875" style="8" customWidth="1"/>
    <col min="10763" max="10763" width="12.140625" style="8" customWidth="1"/>
    <col min="10764" max="10764" width="12.85546875" style="8" customWidth="1"/>
    <col min="10765" max="10765" width="14.7109375" style="8" customWidth="1"/>
    <col min="10766" max="11014" width="9.140625" style="8"/>
    <col min="11015" max="11015" width="4.140625" style="8" customWidth="1"/>
    <col min="11016" max="11016" width="25.7109375" style="8" customWidth="1"/>
    <col min="11017" max="11017" width="20.140625" style="8" customWidth="1"/>
    <col min="11018" max="11018" width="7.85546875" style="8" customWidth="1"/>
    <col min="11019" max="11019" width="12.140625" style="8" customWidth="1"/>
    <col min="11020" max="11020" width="12.85546875" style="8" customWidth="1"/>
    <col min="11021" max="11021" width="14.7109375" style="8" customWidth="1"/>
    <col min="11022" max="11270" width="9.140625" style="8"/>
    <col min="11271" max="11271" width="4.140625" style="8" customWidth="1"/>
    <col min="11272" max="11272" width="25.7109375" style="8" customWidth="1"/>
    <col min="11273" max="11273" width="20.140625" style="8" customWidth="1"/>
    <col min="11274" max="11274" width="7.85546875" style="8" customWidth="1"/>
    <col min="11275" max="11275" width="12.140625" style="8" customWidth="1"/>
    <col min="11276" max="11276" width="12.85546875" style="8" customWidth="1"/>
    <col min="11277" max="11277" width="14.7109375" style="8" customWidth="1"/>
    <col min="11278" max="11526" width="9.140625" style="8"/>
    <col min="11527" max="11527" width="4.140625" style="8" customWidth="1"/>
    <col min="11528" max="11528" width="25.7109375" style="8" customWidth="1"/>
    <col min="11529" max="11529" width="20.140625" style="8" customWidth="1"/>
    <col min="11530" max="11530" width="7.85546875" style="8" customWidth="1"/>
    <col min="11531" max="11531" width="12.140625" style="8" customWidth="1"/>
    <col min="11532" max="11532" width="12.85546875" style="8" customWidth="1"/>
    <col min="11533" max="11533" width="14.7109375" style="8" customWidth="1"/>
    <col min="11534" max="11782" width="9.140625" style="8"/>
    <col min="11783" max="11783" width="4.140625" style="8" customWidth="1"/>
    <col min="11784" max="11784" width="25.7109375" style="8" customWidth="1"/>
    <col min="11785" max="11785" width="20.140625" style="8" customWidth="1"/>
    <col min="11786" max="11786" width="7.85546875" style="8" customWidth="1"/>
    <col min="11787" max="11787" width="12.140625" style="8" customWidth="1"/>
    <col min="11788" max="11788" width="12.85546875" style="8" customWidth="1"/>
    <col min="11789" max="11789" width="14.7109375" style="8" customWidth="1"/>
    <col min="11790" max="12038" width="9.140625" style="8"/>
    <col min="12039" max="12039" width="4.140625" style="8" customWidth="1"/>
    <col min="12040" max="12040" width="25.7109375" style="8" customWidth="1"/>
    <col min="12041" max="12041" width="20.140625" style="8" customWidth="1"/>
    <col min="12042" max="12042" width="7.85546875" style="8" customWidth="1"/>
    <col min="12043" max="12043" width="12.140625" style="8" customWidth="1"/>
    <col min="12044" max="12044" width="12.85546875" style="8" customWidth="1"/>
    <col min="12045" max="12045" width="14.7109375" style="8" customWidth="1"/>
    <col min="12046" max="12294" width="9.140625" style="8"/>
    <col min="12295" max="12295" width="4.140625" style="8" customWidth="1"/>
    <col min="12296" max="12296" width="25.7109375" style="8" customWidth="1"/>
    <col min="12297" max="12297" width="20.140625" style="8" customWidth="1"/>
    <col min="12298" max="12298" width="7.85546875" style="8" customWidth="1"/>
    <col min="12299" max="12299" width="12.140625" style="8" customWidth="1"/>
    <col min="12300" max="12300" width="12.85546875" style="8" customWidth="1"/>
    <col min="12301" max="12301" width="14.7109375" style="8" customWidth="1"/>
    <col min="12302" max="12550" width="9.140625" style="8"/>
    <col min="12551" max="12551" width="4.140625" style="8" customWidth="1"/>
    <col min="12552" max="12552" width="25.7109375" style="8" customWidth="1"/>
    <col min="12553" max="12553" width="20.140625" style="8" customWidth="1"/>
    <col min="12554" max="12554" width="7.85546875" style="8" customWidth="1"/>
    <col min="12555" max="12555" width="12.140625" style="8" customWidth="1"/>
    <col min="12556" max="12556" width="12.85546875" style="8" customWidth="1"/>
    <col min="12557" max="12557" width="14.7109375" style="8" customWidth="1"/>
    <col min="12558" max="12806" width="9.140625" style="8"/>
    <col min="12807" max="12807" width="4.140625" style="8" customWidth="1"/>
    <col min="12808" max="12808" width="25.7109375" style="8" customWidth="1"/>
    <col min="12809" max="12809" width="20.140625" style="8" customWidth="1"/>
    <col min="12810" max="12810" width="7.85546875" style="8" customWidth="1"/>
    <col min="12811" max="12811" width="12.140625" style="8" customWidth="1"/>
    <col min="12812" max="12812" width="12.85546875" style="8" customWidth="1"/>
    <col min="12813" max="12813" width="14.7109375" style="8" customWidth="1"/>
    <col min="12814" max="13062" width="9.140625" style="8"/>
    <col min="13063" max="13063" width="4.140625" style="8" customWidth="1"/>
    <col min="13064" max="13064" width="25.7109375" style="8" customWidth="1"/>
    <col min="13065" max="13065" width="20.140625" style="8" customWidth="1"/>
    <col min="13066" max="13066" width="7.85546875" style="8" customWidth="1"/>
    <col min="13067" max="13067" width="12.140625" style="8" customWidth="1"/>
    <col min="13068" max="13068" width="12.85546875" style="8" customWidth="1"/>
    <col min="13069" max="13069" width="14.7109375" style="8" customWidth="1"/>
    <col min="13070" max="13318" width="9.140625" style="8"/>
    <col min="13319" max="13319" width="4.140625" style="8" customWidth="1"/>
    <col min="13320" max="13320" width="25.7109375" style="8" customWidth="1"/>
    <col min="13321" max="13321" width="20.140625" style="8" customWidth="1"/>
    <col min="13322" max="13322" width="7.85546875" style="8" customWidth="1"/>
    <col min="13323" max="13323" width="12.140625" style="8" customWidth="1"/>
    <col min="13324" max="13324" width="12.85546875" style="8" customWidth="1"/>
    <col min="13325" max="13325" width="14.7109375" style="8" customWidth="1"/>
    <col min="13326" max="13574" width="9.140625" style="8"/>
    <col min="13575" max="13575" width="4.140625" style="8" customWidth="1"/>
    <col min="13576" max="13576" width="25.7109375" style="8" customWidth="1"/>
    <col min="13577" max="13577" width="20.140625" style="8" customWidth="1"/>
    <col min="13578" max="13578" width="7.85546875" style="8" customWidth="1"/>
    <col min="13579" max="13579" width="12.140625" style="8" customWidth="1"/>
    <col min="13580" max="13580" width="12.85546875" style="8" customWidth="1"/>
    <col min="13581" max="13581" width="14.7109375" style="8" customWidth="1"/>
    <col min="13582" max="13830" width="9.140625" style="8"/>
    <col min="13831" max="13831" width="4.140625" style="8" customWidth="1"/>
    <col min="13832" max="13832" width="25.7109375" style="8" customWidth="1"/>
    <col min="13833" max="13833" width="20.140625" style="8" customWidth="1"/>
    <col min="13834" max="13834" width="7.85546875" style="8" customWidth="1"/>
    <col min="13835" max="13835" width="12.140625" style="8" customWidth="1"/>
    <col min="13836" max="13836" width="12.85546875" style="8" customWidth="1"/>
    <col min="13837" max="13837" width="14.7109375" style="8" customWidth="1"/>
    <col min="13838" max="14086" width="9.140625" style="8"/>
    <col min="14087" max="14087" width="4.140625" style="8" customWidth="1"/>
    <col min="14088" max="14088" width="25.7109375" style="8" customWidth="1"/>
    <col min="14089" max="14089" width="20.140625" style="8" customWidth="1"/>
    <col min="14090" max="14090" width="7.85546875" style="8" customWidth="1"/>
    <col min="14091" max="14091" width="12.140625" style="8" customWidth="1"/>
    <col min="14092" max="14092" width="12.85546875" style="8" customWidth="1"/>
    <col min="14093" max="14093" width="14.7109375" style="8" customWidth="1"/>
    <col min="14094" max="14342" width="9.140625" style="8"/>
    <col min="14343" max="14343" width="4.140625" style="8" customWidth="1"/>
    <col min="14344" max="14344" width="25.7109375" style="8" customWidth="1"/>
    <col min="14345" max="14345" width="20.140625" style="8" customWidth="1"/>
    <col min="14346" max="14346" width="7.85546875" style="8" customWidth="1"/>
    <col min="14347" max="14347" width="12.140625" style="8" customWidth="1"/>
    <col min="14348" max="14348" width="12.85546875" style="8" customWidth="1"/>
    <col min="14349" max="14349" width="14.7109375" style="8" customWidth="1"/>
    <col min="14350" max="14598" width="9.140625" style="8"/>
    <col min="14599" max="14599" width="4.140625" style="8" customWidth="1"/>
    <col min="14600" max="14600" width="25.7109375" style="8" customWidth="1"/>
    <col min="14601" max="14601" width="20.140625" style="8" customWidth="1"/>
    <col min="14602" max="14602" width="7.85546875" style="8" customWidth="1"/>
    <col min="14603" max="14603" width="12.140625" style="8" customWidth="1"/>
    <col min="14604" max="14604" width="12.85546875" style="8" customWidth="1"/>
    <col min="14605" max="14605" width="14.7109375" style="8" customWidth="1"/>
    <col min="14606" max="14854" width="9.140625" style="8"/>
    <col min="14855" max="14855" width="4.140625" style="8" customWidth="1"/>
    <col min="14856" max="14856" width="25.7109375" style="8" customWidth="1"/>
    <col min="14857" max="14857" width="20.140625" style="8" customWidth="1"/>
    <col min="14858" max="14858" width="7.85546875" style="8" customWidth="1"/>
    <col min="14859" max="14859" width="12.140625" style="8" customWidth="1"/>
    <col min="14860" max="14860" width="12.85546875" style="8" customWidth="1"/>
    <col min="14861" max="14861" width="14.7109375" style="8" customWidth="1"/>
    <col min="14862" max="15110" width="9.140625" style="8"/>
    <col min="15111" max="15111" width="4.140625" style="8" customWidth="1"/>
    <col min="15112" max="15112" width="25.7109375" style="8" customWidth="1"/>
    <col min="15113" max="15113" width="20.140625" style="8" customWidth="1"/>
    <col min="15114" max="15114" width="7.85546875" style="8" customWidth="1"/>
    <col min="15115" max="15115" width="12.140625" style="8" customWidth="1"/>
    <col min="15116" max="15116" width="12.85546875" style="8" customWidth="1"/>
    <col min="15117" max="15117" width="14.7109375" style="8" customWidth="1"/>
    <col min="15118" max="15366" width="9.140625" style="8"/>
    <col min="15367" max="15367" width="4.140625" style="8" customWidth="1"/>
    <col min="15368" max="15368" width="25.7109375" style="8" customWidth="1"/>
    <col min="15369" max="15369" width="20.140625" style="8" customWidth="1"/>
    <col min="15370" max="15370" width="7.85546875" style="8" customWidth="1"/>
    <col min="15371" max="15371" width="12.140625" style="8" customWidth="1"/>
    <col min="15372" max="15372" width="12.85546875" style="8" customWidth="1"/>
    <col min="15373" max="15373" width="14.7109375" style="8" customWidth="1"/>
    <col min="15374" max="15622" width="9.140625" style="8"/>
    <col min="15623" max="15623" width="4.140625" style="8" customWidth="1"/>
    <col min="15624" max="15624" width="25.7109375" style="8" customWidth="1"/>
    <col min="15625" max="15625" width="20.140625" style="8" customWidth="1"/>
    <col min="15626" max="15626" width="7.85546875" style="8" customWidth="1"/>
    <col min="15627" max="15627" width="12.140625" style="8" customWidth="1"/>
    <col min="15628" max="15628" width="12.85546875" style="8" customWidth="1"/>
    <col min="15629" max="15629" width="14.7109375" style="8" customWidth="1"/>
    <col min="15630" max="15878" width="9.140625" style="8"/>
    <col min="15879" max="15879" width="4.140625" style="8" customWidth="1"/>
    <col min="15880" max="15880" width="25.7109375" style="8" customWidth="1"/>
    <col min="15881" max="15881" width="20.140625" style="8" customWidth="1"/>
    <col min="15882" max="15882" width="7.85546875" style="8" customWidth="1"/>
    <col min="15883" max="15883" width="12.140625" style="8" customWidth="1"/>
    <col min="15884" max="15884" width="12.85546875" style="8" customWidth="1"/>
    <col min="15885" max="15885" width="14.7109375" style="8" customWidth="1"/>
    <col min="15886" max="16134" width="9.140625" style="8"/>
    <col min="16135" max="16135" width="4.140625" style="8" customWidth="1"/>
    <col min="16136" max="16136" width="25.7109375" style="8" customWidth="1"/>
    <col min="16137" max="16137" width="20.140625" style="8" customWidth="1"/>
    <col min="16138" max="16138" width="7.85546875" style="8" customWidth="1"/>
    <col min="16139" max="16139" width="12.140625" style="8" customWidth="1"/>
    <col min="16140" max="16140" width="12.85546875" style="8" customWidth="1"/>
    <col min="16141" max="16141" width="14.7109375" style="8" customWidth="1"/>
    <col min="16142" max="16384" width="9.140625" style="8"/>
  </cols>
  <sheetData>
    <row r="1" spans="1:14" s="1" customFormat="1" ht="18.75" x14ac:dyDescent="0.3">
      <c r="A1" s="49" t="s">
        <v>0</v>
      </c>
      <c r="B1" s="49"/>
      <c r="C1" s="49"/>
      <c r="D1" s="49"/>
      <c r="E1" s="49"/>
      <c r="F1" s="49"/>
      <c r="G1" s="3"/>
      <c r="H1" s="49"/>
      <c r="J1" s="3" t="s">
        <v>1</v>
      </c>
      <c r="K1" s="54"/>
      <c r="L1" s="54"/>
      <c r="M1" s="49"/>
    </row>
    <row r="2" spans="1:14" s="2" customFormat="1" ht="18.75" x14ac:dyDescent="0.3">
      <c r="A2" s="49" t="s">
        <v>2</v>
      </c>
      <c r="B2" s="50"/>
      <c r="C2" s="50"/>
      <c r="D2" s="50"/>
      <c r="E2" s="50"/>
      <c r="F2" s="50"/>
      <c r="G2" s="3"/>
      <c r="H2" s="50"/>
      <c r="J2" s="3" t="s">
        <v>3</v>
      </c>
      <c r="K2" s="54"/>
      <c r="L2" s="54"/>
      <c r="M2" s="50"/>
    </row>
    <row r="3" spans="1:14" s="2" customFormat="1" ht="5.25" customHeight="1" x14ac:dyDescent="0.3">
      <c r="A3" s="50"/>
      <c r="B3" s="50"/>
      <c r="C3" s="50"/>
      <c r="D3" s="51"/>
      <c r="E3" s="50"/>
      <c r="F3" s="50"/>
      <c r="G3" s="50"/>
      <c r="H3" s="50"/>
      <c r="I3" s="50"/>
      <c r="J3" s="50"/>
      <c r="K3" s="50"/>
      <c r="L3" s="50"/>
      <c r="M3" s="50"/>
    </row>
    <row r="4" spans="1:14" s="4" customFormat="1" ht="21" customHeight="1" x14ac:dyDescent="0.3">
      <c r="A4" s="95" t="s">
        <v>135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</row>
    <row r="5" spans="1:14" s="4" customFormat="1" ht="21" customHeight="1" x14ac:dyDescent="0.3">
      <c r="A5" s="95" t="s">
        <v>109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</row>
    <row r="6" spans="1:14" s="4" customFormat="1" ht="20.25" thickBot="1" x14ac:dyDescent="0.4">
      <c r="A6" s="72" t="s">
        <v>145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</row>
    <row r="7" spans="1:14" s="5" customFormat="1" ht="16.5" customHeight="1" thickTop="1" x14ac:dyDescent="0.25">
      <c r="A7" s="73" t="s">
        <v>4</v>
      </c>
      <c r="B7" s="76" t="s">
        <v>5</v>
      </c>
      <c r="C7" s="76" t="s">
        <v>83</v>
      </c>
      <c r="D7" s="79" t="s">
        <v>117</v>
      </c>
      <c r="E7" s="80"/>
      <c r="F7" s="80"/>
      <c r="G7" s="81"/>
      <c r="H7" s="76" t="s">
        <v>88</v>
      </c>
      <c r="I7" s="76" t="s">
        <v>89</v>
      </c>
      <c r="J7" s="76" t="s">
        <v>90</v>
      </c>
      <c r="K7" s="76" t="s">
        <v>116</v>
      </c>
      <c r="L7" s="76" t="s">
        <v>148</v>
      </c>
      <c r="M7" s="84" t="s">
        <v>111</v>
      </c>
    </row>
    <row r="8" spans="1:14" s="5" customFormat="1" ht="12.75" customHeight="1" x14ac:dyDescent="0.25">
      <c r="A8" s="96"/>
      <c r="B8" s="82"/>
      <c r="C8" s="82"/>
      <c r="D8" s="88" t="s">
        <v>6</v>
      </c>
      <c r="E8" s="89" t="s">
        <v>86</v>
      </c>
      <c r="F8" s="100"/>
      <c r="G8" s="88" t="s">
        <v>87</v>
      </c>
      <c r="H8" s="82"/>
      <c r="I8" s="82"/>
      <c r="J8" s="82"/>
      <c r="K8" s="82"/>
      <c r="L8" s="82"/>
      <c r="M8" s="98"/>
    </row>
    <row r="9" spans="1:14" s="5" customFormat="1" ht="15.75" x14ac:dyDescent="0.25">
      <c r="A9" s="97"/>
      <c r="B9" s="83"/>
      <c r="C9" s="83"/>
      <c r="D9" s="83"/>
      <c r="E9" s="6" t="s">
        <v>84</v>
      </c>
      <c r="F9" s="6" t="s">
        <v>85</v>
      </c>
      <c r="G9" s="91"/>
      <c r="H9" s="83"/>
      <c r="I9" s="83"/>
      <c r="J9" s="83"/>
      <c r="K9" s="83"/>
      <c r="L9" s="83"/>
      <c r="M9" s="99"/>
    </row>
    <row r="10" spans="1:14" ht="18" customHeight="1" x14ac:dyDescent="0.25">
      <c r="A10" s="18">
        <v>1</v>
      </c>
      <c r="B10" s="28" t="s">
        <v>29</v>
      </c>
      <c r="C10" s="35">
        <v>4.0599999999999996</v>
      </c>
      <c r="D10" s="35">
        <v>0.3</v>
      </c>
      <c r="E10" s="39">
        <v>11</v>
      </c>
      <c r="F10" s="35">
        <f>C10*E10%</f>
        <v>0.44659999999999994</v>
      </c>
      <c r="G10" s="35">
        <f t="shared" ref="G10:G23" si="0">D10+F10</f>
        <v>0.74659999999999993</v>
      </c>
      <c r="H10" s="35">
        <f t="shared" ref="H10:H25" si="1">G10+C10</f>
        <v>4.8065999999999995</v>
      </c>
      <c r="I10" s="37">
        <f t="shared" ref="I10:I25" si="2">H10*1490000</f>
        <v>7161833.9999999991</v>
      </c>
      <c r="J10" s="38">
        <f t="shared" ref="J10:J25" si="3">I10*1%</f>
        <v>71618.34</v>
      </c>
      <c r="K10" s="55">
        <v>3</v>
      </c>
      <c r="L10" s="55">
        <f t="shared" ref="L10:L25" si="4">K10*J10</f>
        <v>214855.02</v>
      </c>
      <c r="M10" s="19"/>
      <c r="N10" s="7"/>
    </row>
    <row r="11" spans="1:14" ht="18" customHeight="1" x14ac:dyDescent="0.25">
      <c r="A11" s="18">
        <v>2</v>
      </c>
      <c r="B11" s="28" t="s">
        <v>28</v>
      </c>
      <c r="C11" s="35">
        <v>3.33</v>
      </c>
      <c r="D11" s="35">
        <v>0.4</v>
      </c>
      <c r="E11" s="39"/>
      <c r="F11" s="35"/>
      <c r="G11" s="35">
        <f t="shared" si="0"/>
        <v>0.4</v>
      </c>
      <c r="H11" s="35">
        <f t="shared" si="1"/>
        <v>3.73</v>
      </c>
      <c r="I11" s="37">
        <f t="shared" si="2"/>
        <v>5557700</v>
      </c>
      <c r="J11" s="38">
        <f t="shared" si="3"/>
        <v>55577</v>
      </c>
      <c r="K11" s="55">
        <v>3</v>
      </c>
      <c r="L11" s="55">
        <f t="shared" si="4"/>
        <v>166731</v>
      </c>
      <c r="M11" s="19"/>
      <c r="N11" s="7"/>
    </row>
    <row r="12" spans="1:14" ht="18" customHeight="1" x14ac:dyDescent="0.25">
      <c r="A12" s="18">
        <v>3</v>
      </c>
      <c r="B12" s="28" t="s">
        <v>137</v>
      </c>
      <c r="C12" s="35">
        <v>2.67</v>
      </c>
      <c r="D12" s="35">
        <v>0.3</v>
      </c>
      <c r="E12" s="39"/>
      <c r="F12" s="35"/>
      <c r="G12" s="35">
        <f t="shared" si="0"/>
        <v>0.3</v>
      </c>
      <c r="H12" s="35">
        <f t="shared" si="1"/>
        <v>2.9699999999999998</v>
      </c>
      <c r="I12" s="37">
        <f t="shared" si="2"/>
        <v>4425300</v>
      </c>
      <c r="J12" s="38">
        <f t="shared" si="3"/>
        <v>44253</v>
      </c>
      <c r="K12" s="55">
        <v>3</v>
      </c>
      <c r="L12" s="55">
        <f t="shared" si="4"/>
        <v>132759</v>
      </c>
      <c r="M12" s="19"/>
      <c r="N12" s="7"/>
    </row>
    <row r="13" spans="1:14" ht="18" customHeight="1" x14ac:dyDescent="0.25">
      <c r="A13" s="18">
        <v>4</v>
      </c>
      <c r="B13" s="28" t="s">
        <v>31</v>
      </c>
      <c r="C13" s="35">
        <v>3.33</v>
      </c>
      <c r="D13" s="35"/>
      <c r="E13" s="39"/>
      <c r="F13" s="35"/>
      <c r="G13" s="35">
        <f t="shared" si="0"/>
        <v>0</v>
      </c>
      <c r="H13" s="35">
        <f t="shared" si="1"/>
        <v>3.33</v>
      </c>
      <c r="I13" s="37">
        <f t="shared" si="2"/>
        <v>4961700</v>
      </c>
      <c r="J13" s="38">
        <f t="shared" si="3"/>
        <v>49617</v>
      </c>
      <c r="K13" s="55">
        <v>3</v>
      </c>
      <c r="L13" s="55">
        <f t="shared" si="4"/>
        <v>148851</v>
      </c>
      <c r="M13" s="19"/>
      <c r="N13" s="7"/>
    </row>
    <row r="14" spans="1:14" ht="18" customHeight="1" x14ac:dyDescent="0.25">
      <c r="A14" s="18">
        <v>5</v>
      </c>
      <c r="B14" s="28" t="s">
        <v>33</v>
      </c>
      <c r="C14" s="35">
        <v>3.03</v>
      </c>
      <c r="D14" s="35"/>
      <c r="E14" s="39"/>
      <c r="F14" s="35"/>
      <c r="G14" s="35">
        <f t="shared" si="0"/>
        <v>0</v>
      </c>
      <c r="H14" s="35">
        <f t="shared" si="1"/>
        <v>3.03</v>
      </c>
      <c r="I14" s="37">
        <f t="shared" si="2"/>
        <v>4514700</v>
      </c>
      <c r="J14" s="38">
        <f t="shared" si="3"/>
        <v>45147</v>
      </c>
      <c r="K14" s="55">
        <v>3</v>
      </c>
      <c r="L14" s="55">
        <f t="shared" si="4"/>
        <v>135441</v>
      </c>
      <c r="M14" s="19"/>
      <c r="N14" s="7"/>
    </row>
    <row r="15" spans="1:14" ht="18" customHeight="1" x14ac:dyDescent="0.25">
      <c r="A15" s="18">
        <v>6</v>
      </c>
      <c r="B15" s="28" t="s">
        <v>34</v>
      </c>
      <c r="C15" s="35">
        <v>3.34</v>
      </c>
      <c r="D15" s="35"/>
      <c r="E15" s="39"/>
      <c r="F15" s="35"/>
      <c r="G15" s="35">
        <f t="shared" si="0"/>
        <v>0</v>
      </c>
      <c r="H15" s="35">
        <f t="shared" si="1"/>
        <v>3.34</v>
      </c>
      <c r="I15" s="37">
        <f t="shared" si="2"/>
        <v>4976600</v>
      </c>
      <c r="J15" s="38">
        <f t="shared" si="3"/>
        <v>49766</v>
      </c>
      <c r="K15" s="55">
        <v>3</v>
      </c>
      <c r="L15" s="55">
        <f t="shared" si="4"/>
        <v>149298</v>
      </c>
      <c r="M15" s="19"/>
      <c r="N15" s="7"/>
    </row>
    <row r="16" spans="1:14" ht="18" customHeight="1" x14ac:dyDescent="0.25">
      <c r="A16" s="18">
        <v>7</v>
      </c>
      <c r="B16" s="28" t="s">
        <v>35</v>
      </c>
      <c r="C16" s="35">
        <v>3.34</v>
      </c>
      <c r="D16" s="35"/>
      <c r="E16" s="39"/>
      <c r="F16" s="35"/>
      <c r="G16" s="35">
        <f t="shared" si="0"/>
        <v>0</v>
      </c>
      <c r="H16" s="35">
        <f t="shared" si="1"/>
        <v>3.34</v>
      </c>
      <c r="I16" s="37">
        <f t="shared" si="2"/>
        <v>4976600</v>
      </c>
      <c r="J16" s="38">
        <f t="shared" si="3"/>
        <v>49766</v>
      </c>
      <c r="K16" s="55">
        <v>3</v>
      </c>
      <c r="L16" s="55">
        <f t="shared" si="4"/>
        <v>149298</v>
      </c>
      <c r="M16" s="19"/>
      <c r="N16" s="7"/>
    </row>
    <row r="17" spans="1:14" ht="18" customHeight="1" x14ac:dyDescent="0.25">
      <c r="A17" s="18">
        <v>8</v>
      </c>
      <c r="B17" s="28" t="s">
        <v>72</v>
      </c>
      <c r="C17" s="35">
        <v>3.34</v>
      </c>
      <c r="D17" s="35"/>
      <c r="E17" s="39"/>
      <c r="F17" s="35"/>
      <c r="G17" s="35">
        <f t="shared" si="0"/>
        <v>0</v>
      </c>
      <c r="H17" s="35">
        <f t="shared" si="1"/>
        <v>3.34</v>
      </c>
      <c r="I17" s="37">
        <f t="shared" si="2"/>
        <v>4976600</v>
      </c>
      <c r="J17" s="38">
        <f t="shared" si="3"/>
        <v>49766</v>
      </c>
      <c r="K17" s="55">
        <v>3</v>
      </c>
      <c r="L17" s="55">
        <f t="shared" si="4"/>
        <v>149298</v>
      </c>
      <c r="M17" s="19"/>
      <c r="N17" s="7"/>
    </row>
    <row r="18" spans="1:14" ht="18" customHeight="1" x14ac:dyDescent="0.25">
      <c r="A18" s="18">
        <v>9</v>
      </c>
      <c r="B18" s="28" t="s">
        <v>138</v>
      </c>
      <c r="C18" s="35">
        <v>2.41</v>
      </c>
      <c r="D18" s="35"/>
      <c r="E18" s="39"/>
      <c r="F18" s="35"/>
      <c r="G18" s="35">
        <f t="shared" si="0"/>
        <v>0</v>
      </c>
      <c r="H18" s="35">
        <f t="shared" ref="H18" si="5">G18+C18</f>
        <v>2.41</v>
      </c>
      <c r="I18" s="37">
        <f t="shared" ref="I18" si="6">H18*1490000</f>
        <v>3590900</v>
      </c>
      <c r="J18" s="38">
        <f t="shared" ref="J18" si="7">I18*1%</f>
        <v>35909</v>
      </c>
      <c r="K18" s="55">
        <v>3</v>
      </c>
      <c r="L18" s="55">
        <f t="shared" ref="L18" si="8">K18*J18</f>
        <v>107727</v>
      </c>
      <c r="M18" s="19"/>
      <c r="N18" s="7"/>
    </row>
    <row r="19" spans="1:14" ht="18" customHeight="1" x14ac:dyDescent="0.25">
      <c r="A19" s="18">
        <v>10</v>
      </c>
      <c r="B19" s="28" t="s">
        <v>32</v>
      </c>
      <c r="C19" s="35">
        <v>3.03</v>
      </c>
      <c r="D19" s="35"/>
      <c r="E19" s="39"/>
      <c r="F19" s="35"/>
      <c r="G19" s="35">
        <f t="shared" si="0"/>
        <v>0</v>
      </c>
      <c r="H19" s="35">
        <f t="shared" si="1"/>
        <v>3.03</v>
      </c>
      <c r="I19" s="37">
        <f t="shared" si="2"/>
        <v>4514700</v>
      </c>
      <c r="J19" s="38">
        <f t="shared" si="3"/>
        <v>45147</v>
      </c>
      <c r="K19" s="55">
        <v>3</v>
      </c>
      <c r="L19" s="55">
        <f t="shared" si="4"/>
        <v>135441</v>
      </c>
      <c r="M19" s="19"/>
      <c r="N19" s="7"/>
    </row>
    <row r="20" spans="1:14" ht="18" customHeight="1" x14ac:dyDescent="0.25">
      <c r="A20" s="18">
        <v>11</v>
      </c>
      <c r="B20" s="29" t="s">
        <v>30</v>
      </c>
      <c r="C20" s="35">
        <v>3.33</v>
      </c>
      <c r="D20" s="35"/>
      <c r="E20" s="39"/>
      <c r="F20" s="35"/>
      <c r="G20" s="35">
        <f t="shared" si="0"/>
        <v>0</v>
      </c>
      <c r="H20" s="35">
        <f t="shared" si="1"/>
        <v>3.33</v>
      </c>
      <c r="I20" s="37">
        <f t="shared" si="2"/>
        <v>4961700</v>
      </c>
      <c r="J20" s="38">
        <f t="shared" si="3"/>
        <v>49617</v>
      </c>
      <c r="K20" s="55">
        <v>3</v>
      </c>
      <c r="L20" s="55">
        <f t="shared" si="4"/>
        <v>148851</v>
      </c>
      <c r="M20" s="19"/>
      <c r="N20" s="7"/>
    </row>
    <row r="21" spans="1:14" ht="18" customHeight="1" x14ac:dyDescent="0.25">
      <c r="A21" s="18">
        <v>12</v>
      </c>
      <c r="B21" s="29" t="s">
        <v>120</v>
      </c>
      <c r="C21" s="35">
        <v>3</v>
      </c>
      <c r="D21" s="35"/>
      <c r="E21" s="39"/>
      <c r="F21" s="35">
        <f t="shared" ref="F21:F22" si="9">C21*E21%</f>
        <v>0</v>
      </c>
      <c r="G21" s="35">
        <f t="shared" si="0"/>
        <v>0</v>
      </c>
      <c r="H21" s="35">
        <f t="shared" si="1"/>
        <v>3</v>
      </c>
      <c r="I21" s="37">
        <f t="shared" si="2"/>
        <v>4470000</v>
      </c>
      <c r="J21" s="38">
        <f t="shared" si="3"/>
        <v>44700</v>
      </c>
      <c r="K21" s="55">
        <v>3</v>
      </c>
      <c r="L21" s="55">
        <f t="shared" si="4"/>
        <v>134100</v>
      </c>
      <c r="M21" s="19"/>
      <c r="N21" s="7"/>
    </row>
    <row r="22" spans="1:14" ht="18" customHeight="1" x14ac:dyDescent="0.25">
      <c r="A22" s="18">
        <v>13</v>
      </c>
      <c r="B22" s="29" t="s">
        <v>121</v>
      </c>
      <c r="C22" s="35">
        <v>3.03</v>
      </c>
      <c r="D22" s="35"/>
      <c r="E22" s="39"/>
      <c r="F22" s="35">
        <f t="shared" si="9"/>
        <v>0</v>
      </c>
      <c r="G22" s="35">
        <f t="shared" si="0"/>
        <v>0</v>
      </c>
      <c r="H22" s="35">
        <f t="shared" si="1"/>
        <v>3.03</v>
      </c>
      <c r="I22" s="37">
        <f t="shared" si="2"/>
        <v>4514700</v>
      </c>
      <c r="J22" s="38">
        <f t="shared" si="3"/>
        <v>45147</v>
      </c>
      <c r="K22" s="55">
        <v>3</v>
      </c>
      <c r="L22" s="55">
        <f t="shared" si="4"/>
        <v>135441</v>
      </c>
      <c r="M22" s="19"/>
      <c r="N22" s="7"/>
    </row>
    <row r="23" spans="1:14" ht="18" customHeight="1" x14ac:dyDescent="0.25">
      <c r="A23" s="18">
        <v>14</v>
      </c>
      <c r="B23" s="29" t="s">
        <v>122</v>
      </c>
      <c r="C23" s="35">
        <v>2.72</v>
      </c>
      <c r="D23" s="35"/>
      <c r="E23" s="39"/>
      <c r="F23" s="35">
        <f>C23*E23%</f>
        <v>0</v>
      </c>
      <c r="G23" s="35">
        <f t="shared" si="0"/>
        <v>0</v>
      </c>
      <c r="H23" s="35">
        <f t="shared" si="1"/>
        <v>2.72</v>
      </c>
      <c r="I23" s="37">
        <f t="shared" ref="I23" si="10">H23*1490000</f>
        <v>4052800.0000000005</v>
      </c>
      <c r="J23" s="38">
        <f t="shared" ref="J23" si="11">I23*1%</f>
        <v>40528.000000000007</v>
      </c>
      <c r="K23" s="55">
        <v>3</v>
      </c>
      <c r="L23" s="55">
        <f t="shared" ref="L23" si="12">K23*J23</f>
        <v>121584.00000000003</v>
      </c>
      <c r="M23" s="19"/>
      <c r="N23" s="7"/>
    </row>
    <row r="24" spans="1:14" ht="18" customHeight="1" x14ac:dyDescent="0.25">
      <c r="A24" s="18">
        <v>15</v>
      </c>
      <c r="B24" s="29" t="s">
        <v>101</v>
      </c>
      <c r="C24" s="35">
        <v>4.6500000000000004</v>
      </c>
      <c r="D24" s="35">
        <v>0.4</v>
      </c>
      <c r="E24" s="39"/>
      <c r="F24" s="35"/>
      <c r="G24" s="35">
        <f>D24+F24</f>
        <v>0.4</v>
      </c>
      <c r="H24" s="35">
        <f>G24+C24</f>
        <v>5.0500000000000007</v>
      </c>
      <c r="I24" s="37">
        <f>H24*1490000</f>
        <v>7524500.0000000009</v>
      </c>
      <c r="J24" s="38">
        <f>I24*1%</f>
        <v>75245.000000000015</v>
      </c>
      <c r="K24" s="55">
        <v>3</v>
      </c>
      <c r="L24" s="55">
        <f>K24*J24</f>
        <v>225735.00000000006</v>
      </c>
      <c r="M24" s="19"/>
      <c r="N24" s="7"/>
    </row>
    <row r="25" spans="1:14" ht="18" customHeight="1" x14ac:dyDescent="0.25">
      <c r="A25" s="18">
        <v>16</v>
      </c>
      <c r="B25" s="28" t="s">
        <v>124</v>
      </c>
      <c r="C25" s="35">
        <v>3</v>
      </c>
      <c r="D25" s="35"/>
      <c r="E25" s="39"/>
      <c r="F25" s="35"/>
      <c r="G25" s="35">
        <f>D25+F25</f>
        <v>0</v>
      </c>
      <c r="H25" s="35">
        <f t="shared" si="1"/>
        <v>3</v>
      </c>
      <c r="I25" s="37">
        <f t="shared" si="2"/>
        <v>4470000</v>
      </c>
      <c r="J25" s="38">
        <f t="shared" si="3"/>
        <v>44700</v>
      </c>
      <c r="K25" s="55">
        <v>3</v>
      </c>
      <c r="L25" s="55">
        <f t="shared" si="4"/>
        <v>134100</v>
      </c>
      <c r="M25" s="21"/>
      <c r="N25" s="7"/>
    </row>
    <row r="26" spans="1:14" s="1" customFormat="1" ht="21" customHeight="1" thickBot="1" x14ac:dyDescent="0.3">
      <c r="A26" s="23"/>
      <c r="B26" s="24" t="s">
        <v>80</v>
      </c>
      <c r="C26" s="40">
        <f>SUM(C10:C25)</f>
        <v>51.61</v>
      </c>
      <c r="D26" s="40">
        <f>SUM(D10:D25)</f>
        <v>1.4</v>
      </c>
      <c r="E26" s="40"/>
      <c r="F26" s="40">
        <f t="shared" ref="F26:L26" si="13">SUM(F10:F25)</f>
        <v>0.44659999999999994</v>
      </c>
      <c r="G26" s="40">
        <f t="shared" si="13"/>
        <v>1.8466</v>
      </c>
      <c r="H26" s="40">
        <f t="shared" si="13"/>
        <v>53.456599999999995</v>
      </c>
      <c r="I26" s="41">
        <f t="shared" si="13"/>
        <v>79650334</v>
      </c>
      <c r="J26" s="41">
        <f t="shared" si="13"/>
        <v>796503.34</v>
      </c>
      <c r="K26" s="41">
        <f t="shared" si="13"/>
        <v>48</v>
      </c>
      <c r="L26" s="41">
        <f t="shared" si="13"/>
        <v>2389510.02</v>
      </c>
      <c r="M26" s="25"/>
    </row>
    <row r="27" spans="1:14" s="1" customFormat="1" ht="16.5" thickTop="1" x14ac:dyDescent="0.25">
      <c r="A27" s="9"/>
      <c r="B27" s="58" t="s">
        <v>81</v>
      </c>
      <c r="C27" s="10" t="str">
        <f>[1]!VND(L26,TRUE)</f>
        <v>Hai triệu, ba trăm tám mươi chín ngàn, năm trăm mười đồng, lẻ hai xu</v>
      </c>
      <c r="D27" s="10"/>
      <c r="E27" s="45"/>
      <c r="F27" s="45"/>
      <c r="G27" s="45"/>
      <c r="H27" s="45"/>
      <c r="I27" s="45"/>
      <c r="J27" s="45"/>
      <c r="K27" s="45"/>
      <c r="L27" s="45"/>
      <c r="M27" s="44"/>
    </row>
    <row r="28" spans="1:14" s="4" customFormat="1" ht="20.25" customHeight="1" x14ac:dyDescent="0.3">
      <c r="J28" s="48" t="s">
        <v>142</v>
      </c>
      <c r="M28" s="13"/>
    </row>
    <row r="29" spans="1:14" s="12" customFormat="1" ht="16.5" x14ac:dyDescent="0.25">
      <c r="B29" s="87" t="s">
        <v>104</v>
      </c>
      <c r="C29" s="87"/>
      <c r="D29" s="14"/>
      <c r="G29" s="14"/>
      <c r="H29" s="14"/>
      <c r="J29" s="14"/>
      <c r="K29" s="14" t="s">
        <v>82</v>
      </c>
      <c r="L29" s="52"/>
    </row>
    <row r="30" spans="1:14" s="4" customFormat="1" ht="16.5" x14ac:dyDescent="0.25">
      <c r="B30" s="14"/>
      <c r="C30" s="14"/>
      <c r="D30" s="14"/>
      <c r="G30" s="15"/>
      <c r="H30" s="15"/>
      <c r="J30" s="15"/>
      <c r="K30" s="15"/>
      <c r="L30" s="15"/>
      <c r="M30" s="16"/>
    </row>
    <row r="31" spans="1:14" s="4" customFormat="1" ht="16.5" x14ac:dyDescent="0.25">
      <c r="B31" s="14"/>
      <c r="C31" s="14"/>
      <c r="D31" s="14"/>
      <c r="G31" s="15"/>
      <c r="H31" s="15"/>
      <c r="J31" s="15"/>
      <c r="K31" s="15"/>
      <c r="L31" s="15"/>
      <c r="M31" s="16"/>
    </row>
    <row r="32" spans="1:14" s="4" customFormat="1" ht="16.5" x14ac:dyDescent="0.25">
      <c r="B32" s="14"/>
      <c r="C32" s="14"/>
      <c r="D32" s="14"/>
      <c r="G32" s="15"/>
      <c r="H32" s="15"/>
      <c r="J32" s="15"/>
      <c r="K32" s="15"/>
      <c r="L32" s="15"/>
      <c r="M32" s="16"/>
    </row>
    <row r="33" spans="2:12" s="4" customFormat="1" ht="16.5" x14ac:dyDescent="0.25">
      <c r="B33" s="87" t="s">
        <v>55</v>
      </c>
      <c r="C33" s="87"/>
      <c r="D33" s="14"/>
      <c r="G33" s="14"/>
      <c r="H33" s="14"/>
      <c r="J33" s="14"/>
      <c r="K33" s="14" t="s">
        <v>9</v>
      </c>
      <c r="L33" s="52"/>
    </row>
  </sheetData>
  <mergeCells count="18">
    <mergeCell ref="B29:C29"/>
    <mergeCell ref="B33:C33"/>
    <mergeCell ref="K7:K9"/>
    <mergeCell ref="L7:L9"/>
    <mergeCell ref="A5:M5"/>
    <mergeCell ref="A4:M4"/>
    <mergeCell ref="A6:M6"/>
    <mergeCell ref="A7:A9"/>
    <mergeCell ref="B7:B9"/>
    <mergeCell ref="C7:C9"/>
    <mergeCell ref="D7:G7"/>
    <mergeCell ref="H7:H9"/>
    <mergeCell ref="I7:I9"/>
    <mergeCell ref="J7:J9"/>
    <mergeCell ref="M7:M9"/>
    <mergeCell ref="D8:D9"/>
    <mergeCell ref="E8:F8"/>
    <mergeCell ref="G8:G9"/>
  </mergeCells>
  <pageMargins left="0.31496062992125984" right="0.11811023622047245" top="0.35433070866141736" bottom="0.35433070866141736" header="0.31496062992125984" footer="0.31496062992125984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A4" workbookViewId="0">
      <selection activeCell="A9" sqref="A9:G26"/>
    </sheetView>
  </sheetViews>
  <sheetFormatPr defaultRowHeight="12.75" x14ac:dyDescent="0.2"/>
  <cols>
    <col min="1" max="1" width="4.140625" style="8" customWidth="1"/>
    <col min="2" max="2" width="21.140625" style="8" customWidth="1"/>
    <col min="3" max="3" width="6.42578125" style="8" customWidth="1"/>
    <col min="4" max="4" width="6.7109375" style="8" customWidth="1"/>
    <col min="5" max="5" width="5" style="8" customWidth="1"/>
    <col min="6" max="7" width="6.5703125" style="8" customWidth="1"/>
    <col min="8" max="8" width="13.140625" style="8" customWidth="1"/>
    <col min="9" max="9" width="17.85546875" style="8" customWidth="1"/>
    <col min="10" max="10" width="13.140625" style="8" customWidth="1"/>
    <col min="11" max="11" width="10.140625" style="8" customWidth="1"/>
    <col min="12" max="12" width="15.140625" style="8" customWidth="1"/>
    <col min="13" max="13" width="11.5703125" style="8" customWidth="1"/>
    <col min="14" max="262" width="9.140625" style="8"/>
    <col min="263" max="263" width="4.140625" style="8" customWidth="1"/>
    <col min="264" max="264" width="25.7109375" style="8" customWidth="1"/>
    <col min="265" max="265" width="20.140625" style="8" customWidth="1"/>
    <col min="266" max="266" width="7.85546875" style="8" customWidth="1"/>
    <col min="267" max="267" width="12.140625" style="8" customWidth="1"/>
    <col min="268" max="268" width="12.85546875" style="8" customWidth="1"/>
    <col min="269" max="269" width="14.7109375" style="8" customWidth="1"/>
    <col min="270" max="518" width="9.140625" style="8"/>
    <col min="519" max="519" width="4.140625" style="8" customWidth="1"/>
    <col min="520" max="520" width="25.7109375" style="8" customWidth="1"/>
    <col min="521" max="521" width="20.140625" style="8" customWidth="1"/>
    <col min="522" max="522" width="7.85546875" style="8" customWidth="1"/>
    <col min="523" max="523" width="12.140625" style="8" customWidth="1"/>
    <col min="524" max="524" width="12.85546875" style="8" customWidth="1"/>
    <col min="525" max="525" width="14.7109375" style="8" customWidth="1"/>
    <col min="526" max="774" width="9.140625" style="8"/>
    <col min="775" max="775" width="4.140625" style="8" customWidth="1"/>
    <col min="776" max="776" width="25.7109375" style="8" customWidth="1"/>
    <col min="777" max="777" width="20.140625" style="8" customWidth="1"/>
    <col min="778" max="778" width="7.85546875" style="8" customWidth="1"/>
    <col min="779" max="779" width="12.140625" style="8" customWidth="1"/>
    <col min="780" max="780" width="12.85546875" style="8" customWidth="1"/>
    <col min="781" max="781" width="14.7109375" style="8" customWidth="1"/>
    <col min="782" max="1030" width="9.140625" style="8"/>
    <col min="1031" max="1031" width="4.140625" style="8" customWidth="1"/>
    <col min="1032" max="1032" width="25.7109375" style="8" customWidth="1"/>
    <col min="1033" max="1033" width="20.140625" style="8" customWidth="1"/>
    <col min="1034" max="1034" width="7.85546875" style="8" customWidth="1"/>
    <col min="1035" max="1035" width="12.140625" style="8" customWidth="1"/>
    <col min="1036" max="1036" width="12.85546875" style="8" customWidth="1"/>
    <col min="1037" max="1037" width="14.7109375" style="8" customWidth="1"/>
    <col min="1038" max="1286" width="9.140625" style="8"/>
    <col min="1287" max="1287" width="4.140625" style="8" customWidth="1"/>
    <col min="1288" max="1288" width="25.7109375" style="8" customWidth="1"/>
    <col min="1289" max="1289" width="20.140625" style="8" customWidth="1"/>
    <col min="1290" max="1290" width="7.85546875" style="8" customWidth="1"/>
    <col min="1291" max="1291" width="12.140625" style="8" customWidth="1"/>
    <col min="1292" max="1292" width="12.85546875" style="8" customWidth="1"/>
    <col min="1293" max="1293" width="14.7109375" style="8" customWidth="1"/>
    <col min="1294" max="1542" width="9.140625" style="8"/>
    <col min="1543" max="1543" width="4.140625" style="8" customWidth="1"/>
    <col min="1544" max="1544" width="25.7109375" style="8" customWidth="1"/>
    <col min="1545" max="1545" width="20.140625" style="8" customWidth="1"/>
    <col min="1546" max="1546" width="7.85546875" style="8" customWidth="1"/>
    <col min="1547" max="1547" width="12.140625" style="8" customWidth="1"/>
    <col min="1548" max="1548" width="12.85546875" style="8" customWidth="1"/>
    <col min="1549" max="1549" width="14.7109375" style="8" customWidth="1"/>
    <col min="1550" max="1798" width="9.140625" style="8"/>
    <col min="1799" max="1799" width="4.140625" style="8" customWidth="1"/>
    <col min="1800" max="1800" width="25.7109375" style="8" customWidth="1"/>
    <col min="1801" max="1801" width="20.140625" style="8" customWidth="1"/>
    <col min="1802" max="1802" width="7.85546875" style="8" customWidth="1"/>
    <col min="1803" max="1803" width="12.140625" style="8" customWidth="1"/>
    <col min="1804" max="1804" width="12.85546875" style="8" customWidth="1"/>
    <col min="1805" max="1805" width="14.7109375" style="8" customWidth="1"/>
    <col min="1806" max="2054" width="9.140625" style="8"/>
    <col min="2055" max="2055" width="4.140625" style="8" customWidth="1"/>
    <col min="2056" max="2056" width="25.7109375" style="8" customWidth="1"/>
    <col min="2057" max="2057" width="20.140625" style="8" customWidth="1"/>
    <col min="2058" max="2058" width="7.85546875" style="8" customWidth="1"/>
    <col min="2059" max="2059" width="12.140625" style="8" customWidth="1"/>
    <col min="2060" max="2060" width="12.85546875" style="8" customWidth="1"/>
    <col min="2061" max="2061" width="14.7109375" style="8" customWidth="1"/>
    <col min="2062" max="2310" width="9.140625" style="8"/>
    <col min="2311" max="2311" width="4.140625" style="8" customWidth="1"/>
    <col min="2312" max="2312" width="25.7109375" style="8" customWidth="1"/>
    <col min="2313" max="2313" width="20.140625" style="8" customWidth="1"/>
    <col min="2314" max="2314" width="7.85546875" style="8" customWidth="1"/>
    <col min="2315" max="2315" width="12.140625" style="8" customWidth="1"/>
    <col min="2316" max="2316" width="12.85546875" style="8" customWidth="1"/>
    <col min="2317" max="2317" width="14.7109375" style="8" customWidth="1"/>
    <col min="2318" max="2566" width="9.140625" style="8"/>
    <col min="2567" max="2567" width="4.140625" style="8" customWidth="1"/>
    <col min="2568" max="2568" width="25.7109375" style="8" customWidth="1"/>
    <col min="2569" max="2569" width="20.140625" style="8" customWidth="1"/>
    <col min="2570" max="2570" width="7.85546875" style="8" customWidth="1"/>
    <col min="2571" max="2571" width="12.140625" style="8" customWidth="1"/>
    <col min="2572" max="2572" width="12.85546875" style="8" customWidth="1"/>
    <col min="2573" max="2573" width="14.7109375" style="8" customWidth="1"/>
    <col min="2574" max="2822" width="9.140625" style="8"/>
    <col min="2823" max="2823" width="4.140625" style="8" customWidth="1"/>
    <col min="2824" max="2824" width="25.7109375" style="8" customWidth="1"/>
    <col min="2825" max="2825" width="20.140625" style="8" customWidth="1"/>
    <col min="2826" max="2826" width="7.85546875" style="8" customWidth="1"/>
    <col min="2827" max="2827" width="12.140625" style="8" customWidth="1"/>
    <col min="2828" max="2828" width="12.85546875" style="8" customWidth="1"/>
    <col min="2829" max="2829" width="14.7109375" style="8" customWidth="1"/>
    <col min="2830" max="3078" width="9.140625" style="8"/>
    <col min="3079" max="3079" width="4.140625" style="8" customWidth="1"/>
    <col min="3080" max="3080" width="25.7109375" style="8" customWidth="1"/>
    <col min="3081" max="3081" width="20.140625" style="8" customWidth="1"/>
    <col min="3082" max="3082" width="7.85546875" style="8" customWidth="1"/>
    <col min="3083" max="3083" width="12.140625" style="8" customWidth="1"/>
    <col min="3084" max="3084" width="12.85546875" style="8" customWidth="1"/>
    <col min="3085" max="3085" width="14.7109375" style="8" customWidth="1"/>
    <col min="3086" max="3334" width="9.140625" style="8"/>
    <col min="3335" max="3335" width="4.140625" style="8" customWidth="1"/>
    <col min="3336" max="3336" width="25.7109375" style="8" customWidth="1"/>
    <col min="3337" max="3337" width="20.140625" style="8" customWidth="1"/>
    <col min="3338" max="3338" width="7.85546875" style="8" customWidth="1"/>
    <col min="3339" max="3339" width="12.140625" style="8" customWidth="1"/>
    <col min="3340" max="3340" width="12.85546875" style="8" customWidth="1"/>
    <col min="3341" max="3341" width="14.7109375" style="8" customWidth="1"/>
    <col min="3342" max="3590" width="9.140625" style="8"/>
    <col min="3591" max="3591" width="4.140625" style="8" customWidth="1"/>
    <col min="3592" max="3592" width="25.7109375" style="8" customWidth="1"/>
    <col min="3593" max="3593" width="20.140625" style="8" customWidth="1"/>
    <col min="3594" max="3594" width="7.85546875" style="8" customWidth="1"/>
    <col min="3595" max="3595" width="12.140625" style="8" customWidth="1"/>
    <col min="3596" max="3596" width="12.85546875" style="8" customWidth="1"/>
    <col min="3597" max="3597" width="14.7109375" style="8" customWidth="1"/>
    <col min="3598" max="3846" width="9.140625" style="8"/>
    <col min="3847" max="3847" width="4.140625" style="8" customWidth="1"/>
    <col min="3848" max="3848" width="25.7109375" style="8" customWidth="1"/>
    <col min="3849" max="3849" width="20.140625" style="8" customWidth="1"/>
    <col min="3850" max="3850" width="7.85546875" style="8" customWidth="1"/>
    <col min="3851" max="3851" width="12.140625" style="8" customWidth="1"/>
    <col min="3852" max="3852" width="12.85546875" style="8" customWidth="1"/>
    <col min="3853" max="3853" width="14.7109375" style="8" customWidth="1"/>
    <col min="3854" max="4102" width="9.140625" style="8"/>
    <col min="4103" max="4103" width="4.140625" style="8" customWidth="1"/>
    <col min="4104" max="4104" width="25.7109375" style="8" customWidth="1"/>
    <col min="4105" max="4105" width="20.140625" style="8" customWidth="1"/>
    <col min="4106" max="4106" width="7.85546875" style="8" customWidth="1"/>
    <col min="4107" max="4107" width="12.140625" style="8" customWidth="1"/>
    <col min="4108" max="4108" width="12.85546875" style="8" customWidth="1"/>
    <col min="4109" max="4109" width="14.7109375" style="8" customWidth="1"/>
    <col min="4110" max="4358" width="9.140625" style="8"/>
    <col min="4359" max="4359" width="4.140625" style="8" customWidth="1"/>
    <col min="4360" max="4360" width="25.7109375" style="8" customWidth="1"/>
    <col min="4361" max="4361" width="20.140625" style="8" customWidth="1"/>
    <col min="4362" max="4362" width="7.85546875" style="8" customWidth="1"/>
    <col min="4363" max="4363" width="12.140625" style="8" customWidth="1"/>
    <col min="4364" max="4364" width="12.85546875" style="8" customWidth="1"/>
    <col min="4365" max="4365" width="14.7109375" style="8" customWidth="1"/>
    <col min="4366" max="4614" width="9.140625" style="8"/>
    <col min="4615" max="4615" width="4.140625" style="8" customWidth="1"/>
    <col min="4616" max="4616" width="25.7109375" style="8" customWidth="1"/>
    <col min="4617" max="4617" width="20.140625" style="8" customWidth="1"/>
    <col min="4618" max="4618" width="7.85546875" style="8" customWidth="1"/>
    <col min="4619" max="4619" width="12.140625" style="8" customWidth="1"/>
    <col min="4620" max="4620" width="12.85546875" style="8" customWidth="1"/>
    <col min="4621" max="4621" width="14.7109375" style="8" customWidth="1"/>
    <col min="4622" max="4870" width="9.140625" style="8"/>
    <col min="4871" max="4871" width="4.140625" style="8" customWidth="1"/>
    <col min="4872" max="4872" width="25.7109375" style="8" customWidth="1"/>
    <col min="4873" max="4873" width="20.140625" style="8" customWidth="1"/>
    <col min="4874" max="4874" width="7.85546875" style="8" customWidth="1"/>
    <col min="4875" max="4875" width="12.140625" style="8" customWidth="1"/>
    <col min="4876" max="4876" width="12.85546875" style="8" customWidth="1"/>
    <col min="4877" max="4877" width="14.7109375" style="8" customWidth="1"/>
    <col min="4878" max="5126" width="9.140625" style="8"/>
    <col min="5127" max="5127" width="4.140625" style="8" customWidth="1"/>
    <col min="5128" max="5128" width="25.7109375" style="8" customWidth="1"/>
    <col min="5129" max="5129" width="20.140625" style="8" customWidth="1"/>
    <col min="5130" max="5130" width="7.85546875" style="8" customWidth="1"/>
    <col min="5131" max="5131" width="12.140625" style="8" customWidth="1"/>
    <col min="5132" max="5132" width="12.85546875" style="8" customWidth="1"/>
    <col min="5133" max="5133" width="14.7109375" style="8" customWidth="1"/>
    <col min="5134" max="5382" width="9.140625" style="8"/>
    <col min="5383" max="5383" width="4.140625" style="8" customWidth="1"/>
    <col min="5384" max="5384" width="25.7109375" style="8" customWidth="1"/>
    <col min="5385" max="5385" width="20.140625" style="8" customWidth="1"/>
    <col min="5386" max="5386" width="7.85546875" style="8" customWidth="1"/>
    <col min="5387" max="5387" width="12.140625" style="8" customWidth="1"/>
    <col min="5388" max="5388" width="12.85546875" style="8" customWidth="1"/>
    <col min="5389" max="5389" width="14.7109375" style="8" customWidth="1"/>
    <col min="5390" max="5638" width="9.140625" style="8"/>
    <col min="5639" max="5639" width="4.140625" style="8" customWidth="1"/>
    <col min="5640" max="5640" width="25.7109375" style="8" customWidth="1"/>
    <col min="5641" max="5641" width="20.140625" style="8" customWidth="1"/>
    <col min="5642" max="5642" width="7.85546875" style="8" customWidth="1"/>
    <col min="5643" max="5643" width="12.140625" style="8" customWidth="1"/>
    <col min="5644" max="5644" width="12.85546875" style="8" customWidth="1"/>
    <col min="5645" max="5645" width="14.7109375" style="8" customWidth="1"/>
    <col min="5646" max="5894" width="9.140625" style="8"/>
    <col min="5895" max="5895" width="4.140625" style="8" customWidth="1"/>
    <col min="5896" max="5896" width="25.7109375" style="8" customWidth="1"/>
    <col min="5897" max="5897" width="20.140625" style="8" customWidth="1"/>
    <col min="5898" max="5898" width="7.85546875" style="8" customWidth="1"/>
    <col min="5899" max="5899" width="12.140625" style="8" customWidth="1"/>
    <col min="5900" max="5900" width="12.85546875" style="8" customWidth="1"/>
    <col min="5901" max="5901" width="14.7109375" style="8" customWidth="1"/>
    <col min="5902" max="6150" width="9.140625" style="8"/>
    <col min="6151" max="6151" width="4.140625" style="8" customWidth="1"/>
    <col min="6152" max="6152" width="25.7109375" style="8" customWidth="1"/>
    <col min="6153" max="6153" width="20.140625" style="8" customWidth="1"/>
    <col min="6154" max="6154" width="7.85546875" style="8" customWidth="1"/>
    <col min="6155" max="6155" width="12.140625" style="8" customWidth="1"/>
    <col min="6156" max="6156" width="12.85546875" style="8" customWidth="1"/>
    <col min="6157" max="6157" width="14.7109375" style="8" customWidth="1"/>
    <col min="6158" max="6406" width="9.140625" style="8"/>
    <col min="6407" max="6407" width="4.140625" style="8" customWidth="1"/>
    <col min="6408" max="6408" width="25.7109375" style="8" customWidth="1"/>
    <col min="6409" max="6409" width="20.140625" style="8" customWidth="1"/>
    <col min="6410" max="6410" width="7.85546875" style="8" customWidth="1"/>
    <col min="6411" max="6411" width="12.140625" style="8" customWidth="1"/>
    <col min="6412" max="6412" width="12.85546875" style="8" customWidth="1"/>
    <col min="6413" max="6413" width="14.7109375" style="8" customWidth="1"/>
    <col min="6414" max="6662" width="9.140625" style="8"/>
    <col min="6663" max="6663" width="4.140625" style="8" customWidth="1"/>
    <col min="6664" max="6664" width="25.7109375" style="8" customWidth="1"/>
    <col min="6665" max="6665" width="20.140625" style="8" customWidth="1"/>
    <col min="6666" max="6666" width="7.85546875" style="8" customWidth="1"/>
    <col min="6667" max="6667" width="12.140625" style="8" customWidth="1"/>
    <col min="6668" max="6668" width="12.85546875" style="8" customWidth="1"/>
    <col min="6669" max="6669" width="14.7109375" style="8" customWidth="1"/>
    <col min="6670" max="6918" width="9.140625" style="8"/>
    <col min="6919" max="6919" width="4.140625" style="8" customWidth="1"/>
    <col min="6920" max="6920" width="25.7109375" style="8" customWidth="1"/>
    <col min="6921" max="6921" width="20.140625" style="8" customWidth="1"/>
    <col min="6922" max="6922" width="7.85546875" style="8" customWidth="1"/>
    <col min="6923" max="6923" width="12.140625" style="8" customWidth="1"/>
    <col min="6924" max="6924" width="12.85546875" style="8" customWidth="1"/>
    <col min="6925" max="6925" width="14.7109375" style="8" customWidth="1"/>
    <col min="6926" max="7174" width="9.140625" style="8"/>
    <col min="7175" max="7175" width="4.140625" style="8" customWidth="1"/>
    <col min="7176" max="7176" width="25.7109375" style="8" customWidth="1"/>
    <col min="7177" max="7177" width="20.140625" style="8" customWidth="1"/>
    <col min="7178" max="7178" width="7.85546875" style="8" customWidth="1"/>
    <col min="7179" max="7179" width="12.140625" style="8" customWidth="1"/>
    <col min="7180" max="7180" width="12.85546875" style="8" customWidth="1"/>
    <col min="7181" max="7181" width="14.7109375" style="8" customWidth="1"/>
    <col min="7182" max="7430" width="9.140625" style="8"/>
    <col min="7431" max="7431" width="4.140625" style="8" customWidth="1"/>
    <col min="7432" max="7432" width="25.7109375" style="8" customWidth="1"/>
    <col min="7433" max="7433" width="20.140625" style="8" customWidth="1"/>
    <col min="7434" max="7434" width="7.85546875" style="8" customWidth="1"/>
    <col min="7435" max="7435" width="12.140625" style="8" customWidth="1"/>
    <col min="7436" max="7436" width="12.85546875" style="8" customWidth="1"/>
    <col min="7437" max="7437" width="14.7109375" style="8" customWidth="1"/>
    <col min="7438" max="7686" width="9.140625" style="8"/>
    <col min="7687" max="7687" width="4.140625" style="8" customWidth="1"/>
    <col min="7688" max="7688" width="25.7109375" style="8" customWidth="1"/>
    <col min="7689" max="7689" width="20.140625" style="8" customWidth="1"/>
    <col min="7690" max="7690" width="7.85546875" style="8" customWidth="1"/>
    <col min="7691" max="7691" width="12.140625" style="8" customWidth="1"/>
    <col min="7692" max="7692" width="12.85546875" style="8" customWidth="1"/>
    <col min="7693" max="7693" width="14.7109375" style="8" customWidth="1"/>
    <col min="7694" max="7942" width="9.140625" style="8"/>
    <col min="7943" max="7943" width="4.140625" style="8" customWidth="1"/>
    <col min="7944" max="7944" width="25.7109375" style="8" customWidth="1"/>
    <col min="7945" max="7945" width="20.140625" style="8" customWidth="1"/>
    <col min="7946" max="7946" width="7.85546875" style="8" customWidth="1"/>
    <col min="7947" max="7947" width="12.140625" style="8" customWidth="1"/>
    <col min="7948" max="7948" width="12.85546875" style="8" customWidth="1"/>
    <col min="7949" max="7949" width="14.7109375" style="8" customWidth="1"/>
    <col min="7950" max="8198" width="9.140625" style="8"/>
    <col min="8199" max="8199" width="4.140625" style="8" customWidth="1"/>
    <col min="8200" max="8200" width="25.7109375" style="8" customWidth="1"/>
    <col min="8201" max="8201" width="20.140625" style="8" customWidth="1"/>
    <col min="8202" max="8202" width="7.85546875" style="8" customWidth="1"/>
    <col min="8203" max="8203" width="12.140625" style="8" customWidth="1"/>
    <col min="8204" max="8204" width="12.85546875" style="8" customWidth="1"/>
    <col min="8205" max="8205" width="14.7109375" style="8" customWidth="1"/>
    <col min="8206" max="8454" width="9.140625" style="8"/>
    <col min="8455" max="8455" width="4.140625" style="8" customWidth="1"/>
    <col min="8456" max="8456" width="25.7109375" style="8" customWidth="1"/>
    <col min="8457" max="8457" width="20.140625" style="8" customWidth="1"/>
    <col min="8458" max="8458" width="7.85546875" style="8" customWidth="1"/>
    <col min="8459" max="8459" width="12.140625" style="8" customWidth="1"/>
    <col min="8460" max="8460" width="12.85546875" style="8" customWidth="1"/>
    <col min="8461" max="8461" width="14.7109375" style="8" customWidth="1"/>
    <col min="8462" max="8710" width="9.140625" style="8"/>
    <col min="8711" max="8711" width="4.140625" style="8" customWidth="1"/>
    <col min="8712" max="8712" width="25.7109375" style="8" customWidth="1"/>
    <col min="8713" max="8713" width="20.140625" style="8" customWidth="1"/>
    <col min="8714" max="8714" width="7.85546875" style="8" customWidth="1"/>
    <col min="8715" max="8715" width="12.140625" style="8" customWidth="1"/>
    <col min="8716" max="8716" width="12.85546875" style="8" customWidth="1"/>
    <col min="8717" max="8717" width="14.7109375" style="8" customWidth="1"/>
    <col min="8718" max="8966" width="9.140625" style="8"/>
    <col min="8967" max="8967" width="4.140625" style="8" customWidth="1"/>
    <col min="8968" max="8968" width="25.7109375" style="8" customWidth="1"/>
    <col min="8969" max="8969" width="20.140625" style="8" customWidth="1"/>
    <col min="8970" max="8970" width="7.85546875" style="8" customWidth="1"/>
    <col min="8971" max="8971" width="12.140625" style="8" customWidth="1"/>
    <col min="8972" max="8972" width="12.85546875" style="8" customWidth="1"/>
    <col min="8973" max="8973" width="14.7109375" style="8" customWidth="1"/>
    <col min="8974" max="9222" width="9.140625" style="8"/>
    <col min="9223" max="9223" width="4.140625" style="8" customWidth="1"/>
    <col min="9224" max="9224" width="25.7109375" style="8" customWidth="1"/>
    <col min="9225" max="9225" width="20.140625" style="8" customWidth="1"/>
    <col min="9226" max="9226" width="7.85546875" style="8" customWidth="1"/>
    <col min="9227" max="9227" width="12.140625" style="8" customWidth="1"/>
    <col min="9228" max="9228" width="12.85546875" style="8" customWidth="1"/>
    <col min="9229" max="9229" width="14.7109375" style="8" customWidth="1"/>
    <col min="9230" max="9478" width="9.140625" style="8"/>
    <col min="9479" max="9479" width="4.140625" style="8" customWidth="1"/>
    <col min="9480" max="9480" width="25.7109375" style="8" customWidth="1"/>
    <col min="9481" max="9481" width="20.140625" style="8" customWidth="1"/>
    <col min="9482" max="9482" width="7.85546875" style="8" customWidth="1"/>
    <col min="9483" max="9483" width="12.140625" style="8" customWidth="1"/>
    <col min="9484" max="9484" width="12.85546875" style="8" customWidth="1"/>
    <col min="9485" max="9485" width="14.7109375" style="8" customWidth="1"/>
    <col min="9486" max="9734" width="9.140625" style="8"/>
    <col min="9735" max="9735" width="4.140625" style="8" customWidth="1"/>
    <col min="9736" max="9736" width="25.7109375" style="8" customWidth="1"/>
    <col min="9737" max="9737" width="20.140625" style="8" customWidth="1"/>
    <col min="9738" max="9738" width="7.85546875" style="8" customWidth="1"/>
    <col min="9739" max="9739" width="12.140625" style="8" customWidth="1"/>
    <col min="9740" max="9740" width="12.85546875" style="8" customWidth="1"/>
    <col min="9741" max="9741" width="14.7109375" style="8" customWidth="1"/>
    <col min="9742" max="9990" width="9.140625" style="8"/>
    <col min="9991" max="9991" width="4.140625" style="8" customWidth="1"/>
    <col min="9992" max="9992" width="25.7109375" style="8" customWidth="1"/>
    <col min="9993" max="9993" width="20.140625" style="8" customWidth="1"/>
    <col min="9994" max="9994" width="7.85546875" style="8" customWidth="1"/>
    <col min="9995" max="9995" width="12.140625" style="8" customWidth="1"/>
    <col min="9996" max="9996" width="12.85546875" style="8" customWidth="1"/>
    <col min="9997" max="9997" width="14.7109375" style="8" customWidth="1"/>
    <col min="9998" max="10246" width="9.140625" style="8"/>
    <col min="10247" max="10247" width="4.140625" style="8" customWidth="1"/>
    <col min="10248" max="10248" width="25.7109375" style="8" customWidth="1"/>
    <col min="10249" max="10249" width="20.140625" style="8" customWidth="1"/>
    <col min="10250" max="10250" width="7.85546875" style="8" customWidth="1"/>
    <col min="10251" max="10251" width="12.140625" style="8" customWidth="1"/>
    <col min="10252" max="10252" width="12.85546875" style="8" customWidth="1"/>
    <col min="10253" max="10253" width="14.7109375" style="8" customWidth="1"/>
    <col min="10254" max="10502" width="9.140625" style="8"/>
    <col min="10503" max="10503" width="4.140625" style="8" customWidth="1"/>
    <col min="10504" max="10504" width="25.7109375" style="8" customWidth="1"/>
    <col min="10505" max="10505" width="20.140625" style="8" customWidth="1"/>
    <col min="10506" max="10506" width="7.85546875" style="8" customWidth="1"/>
    <col min="10507" max="10507" width="12.140625" style="8" customWidth="1"/>
    <col min="10508" max="10508" width="12.85546875" style="8" customWidth="1"/>
    <col min="10509" max="10509" width="14.7109375" style="8" customWidth="1"/>
    <col min="10510" max="10758" width="9.140625" style="8"/>
    <col min="10759" max="10759" width="4.140625" style="8" customWidth="1"/>
    <col min="10760" max="10760" width="25.7109375" style="8" customWidth="1"/>
    <col min="10761" max="10761" width="20.140625" style="8" customWidth="1"/>
    <col min="10762" max="10762" width="7.85546875" style="8" customWidth="1"/>
    <col min="10763" max="10763" width="12.140625" style="8" customWidth="1"/>
    <col min="10764" max="10764" width="12.85546875" style="8" customWidth="1"/>
    <col min="10765" max="10765" width="14.7109375" style="8" customWidth="1"/>
    <col min="10766" max="11014" width="9.140625" style="8"/>
    <col min="11015" max="11015" width="4.140625" style="8" customWidth="1"/>
    <col min="11016" max="11016" width="25.7109375" style="8" customWidth="1"/>
    <col min="11017" max="11017" width="20.140625" style="8" customWidth="1"/>
    <col min="11018" max="11018" width="7.85546875" style="8" customWidth="1"/>
    <col min="11019" max="11019" width="12.140625" style="8" customWidth="1"/>
    <col min="11020" max="11020" width="12.85546875" style="8" customWidth="1"/>
    <col min="11021" max="11021" width="14.7109375" style="8" customWidth="1"/>
    <col min="11022" max="11270" width="9.140625" style="8"/>
    <col min="11271" max="11271" width="4.140625" style="8" customWidth="1"/>
    <col min="11272" max="11272" width="25.7109375" style="8" customWidth="1"/>
    <col min="11273" max="11273" width="20.140625" style="8" customWidth="1"/>
    <col min="11274" max="11274" width="7.85546875" style="8" customWidth="1"/>
    <col min="11275" max="11275" width="12.140625" style="8" customWidth="1"/>
    <col min="11276" max="11276" width="12.85546875" style="8" customWidth="1"/>
    <col min="11277" max="11277" width="14.7109375" style="8" customWidth="1"/>
    <col min="11278" max="11526" width="9.140625" style="8"/>
    <col min="11527" max="11527" width="4.140625" style="8" customWidth="1"/>
    <col min="11528" max="11528" width="25.7109375" style="8" customWidth="1"/>
    <col min="11529" max="11529" width="20.140625" style="8" customWidth="1"/>
    <col min="11530" max="11530" width="7.85546875" style="8" customWidth="1"/>
    <col min="11531" max="11531" width="12.140625" style="8" customWidth="1"/>
    <col min="11532" max="11532" width="12.85546875" style="8" customWidth="1"/>
    <col min="11533" max="11533" width="14.7109375" style="8" customWidth="1"/>
    <col min="11534" max="11782" width="9.140625" style="8"/>
    <col min="11783" max="11783" width="4.140625" style="8" customWidth="1"/>
    <col min="11784" max="11784" width="25.7109375" style="8" customWidth="1"/>
    <col min="11785" max="11785" width="20.140625" style="8" customWidth="1"/>
    <col min="11786" max="11786" width="7.85546875" style="8" customWidth="1"/>
    <col min="11787" max="11787" width="12.140625" style="8" customWidth="1"/>
    <col min="11788" max="11788" width="12.85546875" style="8" customWidth="1"/>
    <col min="11789" max="11789" width="14.7109375" style="8" customWidth="1"/>
    <col min="11790" max="12038" width="9.140625" style="8"/>
    <col min="12039" max="12039" width="4.140625" style="8" customWidth="1"/>
    <col min="12040" max="12040" width="25.7109375" style="8" customWidth="1"/>
    <col min="12041" max="12041" width="20.140625" style="8" customWidth="1"/>
    <col min="12042" max="12042" width="7.85546875" style="8" customWidth="1"/>
    <col min="12043" max="12043" width="12.140625" style="8" customWidth="1"/>
    <col min="12044" max="12044" width="12.85546875" style="8" customWidth="1"/>
    <col min="12045" max="12045" width="14.7109375" style="8" customWidth="1"/>
    <col min="12046" max="12294" width="9.140625" style="8"/>
    <col min="12295" max="12295" width="4.140625" style="8" customWidth="1"/>
    <col min="12296" max="12296" width="25.7109375" style="8" customWidth="1"/>
    <col min="12297" max="12297" width="20.140625" style="8" customWidth="1"/>
    <col min="12298" max="12298" width="7.85546875" style="8" customWidth="1"/>
    <col min="12299" max="12299" width="12.140625" style="8" customWidth="1"/>
    <col min="12300" max="12300" width="12.85546875" style="8" customWidth="1"/>
    <col min="12301" max="12301" width="14.7109375" style="8" customWidth="1"/>
    <col min="12302" max="12550" width="9.140625" style="8"/>
    <col min="12551" max="12551" width="4.140625" style="8" customWidth="1"/>
    <col min="12552" max="12552" width="25.7109375" style="8" customWidth="1"/>
    <col min="12553" max="12553" width="20.140625" style="8" customWidth="1"/>
    <col min="12554" max="12554" width="7.85546875" style="8" customWidth="1"/>
    <col min="12555" max="12555" width="12.140625" style="8" customWidth="1"/>
    <col min="12556" max="12556" width="12.85546875" style="8" customWidth="1"/>
    <col min="12557" max="12557" width="14.7109375" style="8" customWidth="1"/>
    <col min="12558" max="12806" width="9.140625" style="8"/>
    <col min="12807" max="12807" width="4.140625" style="8" customWidth="1"/>
    <col min="12808" max="12808" width="25.7109375" style="8" customWidth="1"/>
    <col min="12809" max="12809" width="20.140625" style="8" customWidth="1"/>
    <col min="12810" max="12810" width="7.85546875" style="8" customWidth="1"/>
    <col min="12811" max="12811" width="12.140625" style="8" customWidth="1"/>
    <col min="12812" max="12812" width="12.85546875" style="8" customWidth="1"/>
    <col min="12813" max="12813" width="14.7109375" style="8" customWidth="1"/>
    <col min="12814" max="13062" width="9.140625" style="8"/>
    <col min="13063" max="13063" width="4.140625" style="8" customWidth="1"/>
    <col min="13064" max="13064" width="25.7109375" style="8" customWidth="1"/>
    <col min="13065" max="13065" width="20.140625" style="8" customWidth="1"/>
    <col min="13066" max="13066" width="7.85546875" style="8" customWidth="1"/>
    <col min="13067" max="13067" width="12.140625" style="8" customWidth="1"/>
    <col min="13068" max="13068" width="12.85546875" style="8" customWidth="1"/>
    <col min="13069" max="13069" width="14.7109375" style="8" customWidth="1"/>
    <col min="13070" max="13318" width="9.140625" style="8"/>
    <col min="13319" max="13319" width="4.140625" style="8" customWidth="1"/>
    <col min="13320" max="13320" width="25.7109375" style="8" customWidth="1"/>
    <col min="13321" max="13321" width="20.140625" style="8" customWidth="1"/>
    <col min="13322" max="13322" width="7.85546875" style="8" customWidth="1"/>
    <col min="13323" max="13323" width="12.140625" style="8" customWidth="1"/>
    <col min="13324" max="13324" width="12.85546875" style="8" customWidth="1"/>
    <col min="13325" max="13325" width="14.7109375" style="8" customWidth="1"/>
    <col min="13326" max="13574" width="9.140625" style="8"/>
    <col min="13575" max="13575" width="4.140625" style="8" customWidth="1"/>
    <col min="13576" max="13576" width="25.7109375" style="8" customWidth="1"/>
    <col min="13577" max="13577" width="20.140625" style="8" customWidth="1"/>
    <col min="13578" max="13578" width="7.85546875" style="8" customWidth="1"/>
    <col min="13579" max="13579" width="12.140625" style="8" customWidth="1"/>
    <col min="13580" max="13580" width="12.85546875" style="8" customWidth="1"/>
    <col min="13581" max="13581" width="14.7109375" style="8" customWidth="1"/>
    <col min="13582" max="13830" width="9.140625" style="8"/>
    <col min="13831" max="13831" width="4.140625" style="8" customWidth="1"/>
    <col min="13832" max="13832" width="25.7109375" style="8" customWidth="1"/>
    <col min="13833" max="13833" width="20.140625" style="8" customWidth="1"/>
    <col min="13834" max="13834" width="7.85546875" style="8" customWidth="1"/>
    <col min="13835" max="13835" width="12.140625" style="8" customWidth="1"/>
    <col min="13836" max="13836" width="12.85546875" style="8" customWidth="1"/>
    <col min="13837" max="13837" width="14.7109375" style="8" customWidth="1"/>
    <col min="13838" max="14086" width="9.140625" style="8"/>
    <col min="14087" max="14087" width="4.140625" style="8" customWidth="1"/>
    <col min="14088" max="14088" width="25.7109375" style="8" customWidth="1"/>
    <col min="14089" max="14089" width="20.140625" style="8" customWidth="1"/>
    <col min="14090" max="14090" width="7.85546875" style="8" customWidth="1"/>
    <col min="14091" max="14091" width="12.140625" style="8" customWidth="1"/>
    <col min="14092" max="14092" width="12.85546875" style="8" customWidth="1"/>
    <col min="14093" max="14093" width="14.7109375" style="8" customWidth="1"/>
    <col min="14094" max="14342" width="9.140625" style="8"/>
    <col min="14343" max="14343" width="4.140625" style="8" customWidth="1"/>
    <col min="14344" max="14344" width="25.7109375" style="8" customWidth="1"/>
    <col min="14345" max="14345" width="20.140625" style="8" customWidth="1"/>
    <col min="14346" max="14346" width="7.85546875" style="8" customWidth="1"/>
    <col min="14347" max="14347" width="12.140625" style="8" customWidth="1"/>
    <col min="14348" max="14348" width="12.85546875" style="8" customWidth="1"/>
    <col min="14349" max="14349" width="14.7109375" style="8" customWidth="1"/>
    <col min="14350" max="14598" width="9.140625" style="8"/>
    <col min="14599" max="14599" width="4.140625" style="8" customWidth="1"/>
    <col min="14600" max="14600" width="25.7109375" style="8" customWidth="1"/>
    <col min="14601" max="14601" width="20.140625" style="8" customWidth="1"/>
    <col min="14602" max="14602" width="7.85546875" style="8" customWidth="1"/>
    <col min="14603" max="14603" width="12.140625" style="8" customWidth="1"/>
    <col min="14604" max="14604" width="12.85546875" style="8" customWidth="1"/>
    <col min="14605" max="14605" width="14.7109375" style="8" customWidth="1"/>
    <col min="14606" max="14854" width="9.140625" style="8"/>
    <col min="14855" max="14855" width="4.140625" style="8" customWidth="1"/>
    <col min="14856" max="14856" width="25.7109375" style="8" customWidth="1"/>
    <col min="14857" max="14857" width="20.140625" style="8" customWidth="1"/>
    <col min="14858" max="14858" width="7.85546875" style="8" customWidth="1"/>
    <col min="14859" max="14859" width="12.140625" style="8" customWidth="1"/>
    <col min="14860" max="14860" width="12.85546875" style="8" customWidth="1"/>
    <col min="14861" max="14861" width="14.7109375" style="8" customWidth="1"/>
    <col min="14862" max="15110" width="9.140625" style="8"/>
    <col min="15111" max="15111" width="4.140625" style="8" customWidth="1"/>
    <col min="15112" max="15112" width="25.7109375" style="8" customWidth="1"/>
    <col min="15113" max="15113" width="20.140625" style="8" customWidth="1"/>
    <col min="15114" max="15114" width="7.85546875" style="8" customWidth="1"/>
    <col min="15115" max="15115" width="12.140625" style="8" customWidth="1"/>
    <col min="15116" max="15116" width="12.85546875" style="8" customWidth="1"/>
    <col min="15117" max="15117" width="14.7109375" style="8" customWidth="1"/>
    <col min="15118" max="15366" width="9.140625" style="8"/>
    <col min="15367" max="15367" width="4.140625" style="8" customWidth="1"/>
    <col min="15368" max="15368" width="25.7109375" style="8" customWidth="1"/>
    <col min="15369" max="15369" width="20.140625" style="8" customWidth="1"/>
    <col min="15370" max="15370" width="7.85546875" style="8" customWidth="1"/>
    <col min="15371" max="15371" width="12.140625" style="8" customWidth="1"/>
    <col min="15372" max="15372" width="12.85546875" style="8" customWidth="1"/>
    <col min="15373" max="15373" width="14.7109375" style="8" customWidth="1"/>
    <col min="15374" max="15622" width="9.140625" style="8"/>
    <col min="15623" max="15623" width="4.140625" style="8" customWidth="1"/>
    <col min="15624" max="15624" width="25.7109375" style="8" customWidth="1"/>
    <col min="15625" max="15625" width="20.140625" style="8" customWidth="1"/>
    <col min="15626" max="15626" width="7.85546875" style="8" customWidth="1"/>
    <col min="15627" max="15627" width="12.140625" style="8" customWidth="1"/>
    <col min="15628" max="15628" width="12.85546875" style="8" customWidth="1"/>
    <col min="15629" max="15629" width="14.7109375" style="8" customWidth="1"/>
    <col min="15630" max="15878" width="9.140625" style="8"/>
    <col min="15879" max="15879" width="4.140625" style="8" customWidth="1"/>
    <col min="15880" max="15880" width="25.7109375" style="8" customWidth="1"/>
    <col min="15881" max="15881" width="20.140625" style="8" customWidth="1"/>
    <col min="15882" max="15882" width="7.85546875" style="8" customWidth="1"/>
    <col min="15883" max="15883" width="12.140625" style="8" customWidth="1"/>
    <col min="15884" max="15884" width="12.85546875" style="8" customWidth="1"/>
    <col min="15885" max="15885" width="14.7109375" style="8" customWidth="1"/>
    <col min="15886" max="16134" width="9.140625" style="8"/>
    <col min="16135" max="16135" width="4.140625" style="8" customWidth="1"/>
    <col min="16136" max="16136" width="25.7109375" style="8" customWidth="1"/>
    <col min="16137" max="16137" width="20.140625" style="8" customWidth="1"/>
    <col min="16138" max="16138" width="7.85546875" style="8" customWidth="1"/>
    <col min="16139" max="16139" width="12.140625" style="8" customWidth="1"/>
    <col min="16140" max="16140" width="12.85546875" style="8" customWidth="1"/>
    <col min="16141" max="16141" width="14.7109375" style="8" customWidth="1"/>
    <col min="16142" max="16384" width="9.140625" style="8"/>
  </cols>
  <sheetData>
    <row r="1" spans="1:14" s="1" customFormat="1" ht="18.75" x14ac:dyDescent="0.3">
      <c r="A1" s="49" t="s">
        <v>0</v>
      </c>
      <c r="B1" s="49"/>
      <c r="C1" s="49"/>
      <c r="D1" s="49"/>
      <c r="E1" s="49"/>
      <c r="F1" s="49"/>
      <c r="G1" s="3"/>
      <c r="J1" s="3" t="s">
        <v>1</v>
      </c>
      <c r="K1" s="54"/>
      <c r="L1" s="54"/>
      <c r="M1" s="49"/>
    </row>
    <row r="2" spans="1:14" s="2" customFormat="1" ht="18.75" x14ac:dyDescent="0.3">
      <c r="A2" s="49" t="s">
        <v>2</v>
      </c>
      <c r="B2" s="50"/>
      <c r="C2" s="50"/>
      <c r="D2" s="50"/>
      <c r="E2" s="50"/>
      <c r="F2" s="50"/>
      <c r="G2" s="3"/>
      <c r="J2" s="3" t="s">
        <v>3</v>
      </c>
      <c r="K2" s="54"/>
      <c r="L2" s="54"/>
      <c r="M2" s="50"/>
    </row>
    <row r="3" spans="1:14" s="2" customFormat="1" ht="18.75" x14ac:dyDescent="0.3">
      <c r="A3" s="50"/>
      <c r="B3" s="50"/>
      <c r="C3" s="50"/>
      <c r="D3" s="51"/>
      <c r="E3" s="50"/>
      <c r="F3" s="50"/>
      <c r="G3" s="50"/>
      <c r="H3" s="50"/>
      <c r="J3" s="50"/>
      <c r="K3" s="50"/>
      <c r="L3" s="50"/>
      <c r="M3" s="50"/>
    </row>
    <row r="4" spans="1:14" s="4" customFormat="1" ht="21" customHeight="1" x14ac:dyDescent="0.3">
      <c r="A4" s="95" t="s">
        <v>135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</row>
    <row r="5" spans="1:14" s="4" customFormat="1" ht="20.25" thickBot="1" x14ac:dyDescent="0.4">
      <c r="A5" s="72" t="s">
        <v>145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1:14" s="5" customFormat="1" ht="16.5" customHeight="1" thickTop="1" x14ac:dyDescent="0.25">
      <c r="A6" s="73" t="s">
        <v>4</v>
      </c>
      <c r="B6" s="76" t="s">
        <v>5</v>
      </c>
      <c r="C6" s="76" t="s">
        <v>83</v>
      </c>
      <c r="D6" s="79" t="s">
        <v>117</v>
      </c>
      <c r="E6" s="80"/>
      <c r="F6" s="80"/>
      <c r="G6" s="81"/>
      <c r="H6" s="76" t="s">
        <v>88</v>
      </c>
      <c r="I6" s="76" t="s">
        <v>89</v>
      </c>
      <c r="J6" s="76" t="s">
        <v>90</v>
      </c>
      <c r="K6" s="76" t="s">
        <v>116</v>
      </c>
      <c r="L6" s="76" t="s">
        <v>148</v>
      </c>
      <c r="M6" s="84" t="s">
        <v>111</v>
      </c>
    </row>
    <row r="7" spans="1:14" s="5" customFormat="1" ht="12.75" customHeight="1" x14ac:dyDescent="0.25">
      <c r="A7" s="96"/>
      <c r="B7" s="82"/>
      <c r="C7" s="82"/>
      <c r="D7" s="88" t="s">
        <v>6</v>
      </c>
      <c r="E7" s="89" t="s">
        <v>86</v>
      </c>
      <c r="F7" s="100"/>
      <c r="G7" s="88" t="s">
        <v>87</v>
      </c>
      <c r="H7" s="82"/>
      <c r="I7" s="82"/>
      <c r="J7" s="82"/>
      <c r="K7" s="82"/>
      <c r="L7" s="82"/>
      <c r="M7" s="98"/>
    </row>
    <row r="8" spans="1:14" s="5" customFormat="1" ht="15.75" x14ac:dyDescent="0.25">
      <c r="A8" s="97"/>
      <c r="B8" s="83"/>
      <c r="C8" s="83"/>
      <c r="D8" s="83"/>
      <c r="E8" s="6" t="s">
        <v>84</v>
      </c>
      <c r="F8" s="6" t="s">
        <v>85</v>
      </c>
      <c r="G8" s="91"/>
      <c r="H8" s="83"/>
      <c r="I8" s="83"/>
      <c r="J8" s="83"/>
      <c r="K8" s="83"/>
      <c r="L8" s="83"/>
      <c r="M8" s="99"/>
    </row>
    <row r="9" spans="1:14" ht="15" customHeight="1" x14ac:dyDescent="0.25">
      <c r="A9" s="18">
        <v>1</v>
      </c>
      <c r="B9" s="28" t="s">
        <v>96</v>
      </c>
      <c r="C9" s="35">
        <v>4.74</v>
      </c>
      <c r="D9" s="35">
        <v>0.5</v>
      </c>
      <c r="E9" s="39"/>
      <c r="F9" s="35"/>
      <c r="G9" s="35">
        <f t="shared" ref="G9:G26" si="0">D9+F9</f>
        <v>0.5</v>
      </c>
      <c r="H9" s="35">
        <f t="shared" ref="H9:H26" si="1">G9+C9</f>
        <v>5.24</v>
      </c>
      <c r="I9" s="37">
        <f t="shared" ref="I9:I26" si="2">H9*1490000</f>
        <v>7807600</v>
      </c>
      <c r="J9" s="38">
        <f t="shared" ref="J9:J26" si="3">I9*1%</f>
        <v>78076</v>
      </c>
      <c r="K9" s="55">
        <v>3</v>
      </c>
      <c r="L9" s="55">
        <f t="shared" ref="L9:L26" si="4">K9*J9</f>
        <v>234228</v>
      </c>
      <c r="M9" s="21"/>
      <c r="N9" s="7"/>
    </row>
    <row r="10" spans="1:14" ht="15" customHeight="1" x14ac:dyDescent="0.25">
      <c r="A10" s="18">
        <v>2</v>
      </c>
      <c r="B10" s="28" t="s">
        <v>97</v>
      </c>
      <c r="C10" s="35">
        <v>4.6500000000000004</v>
      </c>
      <c r="D10" s="35">
        <v>0.4</v>
      </c>
      <c r="E10" s="39"/>
      <c r="F10" s="35"/>
      <c r="G10" s="35">
        <f t="shared" si="0"/>
        <v>0.4</v>
      </c>
      <c r="H10" s="35">
        <f t="shared" si="1"/>
        <v>5.0500000000000007</v>
      </c>
      <c r="I10" s="37">
        <f t="shared" si="2"/>
        <v>7524500.0000000009</v>
      </c>
      <c r="J10" s="38">
        <f t="shared" si="3"/>
        <v>75245.000000000015</v>
      </c>
      <c r="K10" s="55">
        <v>3</v>
      </c>
      <c r="L10" s="55">
        <f t="shared" si="4"/>
        <v>225735.00000000006</v>
      </c>
      <c r="M10" s="21"/>
      <c r="N10" s="7"/>
    </row>
    <row r="11" spans="1:14" ht="15" customHeight="1" x14ac:dyDescent="0.25">
      <c r="A11" s="18">
        <v>3</v>
      </c>
      <c r="B11" s="28" t="s">
        <v>36</v>
      </c>
      <c r="C11" s="35">
        <v>3.33</v>
      </c>
      <c r="D11" s="35"/>
      <c r="E11" s="39"/>
      <c r="F11" s="35"/>
      <c r="G11" s="35">
        <f t="shared" si="0"/>
        <v>0</v>
      </c>
      <c r="H11" s="35">
        <f t="shared" si="1"/>
        <v>3.33</v>
      </c>
      <c r="I11" s="37">
        <f t="shared" si="2"/>
        <v>4961700</v>
      </c>
      <c r="J11" s="38">
        <f t="shared" si="3"/>
        <v>49617</v>
      </c>
      <c r="K11" s="55">
        <v>3</v>
      </c>
      <c r="L11" s="55">
        <f t="shared" si="4"/>
        <v>148851</v>
      </c>
      <c r="M11" s="21"/>
      <c r="N11" s="7"/>
    </row>
    <row r="12" spans="1:14" ht="15" customHeight="1" x14ac:dyDescent="0.25">
      <c r="A12" s="18">
        <v>4</v>
      </c>
      <c r="B12" s="28" t="s">
        <v>41</v>
      </c>
      <c r="C12" s="35">
        <v>3.34</v>
      </c>
      <c r="D12" s="35"/>
      <c r="E12" s="39"/>
      <c r="F12" s="35"/>
      <c r="G12" s="35">
        <f t="shared" si="0"/>
        <v>0</v>
      </c>
      <c r="H12" s="35">
        <f t="shared" si="1"/>
        <v>3.34</v>
      </c>
      <c r="I12" s="37">
        <f t="shared" si="2"/>
        <v>4976600</v>
      </c>
      <c r="J12" s="38">
        <f t="shared" si="3"/>
        <v>49766</v>
      </c>
      <c r="K12" s="55">
        <v>3</v>
      </c>
      <c r="L12" s="55">
        <f t="shared" si="4"/>
        <v>149298</v>
      </c>
      <c r="M12" s="21"/>
      <c r="N12" s="7"/>
    </row>
    <row r="13" spans="1:14" ht="15" customHeight="1" x14ac:dyDescent="0.25">
      <c r="A13" s="18">
        <v>5</v>
      </c>
      <c r="B13" s="28" t="s">
        <v>39</v>
      </c>
      <c r="C13" s="35">
        <v>3.86</v>
      </c>
      <c r="D13" s="35"/>
      <c r="E13" s="39"/>
      <c r="F13" s="35"/>
      <c r="G13" s="35">
        <f t="shared" si="0"/>
        <v>0</v>
      </c>
      <c r="H13" s="35">
        <f t="shared" si="1"/>
        <v>3.86</v>
      </c>
      <c r="I13" s="37">
        <f t="shared" si="2"/>
        <v>5751400</v>
      </c>
      <c r="J13" s="38">
        <f t="shared" si="3"/>
        <v>57514</v>
      </c>
      <c r="K13" s="55">
        <v>3</v>
      </c>
      <c r="L13" s="55">
        <f t="shared" si="4"/>
        <v>172542</v>
      </c>
      <c r="M13" s="19"/>
      <c r="N13" s="7"/>
    </row>
    <row r="14" spans="1:14" ht="15" customHeight="1" x14ac:dyDescent="0.25">
      <c r="A14" s="18">
        <v>6</v>
      </c>
      <c r="B14" s="28" t="s">
        <v>26</v>
      </c>
      <c r="C14" s="35">
        <v>3.34</v>
      </c>
      <c r="D14" s="35">
        <v>0.4</v>
      </c>
      <c r="E14" s="39"/>
      <c r="F14" s="35"/>
      <c r="G14" s="35">
        <f t="shared" si="0"/>
        <v>0.4</v>
      </c>
      <c r="H14" s="35">
        <f t="shared" si="1"/>
        <v>3.7399999999999998</v>
      </c>
      <c r="I14" s="37">
        <f t="shared" si="2"/>
        <v>5572600</v>
      </c>
      <c r="J14" s="38">
        <f t="shared" si="3"/>
        <v>55726</v>
      </c>
      <c r="K14" s="55">
        <v>3</v>
      </c>
      <c r="L14" s="55">
        <f t="shared" si="4"/>
        <v>167178</v>
      </c>
      <c r="M14" s="19"/>
      <c r="N14" s="7"/>
    </row>
    <row r="15" spans="1:14" ht="15" customHeight="1" x14ac:dyDescent="0.25">
      <c r="A15" s="18">
        <v>7</v>
      </c>
      <c r="B15" s="28" t="s">
        <v>40</v>
      </c>
      <c r="C15" s="35">
        <v>3.46</v>
      </c>
      <c r="D15" s="35"/>
      <c r="E15" s="39"/>
      <c r="F15" s="35"/>
      <c r="G15" s="35">
        <f t="shared" si="0"/>
        <v>0</v>
      </c>
      <c r="H15" s="35">
        <f t="shared" si="1"/>
        <v>3.46</v>
      </c>
      <c r="I15" s="37">
        <f t="shared" si="2"/>
        <v>5155400</v>
      </c>
      <c r="J15" s="38">
        <f t="shared" si="3"/>
        <v>51554</v>
      </c>
      <c r="K15" s="55">
        <v>3</v>
      </c>
      <c r="L15" s="55">
        <f t="shared" si="4"/>
        <v>154662</v>
      </c>
      <c r="M15" s="19"/>
      <c r="N15" s="7"/>
    </row>
    <row r="16" spans="1:14" ht="15" customHeight="1" x14ac:dyDescent="0.25">
      <c r="A16" s="18">
        <v>8</v>
      </c>
      <c r="B16" s="28" t="s">
        <v>44</v>
      </c>
      <c r="C16" s="35">
        <v>3.33</v>
      </c>
      <c r="D16" s="35">
        <v>0.4</v>
      </c>
      <c r="E16" s="39"/>
      <c r="F16" s="35"/>
      <c r="G16" s="35">
        <f t="shared" si="0"/>
        <v>0.4</v>
      </c>
      <c r="H16" s="35">
        <f t="shared" si="1"/>
        <v>3.73</v>
      </c>
      <c r="I16" s="37">
        <f t="shared" si="2"/>
        <v>5557700</v>
      </c>
      <c r="J16" s="38">
        <f t="shared" si="3"/>
        <v>55577</v>
      </c>
      <c r="K16" s="55">
        <v>3</v>
      </c>
      <c r="L16" s="55">
        <f t="shared" si="4"/>
        <v>166731</v>
      </c>
      <c r="M16" s="22"/>
      <c r="N16" s="7"/>
    </row>
    <row r="17" spans="1:14" ht="15" customHeight="1" x14ac:dyDescent="0.25">
      <c r="A17" s="18">
        <v>9</v>
      </c>
      <c r="B17" s="28" t="s">
        <v>98</v>
      </c>
      <c r="C17" s="35">
        <v>4.0599999999999996</v>
      </c>
      <c r="D17" s="35">
        <v>0.3</v>
      </c>
      <c r="E17" s="39">
        <v>13</v>
      </c>
      <c r="F17" s="35">
        <f>C17*E17%</f>
        <v>0.52779999999999994</v>
      </c>
      <c r="G17" s="35">
        <f t="shared" si="0"/>
        <v>0.82779999999999987</v>
      </c>
      <c r="H17" s="35">
        <f t="shared" si="1"/>
        <v>4.8877999999999995</v>
      </c>
      <c r="I17" s="37">
        <f t="shared" si="2"/>
        <v>7282821.9999999991</v>
      </c>
      <c r="J17" s="38">
        <f t="shared" si="3"/>
        <v>72828.219999999987</v>
      </c>
      <c r="K17" s="55">
        <v>3</v>
      </c>
      <c r="L17" s="55">
        <f t="shared" si="4"/>
        <v>218484.65999999997</v>
      </c>
      <c r="M17" s="22"/>
      <c r="N17" s="7"/>
    </row>
    <row r="18" spans="1:14" ht="15" customHeight="1" x14ac:dyDescent="0.25">
      <c r="A18" s="18">
        <v>10</v>
      </c>
      <c r="B18" s="28" t="s">
        <v>99</v>
      </c>
      <c r="C18" s="35">
        <v>4.0599999999999996</v>
      </c>
      <c r="D18" s="35"/>
      <c r="E18" s="39">
        <v>13</v>
      </c>
      <c r="F18" s="35">
        <f>C18*E18%</f>
        <v>0.52779999999999994</v>
      </c>
      <c r="G18" s="35">
        <f t="shared" si="0"/>
        <v>0.52779999999999994</v>
      </c>
      <c r="H18" s="35">
        <f t="shared" si="1"/>
        <v>4.5877999999999997</v>
      </c>
      <c r="I18" s="37">
        <f t="shared" si="2"/>
        <v>6835821.9999999991</v>
      </c>
      <c r="J18" s="38">
        <f t="shared" si="3"/>
        <v>68358.219999999987</v>
      </c>
      <c r="K18" s="55">
        <v>3</v>
      </c>
      <c r="L18" s="55">
        <f t="shared" si="4"/>
        <v>205074.65999999997</v>
      </c>
      <c r="M18" s="19"/>
      <c r="N18" s="7"/>
    </row>
    <row r="19" spans="1:14" ht="15" customHeight="1" x14ac:dyDescent="0.25">
      <c r="A19" s="18">
        <v>11</v>
      </c>
      <c r="B19" s="28" t="s">
        <v>48</v>
      </c>
      <c r="C19" s="35">
        <v>4.0599999999999996</v>
      </c>
      <c r="D19" s="35"/>
      <c r="E19" s="39">
        <v>10</v>
      </c>
      <c r="F19" s="35">
        <f>C19*E19%</f>
        <v>0.40599999999999997</v>
      </c>
      <c r="G19" s="35">
        <f t="shared" si="0"/>
        <v>0.40599999999999997</v>
      </c>
      <c r="H19" s="35">
        <f t="shared" si="1"/>
        <v>4.4659999999999993</v>
      </c>
      <c r="I19" s="37">
        <f t="shared" si="2"/>
        <v>6654339.9999999991</v>
      </c>
      <c r="J19" s="38">
        <f t="shared" si="3"/>
        <v>66543.399999999994</v>
      </c>
      <c r="K19" s="55">
        <v>3</v>
      </c>
      <c r="L19" s="55">
        <f t="shared" si="4"/>
        <v>199630.19999999998</v>
      </c>
      <c r="M19" s="19"/>
      <c r="N19" s="7"/>
    </row>
    <row r="20" spans="1:14" ht="15" customHeight="1" x14ac:dyDescent="0.25">
      <c r="A20" s="18">
        <v>12</v>
      </c>
      <c r="B20" s="28" t="s">
        <v>49</v>
      </c>
      <c r="C20" s="35">
        <v>3.34</v>
      </c>
      <c r="D20" s="35"/>
      <c r="E20" s="39"/>
      <c r="F20" s="35"/>
      <c r="G20" s="35">
        <f t="shared" si="0"/>
        <v>0</v>
      </c>
      <c r="H20" s="35">
        <f t="shared" si="1"/>
        <v>3.34</v>
      </c>
      <c r="I20" s="37">
        <f t="shared" si="2"/>
        <v>4976600</v>
      </c>
      <c r="J20" s="38">
        <f t="shared" si="3"/>
        <v>49766</v>
      </c>
      <c r="K20" s="55">
        <v>3</v>
      </c>
      <c r="L20" s="55">
        <f t="shared" si="4"/>
        <v>149298</v>
      </c>
      <c r="M20" s="22"/>
      <c r="N20" s="7"/>
    </row>
    <row r="21" spans="1:14" ht="15" customHeight="1" x14ac:dyDescent="0.25">
      <c r="A21" s="18">
        <v>13</v>
      </c>
      <c r="B21" s="28" t="s">
        <v>46</v>
      </c>
      <c r="C21" s="35">
        <v>4.0599999999999996</v>
      </c>
      <c r="D21" s="35"/>
      <c r="E21" s="39">
        <v>12</v>
      </c>
      <c r="F21" s="35">
        <f>C21*E21%</f>
        <v>0.48719999999999991</v>
      </c>
      <c r="G21" s="35">
        <f t="shared" si="0"/>
        <v>0.48719999999999991</v>
      </c>
      <c r="H21" s="35">
        <f t="shared" si="1"/>
        <v>4.5471999999999992</v>
      </c>
      <c r="I21" s="37">
        <f t="shared" si="2"/>
        <v>6775327.9999999991</v>
      </c>
      <c r="J21" s="38">
        <f t="shared" si="3"/>
        <v>67753.279999999999</v>
      </c>
      <c r="K21" s="55">
        <v>3</v>
      </c>
      <c r="L21" s="55">
        <f t="shared" si="4"/>
        <v>203259.84</v>
      </c>
      <c r="M21" s="22"/>
      <c r="N21" s="7"/>
    </row>
    <row r="22" spans="1:14" ht="15" customHeight="1" x14ac:dyDescent="0.25">
      <c r="A22" s="18">
        <v>14</v>
      </c>
      <c r="B22" s="28" t="s">
        <v>47</v>
      </c>
      <c r="C22" s="35">
        <v>3.34</v>
      </c>
      <c r="D22" s="35"/>
      <c r="E22" s="39"/>
      <c r="F22" s="35"/>
      <c r="G22" s="35">
        <f t="shared" si="0"/>
        <v>0</v>
      </c>
      <c r="H22" s="35">
        <f t="shared" si="1"/>
        <v>3.34</v>
      </c>
      <c r="I22" s="37">
        <f t="shared" si="2"/>
        <v>4976600</v>
      </c>
      <c r="J22" s="38">
        <f t="shared" si="3"/>
        <v>49766</v>
      </c>
      <c r="K22" s="55">
        <v>3</v>
      </c>
      <c r="L22" s="55">
        <f t="shared" si="4"/>
        <v>149298</v>
      </c>
      <c r="M22" s="19"/>
      <c r="N22" s="7"/>
    </row>
    <row r="23" spans="1:14" ht="15" customHeight="1" x14ac:dyDescent="0.25">
      <c r="A23" s="18">
        <v>15</v>
      </c>
      <c r="B23" s="28" t="s">
        <v>43</v>
      </c>
      <c r="C23" s="35">
        <v>3</v>
      </c>
      <c r="D23" s="35">
        <v>0.3</v>
      </c>
      <c r="E23" s="39"/>
      <c r="F23" s="35"/>
      <c r="G23" s="35">
        <f t="shared" si="0"/>
        <v>0.3</v>
      </c>
      <c r="H23" s="35">
        <f t="shared" si="1"/>
        <v>3.3</v>
      </c>
      <c r="I23" s="37">
        <f t="shared" si="2"/>
        <v>4917000</v>
      </c>
      <c r="J23" s="38">
        <f t="shared" si="3"/>
        <v>49170</v>
      </c>
      <c r="K23" s="55">
        <v>3</v>
      </c>
      <c r="L23" s="55">
        <f t="shared" si="4"/>
        <v>147510</v>
      </c>
      <c r="M23" s="19"/>
      <c r="N23" s="7"/>
    </row>
    <row r="24" spans="1:14" ht="15" customHeight="1" x14ac:dyDescent="0.25">
      <c r="A24" s="18">
        <v>16</v>
      </c>
      <c r="B24" s="28" t="s">
        <v>42</v>
      </c>
      <c r="C24" s="35">
        <v>3.34</v>
      </c>
      <c r="D24" s="35">
        <v>0.3</v>
      </c>
      <c r="E24" s="39"/>
      <c r="F24" s="35"/>
      <c r="G24" s="35">
        <f t="shared" si="0"/>
        <v>0.3</v>
      </c>
      <c r="H24" s="35">
        <f t="shared" si="1"/>
        <v>3.6399999999999997</v>
      </c>
      <c r="I24" s="37">
        <f t="shared" si="2"/>
        <v>5423599.9999999991</v>
      </c>
      <c r="J24" s="38">
        <f t="shared" si="3"/>
        <v>54235.999999999993</v>
      </c>
      <c r="K24" s="55">
        <v>3</v>
      </c>
      <c r="L24" s="55">
        <f t="shared" si="4"/>
        <v>162707.99999999997</v>
      </c>
      <c r="M24" s="19"/>
      <c r="N24" s="7"/>
    </row>
    <row r="25" spans="1:14" ht="15" customHeight="1" x14ac:dyDescent="0.25">
      <c r="A25" s="18">
        <v>17</v>
      </c>
      <c r="B25" s="28" t="s">
        <v>45</v>
      </c>
      <c r="C25" s="35">
        <v>3.03</v>
      </c>
      <c r="D25" s="35">
        <v>0.3</v>
      </c>
      <c r="E25" s="39"/>
      <c r="F25" s="35"/>
      <c r="G25" s="35">
        <f t="shared" si="0"/>
        <v>0.3</v>
      </c>
      <c r="H25" s="35">
        <f t="shared" si="1"/>
        <v>3.3299999999999996</v>
      </c>
      <c r="I25" s="37">
        <f t="shared" si="2"/>
        <v>4961699.9999999991</v>
      </c>
      <c r="J25" s="38">
        <f t="shared" si="3"/>
        <v>49616.999999999993</v>
      </c>
      <c r="K25" s="55">
        <v>3</v>
      </c>
      <c r="L25" s="55">
        <f t="shared" si="4"/>
        <v>148850.99999999997</v>
      </c>
      <c r="M25" s="22"/>
      <c r="N25" s="7"/>
    </row>
    <row r="26" spans="1:14" ht="15" customHeight="1" x14ac:dyDescent="0.25">
      <c r="A26" s="18">
        <v>18</v>
      </c>
      <c r="B26" s="28" t="s">
        <v>133</v>
      </c>
      <c r="C26" s="35">
        <v>2.34</v>
      </c>
      <c r="D26" s="35"/>
      <c r="E26" s="39"/>
      <c r="F26" s="35"/>
      <c r="G26" s="35">
        <f t="shared" si="0"/>
        <v>0</v>
      </c>
      <c r="H26" s="35">
        <f t="shared" si="1"/>
        <v>2.34</v>
      </c>
      <c r="I26" s="37">
        <f t="shared" si="2"/>
        <v>3486600</v>
      </c>
      <c r="J26" s="38">
        <f t="shared" si="3"/>
        <v>34866</v>
      </c>
      <c r="K26" s="55">
        <v>3</v>
      </c>
      <c r="L26" s="55">
        <f t="shared" si="4"/>
        <v>104598</v>
      </c>
      <c r="M26" s="22"/>
      <c r="N26" s="7"/>
    </row>
    <row r="27" spans="1:14" s="1" customFormat="1" ht="17.25" customHeight="1" thickBot="1" x14ac:dyDescent="0.3">
      <c r="A27" s="23"/>
      <c r="B27" s="24" t="s">
        <v>80</v>
      </c>
      <c r="C27" s="40">
        <f>SUM(C9:C26)</f>
        <v>64.680000000000021</v>
      </c>
      <c r="D27" s="40">
        <f>SUM(D9:D26)</f>
        <v>2.8999999999999995</v>
      </c>
      <c r="E27" s="40"/>
      <c r="F27" s="40">
        <f t="shared" ref="F27:L27" si="5">SUM(F9:F26)</f>
        <v>1.9487999999999996</v>
      </c>
      <c r="G27" s="40">
        <f t="shared" si="5"/>
        <v>4.8487999999999998</v>
      </c>
      <c r="H27" s="40">
        <f t="shared" si="5"/>
        <v>69.52879999999999</v>
      </c>
      <c r="I27" s="41">
        <f t="shared" si="5"/>
        <v>103597912</v>
      </c>
      <c r="J27" s="41">
        <f t="shared" si="5"/>
        <v>1035979.12</v>
      </c>
      <c r="K27" s="41">
        <f t="shared" si="5"/>
        <v>54</v>
      </c>
      <c r="L27" s="41">
        <f t="shared" si="5"/>
        <v>3107937.3599999994</v>
      </c>
      <c r="M27" s="25"/>
    </row>
    <row r="28" spans="1:14" s="1" customFormat="1" ht="16.5" thickTop="1" x14ac:dyDescent="0.25">
      <c r="A28" s="9"/>
      <c r="B28" s="58" t="s">
        <v>81</v>
      </c>
      <c r="C28" s="10" t="str">
        <f>[1]!VND(L27,TRUE)</f>
        <v>Ba triệu, một trăm lẻ bảy ngàn, chín trăm ba mươi bảy đồng, ba mươi sáu xu</v>
      </c>
      <c r="D28" s="10"/>
      <c r="E28" s="45"/>
      <c r="F28" s="45"/>
      <c r="G28" s="11"/>
      <c r="H28" s="11"/>
      <c r="I28" s="11"/>
      <c r="J28" s="11"/>
      <c r="K28" s="11"/>
      <c r="L28" s="11"/>
      <c r="M28" s="10"/>
    </row>
    <row r="29" spans="1:14" s="4" customFormat="1" ht="20.25" customHeight="1" x14ac:dyDescent="0.3">
      <c r="J29" s="48" t="s">
        <v>142</v>
      </c>
      <c r="M29" s="13"/>
    </row>
    <row r="30" spans="1:14" s="12" customFormat="1" ht="16.5" x14ac:dyDescent="0.25">
      <c r="B30" s="87" t="s">
        <v>104</v>
      </c>
      <c r="C30" s="87"/>
      <c r="D30" s="14"/>
      <c r="G30" s="14"/>
      <c r="H30" s="14"/>
      <c r="J30" s="14"/>
      <c r="K30" s="14" t="s">
        <v>82</v>
      </c>
      <c r="L30" s="52"/>
    </row>
    <row r="31" spans="1:14" s="4" customFormat="1" ht="16.5" x14ac:dyDescent="0.25">
      <c r="B31" s="14"/>
      <c r="C31" s="14"/>
      <c r="D31" s="14"/>
      <c r="G31" s="15"/>
      <c r="H31" s="15"/>
      <c r="J31" s="15"/>
      <c r="K31" s="15"/>
      <c r="L31" s="15"/>
      <c r="M31" s="16"/>
    </row>
    <row r="32" spans="1:14" s="4" customFormat="1" ht="16.5" x14ac:dyDescent="0.25">
      <c r="B32" s="14"/>
      <c r="C32" s="14"/>
      <c r="D32" s="14"/>
      <c r="G32" s="15"/>
      <c r="H32" s="15"/>
      <c r="J32" s="15"/>
      <c r="K32" s="15"/>
      <c r="L32" s="15"/>
      <c r="M32" s="16"/>
    </row>
    <row r="33" spans="2:13" s="4" customFormat="1" ht="16.5" x14ac:dyDescent="0.25">
      <c r="B33" s="14"/>
      <c r="C33" s="14"/>
      <c r="D33" s="14"/>
      <c r="G33" s="15"/>
      <c r="H33" s="15"/>
      <c r="J33" s="15"/>
      <c r="K33" s="15"/>
      <c r="L33" s="15"/>
      <c r="M33" s="16"/>
    </row>
    <row r="34" spans="2:13" s="4" customFormat="1" ht="16.5" x14ac:dyDescent="0.25">
      <c r="B34" s="87" t="s">
        <v>55</v>
      </c>
      <c r="C34" s="87"/>
      <c r="D34" s="14"/>
      <c r="G34" s="14"/>
      <c r="H34" s="14"/>
      <c r="J34" s="14"/>
      <c r="K34" s="14" t="s">
        <v>9</v>
      </c>
      <c r="L34" s="52"/>
    </row>
  </sheetData>
  <mergeCells count="17">
    <mergeCell ref="B30:C30"/>
    <mergeCell ref="B34:C34"/>
    <mergeCell ref="K6:K8"/>
    <mergeCell ref="L6:L8"/>
    <mergeCell ref="A5:M5"/>
    <mergeCell ref="A4:M4"/>
    <mergeCell ref="A6:A8"/>
    <mergeCell ref="B6:B8"/>
    <mergeCell ref="C6:C8"/>
    <mergeCell ref="D6:G6"/>
    <mergeCell ref="H6:H8"/>
    <mergeCell ref="I6:I8"/>
    <mergeCell ref="J6:J8"/>
    <mergeCell ref="M6:M8"/>
    <mergeCell ref="D7:D8"/>
    <mergeCell ref="E7:F7"/>
    <mergeCell ref="G7:G8"/>
  </mergeCells>
  <pageMargins left="0.31496062992125984" right="0.11811023622047245" top="0.35433070866141736" bottom="0" header="0.31496062992125984" footer="0.31496062992125984"/>
  <pageSetup paperSize="9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opLeftCell="A4" workbookViewId="0">
      <selection activeCell="A10" sqref="A10:G19"/>
    </sheetView>
  </sheetViews>
  <sheetFormatPr defaultRowHeight="12.75" x14ac:dyDescent="0.2"/>
  <cols>
    <col min="1" max="1" width="4.140625" style="8" customWidth="1"/>
    <col min="2" max="2" width="22" style="8" customWidth="1"/>
    <col min="3" max="3" width="6.42578125" style="8" customWidth="1"/>
    <col min="4" max="4" width="6.7109375" style="8" customWidth="1"/>
    <col min="5" max="5" width="5" style="8" customWidth="1"/>
    <col min="6" max="6" width="6.5703125" style="8" customWidth="1"/>
    <col min="7" max="7" width="8.5703125" style="8" customWidth="1"/>
    <col min="8" max="8" width="13.42578125" style="8" customWidth="1"/>
    <col min="9" max="9" width="15.28515625" style="8" customWidth="1"/>
    <col min="10" max="10" width="13.140625" style="8" customWidth="1"/>
    <col min="11" max="11" width="8.85546875" style="8" customWidth="1"/>
    <col min="12" max="12" width="12.42578125" style="8" customWidth="1"/>
    <col min="13" max="13" width="13.140625" style="8" customWidth="1"/>
    <col min="14" max="262" width="9.140625" style="8"/>
    <col min="263" max="263" width="4.140625" style="8" customWidth="1"/>
    <col min="264" max="264" width="25.7109375" style="8" customWidth="1"/>
    <col min="265" max="265" width="20.140625" style="8" customWidth="1"/>
    <col min="266" max="266" width="7.85546875" style="8" customWidth="1"/>
    <col min="267" max="267" width="12.140625" style="8" customWidth="1"/>
    <col min="268" max="268" width="12.85546875" style="8" customWidth="1"/>
    <col min="269" max="269" width="14.7109375" style="8" customWidth="1"/>
    <col min="270" max="518" width="9.140625" style="8"/>
    <col min="519" max="519" width="4.140625" style="8" customWidth="1"/>
    <col min="520" max="520" width="25.7109375" style="8" customWidth="1"/>
    <col min="521" max="521" width="20.140625" style="8" customWidth="1"/>
    <col min="522" max="522" width="7.85546875" style="8" customWidth="1"/>
    <col min="523" max="523" width="12.140625" style="8" customWidth="1"/>
    <col min="524" max="524" width="12.85546875" style="8" customWidth="1"/>
    <col min="525" max="525" width="14.7109375" style="8" customWidth="1"/>
    <col min="526" max="774" width="9.140625" style="8"/>
    <col min="775" max="775" width="4.140625" style="8" customWidth="1"/>
    <col min="776" max="776" width="25.7109375" style="8" customWidth="1"/>
    <col min="777" max="777" width="20.140625" style="8" customWidth="1"/>
    <col min="778" max="778" width="7.85546875" style="8" customWidth="1"/>
    <col min="779" max="779" width="12.140625" style="8" customWidth="1"/>
    <col min="780" max="780" width="12.85546875" style="8" customWidth="1"/>
    <col min="781" max="781" width="14.7109375" style="8" customWidth="1"/>
    <col min="782" max="1030" width="9.140625" style="8"/>
    <col min="1031" max="1031" width="4.140625" style="8" customWidth="1"/>
    <col min="1032" max="1032" width="25.7109375" style="8" customWidth="1"/>
    <col min="1033" max="1033" width="20.140625" style="8" customWidth="1"/>
    <col min="1034" max="1034" width="7.85546875" style="8" customWidth="1"/>
    <col min="1035" max="1035" width="12.140625" style="8" customWidth="1"/>
    <col min="1036" max="1036" width="12.85546875" style="8" customWidth="1"/>
    <col min="1037" max="1037" width="14.7109375" style="8" customWidth="1"/>
    <col min="1038" max="1286" width="9.140625" style="8"/>
    <col min="1287" max="1287" width="4.140625" style="8" customWidth="1"/>
    <col min="1288" max="1288" width="25.7109375" style="8" customWidth="1"/>
    <col min="1289" max="1289" width="20.140625" style="8" customWidth="1"/>
    <col min="1290" max="1290" width="7.85546875" style="8" customWidth="1"/>
    <col min="1291" max="1291" width="12.140625" style="8" customWidth="1"/>
    <col min="1292" max="1292" width="12.85546875" style="8" customWidth="1"/>
    <col min="1293" max="1293" width="14.7109375" style="8" customWidth="1"/>
    <col min="1294" max="1542" width="9.140625" style="8"/>
    <col min="1543" max="1543" width="4.140625" style="8" customWidth="1"/>
    <col min="1544" max="1544" width="25.7109375" style="8" customWidth="1"/>
    <col min="1545" max="1545" width="20.140625" style="8" customWidth="1"/>
    <col min="1546" max="1546" width="7.85546875" style="8" customWidth="1"/>
    <col min="1547" max="1547" width="12.140625" style="8" customWidth="1"/>
    <col min="1548" max="1548" width="12.85546875" style="8" customWidth="1"/>
    <col min="1549" max="1549" width="14.7109375" style="8" customWidth="1"/>
    <col min="1550" max="1798" width="9.140625" style="8"/>
    <col min="1799" max="1799" width="4.140625" style="8" customWidth="1"/>
    <col min="1800" max="1800" width="25.7109375" style="8" customWidth="1"/>
    <col min="1801" max="1801" width="20.140625" style="8" customWidth="1"/>
    <col min="1802" max="1802" width="7.85546875" style="8" customWidth="1"/>
    <col min="1803" max="1803" width="12.140625" style="8" customWidth="1"/>
    <col min="1804" max="1804" width="12.85546875" style="8" customWidth="1"/>
    <col min="1805" max="1805" width="14.7109375" style="8" customWidth="1"/>
    <col min="1806" max="2054" width="9.140625" style="8"/>
    <col min="2055" max="2055" width="4.140625" style="8" customWidth="1"/>
    <col min="2056" max="2056" width="25.7109375" style="8" customWidth="1"/>
    <col min="2057" max="2057" width="20.140625" style="8" customWidth="1"/>
    <col min="2058" max="2058" width="7.85546875" style="8" customWidth="1"/>
    <col min="2059" max="2059" width="12.140625" style="8" customWidth="1"/>
    <col min="2060" max="2060" width="12.85546875" style="8" customWidth="1"/>
    <col min="2061" max="2061" width="14.7109375" style="8" customWidth="1"/>
    <col min="2062" max="2310" width="9.140625" style="8"/>
    <col min="2311" max="2311" width="4.140625" style="8" customWidth="1"/>
    <col min="2312" max="2312" width="25.7109375" style="8" customWidth="1"/>
    <col min="2313" max="2313" width="20.140625" style="8" customWidth="1"/>
    <col min="2314" max="2314" width="7.85546875" style="8" customWidth="1"/>
    <col min="2315" max="2315" width="12.140625" style="8" customWidth="1"/>
    <col min="2316" max="2316" width="12.85546875" style="8" customWidth="1"/>
    <col min="2317" max="2317" width="14.7109375" style="8" customWidth="1"/>
    <col min="2318" max="2566" width="9.140625" style="8"/>
    <col min="2567" max="2567" width="4.140625" style="8" customWidth="1"/>
    <col min="2568" max="2568" width="25.7109375" style="8" customWidth="1"/>
    <col min="2569" max="2569" width="20.140625" style="8" customWidth="1"/>
    <col min="2570" max="2570" width="7.85546875" style="8" customWidth="1"/>
    <col min="2571" max="2571" width="12.140625" style="8" customWidth="1"/>
    <col min="2572" max="2572" width="12.85546875" style="8" customWidth="1"/>
    <col min="2573" max="2573" width="14.7109375" style="8" customWidth="1"/>
    <col min="2574" max="2822" width="9.140625" style="8"/>
    <col min="2823" max="2823" width="4.140625" style="8" customWidth="1"/>
    <col min="2824" max="2824" width="25.7109375" style="8" customWidth="1"/>
    <col min="2825" max="2825" width="20.140625" style="8" customWidth="1"/>
    <col min="2826" max="2826" width="7.85546875" style="8" customWidth="1"/>
    <col min="2827" max="2827" width="12.140625" style="8" customWidth="1"/>
    <col min="2828" max="2828" width="12.85546875" style="8" customWidth="1"/>
    <col min="2829" max="2829" width="14.7109375" style="8" customWidth="1"/>
    <col min="2830" max="3078" width="9.140625" style="8"/>
    <col min="3079" max="3079" width="4.140625" style="8" customWidth="1"/>
    <col min="3080" max="3080" width="25.7109375" style="8" customWidth="1"/>
    <col min="3081" max="3081" width="20.140625" style="8" customWidth="1"/>
    <col min="3082" max="3082" width="7.85546875" style="8" customWidth="1"/>
    <col min="3083" max="3083" width="12.140625" style="8" customWidth="1"/>
    <col min="3084" max="3084" width="12.85546875" style="8" customWidth="1"/>
    <col min="3085" max="3085" width="14.7109375" style="8" customWidth="1"/>
    <col min="3086" max="3334" width="9.140625" style="8"/>
    <col min="3335" max="3335" width="4.140625" style="8" customWidth="1"/>
    <col min="3336" max="3336" width="25.7109375" style="8" customWidth="1"/>
    <col min="3337" max="3337" width="20.140625" style="8" customWidth="1"/>
    <col min="3338" max="3338" width="7.85546875" style="8" customWidth="1"/>
    <col min="3339" max="3339" width="12.140625" style="8" customWidth="1"/>
    <col min="3340" max="3340" width="12.85546875" style="8" customWidth="1"/>
    <col min="3341" max="3341" width="14.7109375" style="8" customWidth="1"/>
    <col min="3342" max="3590" width="9.140625" style="8"/>
    <col min="3591" max="3591" width="4.140625" style="8" customWidth="1"/>
    <col min="3592" max="3592" width="25.7109375" style="8" customWidth="1"/>
    <col min="3593" max="3593" width="20.140625" style="8" customWidth="1"/>
    <col min="3594" max="3594" width="7.85546875" style="8" customWidth="1"/>
    <col min="3595" max="3595" width="12.140625" style="8" customWidth="1"/>
    <col min="3596" max="3596" width="12.85546875" style="8" customWidth="1"/>
    <col min="3597" max="3597" width="14.7109375" style="8" customWidth="1"/>
    <col min="3598" max="3846" width="9.140625" style="8"/>
    <col min="3847" max="3847" width="4.140625" style="8" customWidth="1"/>
    <col min="3848" max="3848" width="25.7109375" style="8" customWidth="1"/>
    <col min="3849" max="3849" width="20.140625" style="8" customWidth="1"/>
    <col min="3850" max="3850" width="7.85546875" style="8" customWidth="1"/>
    <col min="3851" max="3851" width="12.140625" style="8" customWidth="1"/>
    <col min="3852" max="3852" width="12.85546875" style="8" customWidth="1"/>
    <col min="3853" max="3853" width="14.7109375" style="8" customWidth="1"/>
    <col min="3854" max="4102" width="9.140625" style="8"/>
    <col min="4103" max="4103" width="4.140625" style="8" customWidth="1"/>
    <col min="4104" max="4104" width="25.7109375" style="8" customWidth="1"/>
    <col min="4105" max="4105" width="20.140625" style="8" customWidth="1"/>
    <col min="4106" max="4106" width="7.85546875" style="8" customWidth="1"/>
    <col min="4107" max="4107" width="12.140625" style="8" customWidth="1"/>
    <col min="4108" max="4108" width="12.85546875" style="8" customWidth="1"/>
    <col min="4109" max="4109" width="14.7109375" style="8" customWidth="1"/>
    <col min="4110" max="4358" width="9.140625" style="8"/>
    <col min="4359" max="4359" width="4.140625" style="8" customWidth="1"/>
    <col min="4360" max="4360" width="25.7109375" style="8" customWidth="1"/>
    <col min="4361" max="4361" width="20.140625" style="8" customWidth="1"/>
    <col min="4362" max="4362" width="7.85546875" style="8" customWidth="1"/>
    <col min="4363" max="4363" width="12.140625" style="8" customWidth="1"/>
    <col min="4364" max="4364" width="12.85546875" style="8" customWidth="1"/>
    <col min="4365" max="4365" width="14.7109375" style="8" customWidth="1"/>
    <col min="4366" max="4614" width="9.140625" style="8"/>
    <col min="4615" max="4615" width="4.140625" style="8" customWidth="1"/>
    <col min="4616" max="4616" width="25.7109375" style="8" customWidth="1"/>
    <col min="4617" max="4617" width="20.140625" style="8" customWidth="1"/>
    <col min="4618" max="4618" width="7.85546875" style="8" customWidth="1"/>
    <col min="4619" max="4619" width="12.140625" style="8" customWidth="1"/>
    <col min="4620" max="4620" width="12.85546875" style="8" customWidth="1"/>
    <col min="4621" max="4621" width="14.7109375" style="8" customWidth="1"/>
    <col min="4622" max="4870" width="9.140625" style="8"/>
    <col min="4871" max="4871" width="4.140625" style="8" customWidth="1"/>
    <col min="4872" max="4872" width="25.7109375" style="8" customWidth="1"/>
    <col min="4873" max="4873" width="20.140625" style="8" customWidth="1"/>
    <col min="4874" max="4874" width="7.85546875" style="8" customWidth="1"/>
    <col min="4875" max="4875" width="12.140625" style="8" customWidth="1"/>
    <col min="4876" max="4876" width="12.85546875" style="8" customWidth="1"/>
    <col min="4877" max="4877" width="14.7109375" style="8" customWidth="1"/>
    <col min="4878" max="5126" width="9.140625" style="8"/>
    <col min="5127" max="5127" width="4.140625" style="8" customWidth="1"/>
    <col min="5128" max="5128" width="25.7109375" style="8" customWidth="1"/>
    <col min="5129" max="5129" width="20.140625" style="8" customWidth="1"/>
    <col min="5130" max="5130" width="7.85546875" style="8" customWidth="1"/>
    <col min="5131" max="5131" width="12.140625" style="8" customWidth="1"/>
    <col min="5132" max="5132" width="12.85546875" style="8" customWidth="1"/>
    <col min="5133" max="5133" width="14.7109375" style="8" customWidth="1"/>
    <col min="5134" max="5382" width="9.140625" style="8"/>
    <col min="5383" max="5383" width="4.140625" style="8" customWidth="1"/>
    <col min="5384" max="5384" width="25.7109375" style="8" customWidth="1"/>
    <col min="5385" max="5385" width="20.140625" style="8" customWidth="1"/>
    <col min="5386" max="5386" width="7.85546875" style="8" customWidth="1"/>
    <col min="5387" max="5387" width="12.140625" style="8" customWidth="1"/>
    <col min="5388" max="5388" width="12.85546875" style="8" customWidth="1"/>
    <col min="5389" max="5389" width="14.7109375" style="8" customWidth="1"/>
    <col min="5390" max="5638" width="9.140625" style="8"/>
    <col min="5639" max="5639" width="4.140625" style="8" customWidth="1"/>
    <col min="5640" max="5640" width="25.7109375" style="8" customWidth="1"/>
    <col min="5641" max="5641" width="20.140625" style="8" customWidth="1"/>
    <col min="5642" max="5642" width="7.85546875" style="8" customWidth="1"/>
    <col min="5643" max="5643" width="12.140625" style="8" customWidth="1"/>
    <col min="5644" max="5644" width="12.85546875" style="8" customWidth="1"/>
    <col min="5645" max="5645" width="14.7109375" style="8" customWidth="1"/>
    <col min="5646" max="5894" width="9.140625" style="8"/>
    <col min="5895" max="5895" width="4.140625" style="8" customWidth="1"/>
    <col min="5896" max="5896" width="25.7109375" style="8" customWidth="1"/>
    <col min="5897" max="5897" width="20.140625" style="8" customWidth="1"/>
    <col min="5898" max="5898" width="7.85546875" style="8" customWidth="1"/>
    <col min="5899" max="5899" width="12.140625" style="8" customWidth="1"/>
    <col min="5900" max="5900" width="12.85546875" style="8" customWidth="1"/>
    <col min="5901" max="5901" width="14.7109375" style="8" customWidth="1"/>
    <col min="5902" max="6150" width="9.140625" style="8"/>
    <col min="6151" max="6151" width="4.140625" style="8" customWidth="1"/>
    <col min="6152" max="6152" width="25.7109375" style="8" customWidth="1"/>
    <col min="6153" max="6153" width="20.140625" style="8" customWidth="1"/>
    <col min="6154" max="6154" width="7.85546875" style="8" customWidth="1"/>
    <col min="6155" max="6155" width="12.140625" style="8" customWidth="1"/>
    <col min="6156" max="6156" width="12.85546875" style="8" customWidth="1"/>
    <col min="6157" max="6157" width="14.7109375" style="8" customWidth="1"/>
    <col min="6158" max="6406" width="9.140625" style="8"/>
    <col min="6407" max="6407" width="4.140625" style="8" customWidth="1"/>
    <col min="6408" max="6408" width="25.7109375" style="8" customWidth="1"/>
    <col min="6409" max="6409" width="20.140625" style="8" customWidth="1"/>
    <col min="6410" max="6410" width="7.85546875" style="8" customWidth="1"/>
    <col min="6411" max="6411" width="12.140625" style="8" customWidth="1"/>
    <col min="6412" max="6412" width="12.85546875" style="8" customWidth="1"/>
    <col min="6413" max="6413" width="14.7109375" style="8" customWidth="1"/>
    <col min="6414" max="6662" width="9.140625" style="8"/>
    <col min="6663" max="6663" width="4.140625" style="8" customWidth="1"/>
    <col min="6664" max="6664" width="25.7109375" style="8" customWidth="1"/>
    <col min="6665" max="6665" width="20.140625" style="8" customWidth="1"/>
    <col min="6666" max="6666" width="7.85546875" style="8" customWidth="1"/>
    <col min="6667" max="6667" width="12.140625" style="8" customWidth="1"/>
    <col min="6668" max="6668" width="12.85546875" style="8" customWidth="1"/>
    <col min="6669" max="6669" width="14.7109375" style="8" customWidth="1"/>
    <col min="6670" max="6918" width="9.140625" style="8"/>
    <col min="6919" max="6919" width="4.140625" style="8" customWidth="1"/>
    <col min="6920" max="6920" width="25.7109375" style="8" customWidth="1"/>
    <col min="6921" max="6921" width="20.140625" style="8" customWidth="1"/>
    <col min="6922" max="6922" width="7.85546875" style="8" customWidth="1"/>
    <col min="6923" max="6923" width="12.140625" style="8" customWidth="1"/>
    <col min="6924" max="6924" width="12.85546875" style="8" customWidth="1"/>
    <col min="6925" max="6925" width="14.7109375" style="8" customWidth="1"/>
    <col min="6926" max="7174" width="9.140625" style="8"/>
    <col min="7175" max="7175" width="4.140625" style="8" customWidth="1"/>
    <col min="7176" max="7176" width="25.7109375" style="8" customWidth="1"/>
    <col min="7177" max="7177" width="20.140625" style="8" customWidth="1"/>
    <col min="7178" max="7178" width="7.85546875" style="8" customWidth="1"/>
    <col min="7179" max="7179" width="12.140625" style="8" customWidth="1"/>
    <col min="7180" max="7180" width="12.85546875" style="8" customWidth="1"/>
    <col min="7181" max="7181" width="14.7109375" style="8" customWidth="1"/>
    <col min="7182" max="7430" width="9.140625" style="8"/>
    <col min="7431" max="7431" width="4.140625" style="8" customWidth="1"/>
    <col min="7432" max="7432" width="25.7109375" style="8" customWidth="1"/>
    <col min="7433" max="7433" width="20.140625" style="8" customWidth="1"/>
    <col min="7434" max="7434" width="7.85546875" style="8" customWidth="1"/>
    <col min="7435" max="7435" width="12.140625" style="8" customWidth="1"/>
    <col min="7436" max="7436" width="12.85546875" style="8" customWidth="1"/>
    <col min="7437" max="7437" width="14.7109375" style="8" customWidth="1"/>
    <col min="7438" max="7686" width="9.140625" style="8"/>
    <col min="7687" max="7687" width="4.140625" style="8" customWidth="1"/>
    <col min="7688" max="7688" width="25.7109375" style="8" customWidth="1"/>
    <col min="7689" max="7689" width="20.140625" style="8" customWidth="1"/>
    <col min="7690" max="7690" width="7.85546875" style="8" customWidth="1"/>
    <col min="7691" max="7691" width="12.140625" style="8" customWidth="1"/>
    <col min="7692" max="7692" width="12.85546875" style="8" customWidth="1"/>
    <col min="7693" max="7693" width="14.7109375" style="8" customWidth="1"/>
    <col min="7694" max="7942" width="9.140625" style="8"/>
    <col min="7943" max="7943" width="4.140625" style="8" customWidth="1"/>
    <col min="7944" max="7944" width="25.7109375" style="8" customWidth="1"/>
    <col min="7945" max="7945" width="20.140625" style="8" customWidth="1"/>
    <col min="7946" max="7946" width="7.85546875" style="8" customWidth="1"/>
    <col min="7947" max="7947" width="12.140625" style="8" customWidth="1"/>
    <col min="7948" max="7948" width="12.85546875" style="8" customWidth="1"/>
    <col min="7949" max="7949" width="14.7109375" style="8" customWidth="1"/>
    <col min="7950" max="8198" width="9.140625" style="8"/>
    <col min="8199" max="8199" width="4.140625" style="8" customWidth="1"/>
    <col min="8200" max="8200" width="25.7109375" style="8" customWidth="1"/>
    <col min="8201" max="8201" width="20.140625" style="8" customWidth="1"/>
    <col min="8202" max="8202" width="7.85546875" style="8" customWidth="1"/>
    <col min="8203" max="8203" width="12.140625" style="8" customWidth="1"/>
    <col min="8204" max="8204" width="12.85546875" style="8" customWidth="1"/>
    <col min="8205" max="8205" width="14.7109375" style="8" customWidth="1"/>
    <col min="8206" max="8454" width="9.140625" style="8"/>
    <col min="8455" max="8455" width="4.140625" style="8" customWidth="1"/>
    <col min="8456" max="8456" width="25.7109375" style="8" customWidth="1"/>
    <col min="8457" max="8457" width="20.140625" style="8" customWidth="1"/>
    <col min="8458" max="8458" width="7.85546875" style="8" customWidth="1"/>
    <col min="8459" max="8459" width="12.140625" style="8" customWidth="1"/>
    <col min="8460" max="8460" width="12.85546875" style="8" customWidth="1"/>
    <col min="8461" max="8461" width="14.7109375" style="8" customWidth="1"/>
    <col min="8462" max="8710" width="9.140625" style="8"/>
    <col min="8711" max="8711" width="4.140625" style="8" customWidth="1"/>
    <col min="8712" max="8712" width="25.7109375" style="8" customWidth="1"/>
    <col min="8713" max="8713" width="20.140625" style="8" customWidth="1"/>
    <col min="8714" max="8714" width="7.85546875" style="8" customWidth="1"/>
    <col min="8715" max="8715" width="12.140625" style="8" customWidth="1"/>
    <col min="8716" max="8716" width="12.85546875" style="8" customWidth="1"/>
    <col min="8717" max="8717" width="14.7109375" style="8" customWidth="1"/>
    <col min="8718" max="8966" width="9.140625" style="8"/>
    <col min="8967" max="8967" width="4.140625" style="8" customWidth="1"/>
    <col min="8968" max="8968" width="25.7109375" style="8" customWidth="1"/>
    <col min="8969" max="8969" width="20.140625" style="8" customWidth="1"/>
    <col min="8970" max="8970" width="7.85546875" style="8" customWidth="1"/>
    <col min="8971" max="8971" width="12.140625" style="8" customWidth="1"/>
    <col min="8972" max="8972" width="12.85546875" style="8" customWidth="1"/>
    <col min="8973" max="8973" width="14.7109375" style="8" customWidth="1"/>
    <col min="8974" max="9222" width="9.140625" style="8"/>
    <col min="9223" max="9223" width="4.140625" style="8" customWidth="1"/>
    <col min="9224" max="9224" width="25.7109375" style="8" customWidth="1"/>
    <col min="9225" max="9225" width="20.140625" style="8" customWidth="1"/>
    <col min="9226" max="9226" width="7.85546875" style="8" customWidth="1"/>
    <col min="9227" max="9227" width="12.140625" style="8" customWidth="1"/>
    <col min="9228" max="9228" width="12.85546875" style="8" customWidth="1"/>
    <col min="9229" max="9229" width="14.7109375" style="8" customWidth="1"/>
    <col min="9230" max="9478" width="9.140625" style="8"/>
    <col min="9479" max="9479" width="4.140625" style="8" customWidth="1"/>
    <col min="9480" max="9480" width="25.7109375" style="8" customWidth="1"/>
    <col min="9481" max="9481" width="20.140625" style="8" customWidth="1"/>
    <col min="9482" max="9482" width="7.85546875" style="8" customWidth="1"/>
    <col min="9483" max="9483" width="12.140625" style="8" customWidth="1"/>
    <col min="9484" max="9484" width="12.85546875" style="8" customWidth="1"/>
    <col min="9485" max="9485" width="14.7109375" style="8" customWidth="1"/>
    <col min="9486" max="9734" width="9.140625" style="8"/>
    <col min="9735" max="9735" width="4.140625" style="8" customWidth="1"/>
    <col min="9736" max="9736" width="25.7109375" style="8" customWidth="1"/>
    <col min="9737" max="9737" width="20.140625" style="8" customWidth="1"/>
    <col min="9738" max="9738" width="7.85546875" style="8" customWidth="1"/>
    <col min="9739" max="9739" width="12.140625" style="8" customWidth="1"/>
    <col min="9740" max="9740" width="12.85546875" style="8" customWidth="1"/>
    <col min="9741" max="9741" width="14.7109375" style="8" customWidth="1"/>
    <col min="9742" max="9990" width="9.140625" style="8"/>
    <col min="9991" max="9991" width="4.140625" style="8" customWidth="1"/>
    <col min="9992" max="9992" width="25.7109375" style="8" customWidth="1"/>
    <col min="9993" max="9993" width="20.140625" style="8" customWidth="1"/>
    <col min="9994" max="9994" width="7.85546875" style="8" customWidth="1"/>
    <col min="9995" max="9995" width="12.140625" style="8" customWidth="1"/>
    <col min="9996" max="9996" width="12.85546875" style="8" customWidth="1"/>
    <col min="9997" max="9997" width="14.7109375" style="8" customWidth="1"/>
    <col min="9998" max="10246" width="9.140625" style="8"/>
    <col min="10247" max="10247" width="4.140625" style="8" customWidth="1"/>
    <col min="10248" max="10248" width="25.7109375" style="8" customWidth="1"/>
    <col min="10249" max="10249" width="20.140625" style="8" customWidth="1"/>
    <col min="10250" max="10250" width="7.85546875" style="8" customWidth="1"/>
    <col min="10251" max="10251" width="12.140625" style="8" customWidth="1"/>
    <col min="10252" max="10252" width="12.85546875" style="8" customWidth="1"/>
    <col min="10253" max="10253" width="14.7109375" style="8" customWidth="1"/>
    <col min="10254" max="10502" width="9.140625" style="8"/>
    <col min="10503" max="10503" width="4.140625" style="8" customWidth="1"/>
    <col min="10504" max="10504" width="25.7109375" style="8" customWidth="1"/>
    <col min="10505" max="10505" width="20.140625" style="8" customWidth="1"/>
    <col min="10506" max="10506" width="7.85546875" style="8" customWidth="1"/>
    <col min="10507" max="10507" width="12.140625" style="8" customWidth="1"/>
    <col min="10508" max="10508" width="12.85546875" style="8" customWidth="1"/>
    <col min="10509" max="10509" width="14.7109375" style="8" customWidth="1"/>
    <col min="10510" max="10758" width="9.140625" style="8"/>
    <col min="10759" max="10759" width="4.140625" style="8" customWidth="1"/>
    <col min="10760" max="10760" width="25.7109375" style="8" customWidth="1"/>
    <col min="10761" max="10761" width="20.140625" style="8" customWidth="1"/>
    <col min="10762" max="10762" width="7.85546875" style="8" customWidth="1"/>
    <col min="10763" max="10763" width="12.140625" style="8" customWidth="1"/>
    <col min="10764" max="10764" width="12.85546875" style="8" customWidth="1"/>
    <col min="10765" max="10765" width="14.7109375" style="8" customWidth="1"/>
    <col min="10766" max="11014" width="9.140625" style="8"/>
    <col min="11015" max="11015" width="4.140625" style="8" customWidth="1"/>
    <col min="11016" max="11016" width="25.7109375" style="8" customWidth="1"/>
    <col min="11017" max="11017" width="20.140625" style="8" customWidth="1"/>
    <col min="11018" max="11018" width="7.85546875" style="8" customWidth="1"/>
    <col min="11019" max="11019" width="12.140625" style="8" customWidth="1"/>
    <col min="11020" max="11020" width="12.85546875" style="8" customWidth="1"/>
    <col min="11021" max="11021" width="14.7109375" style="8" customWidth="1"/>
    <col min="11022" max="11270" width="9.140625" style="8"/>
    <col min="11271" max="11271" width="4.140625" style="8" customWidth="1"/>
    <col min="11272" max="11272" width="25.7109375" style="8" customWidth="1"/>
    <col min="11273" max="11273" width="20.140625" style="8" customWidth="1"/>
    <col min="11274" max="11274" width="7.85546875" style="8" customWidth="1"/>
    <col min="11275" max="11275" width="12.140625" style="8" customWidth="1"/>
    <col min="11276" max="11276" width="12.85546875" style="8" customWidth="1"/>
    <col min="11277" max="11277" width="14.7109375" style="8" customWidth="1"/>
    <col min="11278" max="11526" width="9.140625" style="8"/>
    <col min="11527" max="11527" width="4.140625" style="8" customWidth="1"/>
    <col min="11528" max="11528" width="25.7109375" style="8" customWidth="1"/>
    <col min="11529" max="11529" width="20.140625" style="8" customWidth="1"/>
    <col min="11530" max="11530" width="7.85546875" style="8" customWidth="1"/>
    <col min="11531" max="11531" width="12.140625" style="8" customWidth="1"/>
    <col min="11532" max="11532" width="12.85546875" style="8" customWidth="1"/>
    <col min="11533" max="11533" width="14.7109375" style="8" customWidth="1"/>
    <col min="11534" max="11782" width="9.140625" style="8"/>
    <col min="11783" max="11783" width="4.140625" style="8" customWidth="1"/>
    <col min="11784" max="11784" width="25.7109375" style="8" customWidth="1"/>
    <col min="11785" max="11785" width="20.140625" style="8" customWidth="1"/>
    <col min="11786" max="11786" width="7.85546875" style="8" customWidth="1"/>
    <col min="11787" max="11787" width="12.140625" style="8" customWidth="1"/>
    <col min="11788" max="11788" width="12.85546875" style="8" customWidth="1"/>
    <col min="11789" max="11789" width="14.7109375" style="8" customWidth="1"/>
    <col min="11790" max="12038" width="9.140625" style="8"/>
    <col min="12039" max="12039" width="4.140625" style="8" customWidth="1"/>
    <col min="12040" max="12040" width="25.7109375" style="8" customWidth="1"/>
    <col min="12041" max="12041" width="20.140625" style="8" customWidth="1"/>
    <col min="12042" max="12042" width="7.85546875" style="8" customWidth="1"/>
    <col min="12043" max="12043" width="12.140625" style="8" customWidth="1"/>
    <col min="12044" max="12044" width="12.85546875" style="8" customWidth="1"/>
    <col min="12045" max="12045" width="14.7109375" style="8" customWidth="1"/>
    <col min="12046" max="12294" width="9.140625" style="8"/>
    <col min="12295" max="12295" width="4.140625" style="8" customWidth="1"/>
    <col min="12296" max="12296" width="25.7109375" style="8" customWidth="1"/>
    <col min="12297" max="12297" width="20.140625" style="8" customWidth="1"/>
    <col min="12298" max="12298" width="7.85546875" style="8" customWidth="1"/>
    <col min="12299" max="12299" width="12.140625" style="8" customWidth="1"/>
    <col min="12300" max="12300" width="12.85546875" style="8" customWidth="1"/>
    <col min="12301" max="12301" width="14.7109375" style="8" customWidth="1"/>
    <col min="12302" max="12550" width="9.140625" style="8"/>
    <col min="12551" max="12551" width="4.140625" style="8" customWidth="1"/>
    <col min="12552" max="12552" width="25.7109375" style="8" customWidth="1"/>
    <col min="12553" max="12553" width="20.140625" style="8" customWidth="1"/>
    <col min="12554" max="12554" width="7.85546875" style="8" customWidth="1"/>
    <col min="12555" max="12555" width="12.140625" style="8" customWidth="1"/>
    <col min="12556" max="12556" width="12.85546875" style="8" customWidth="1"/>
    <col min="12557" max="12557" width="14.7109375" style="8" customWidth="1"/>
    <col min="12558" max="12806" width="9.140625" style="8"/>
    <col min="12807" max="12807" width="4.140625" style="8" customWidth="1"/>
    <col min="12808" max="12808" width="25.7109375" style="8" customWidth="1"/>
    <col min="12809" max="12809" width="20.140625" style="8" customWidth="1"/>
    <col min="12810" max="12810" width="7.85546875" style="8" customWidth="1"/>
    <col min="12811" max="12811" width="12.140625" style="8" customWidth="1"/>
    <col min="12812" max="12812" width="12.85546875" style="8" customWidth="1"/>
    <col min="12813" max="12813" width="14.7109375" style="8" customWidth="1"/>
    <col min="12814" max="13062" width="9.140625" style="8"/>
    <col min="13063" max="13063" width="4.140625" style="8" customWidth="1"/>
    <col min="13064" max="13064" width="25.7109375" style="8" customWidth="1"/>
    <col min="13065" max="13065" width="20.140625" style="8" customWidth="1"/>
    <col min="13066" max="13066" width="7.85546875" style="8" customWidth="1"/>
    <col min="13067" max="13067" width="12.140625" style="8" customWidth="1"/>
    <col min="13068" max="13068" width="12.85546875" style="8" customWidth="1"/>
    <col min="13069" max="13069" width="14.7109375" style="8" customWidth="1"/>
    <col min="13070" max="13318" width="9.140625" style="8"/>
    <col min="13319" max="13319" width="4.140625" style="8" customWidth="1"/>
    <col min="13320" max="13320" width="25.7109375" style="8" customWidth="1"/>
    <col min="13321" max="13321" width="20.140625" style="8" customWidth="1"/>
    <col min="13322" max="13322" width="7.85546875" style="8" customWidth="1"/>
    <col min="13323" max="13323" width="12.140625" style="8" customWidth="1"/>
    <col min="13324" max="13324" width="12.85546875" style="8" customWidth="1"/>
    <col min="13325" max="13325" width="14.7109375" style="8" customWidth="1"/>
    <col min="13326" max="13574" width="9.140625" style="8"/>
    <col min="13575" max="13575" width="4.140625" style="8" customWidth="1"/>
    <col min="13576" max="13576" width="25.7109375" style="8" customWidth="1"/>
    <col min="13577" max="13577" width="20.140625" style="8" customWidth="1"/>
    <col min="13578" max="13578" width="7.85546875" style="8" customWidth="1"/>
    <col min="13579" max="13579" width="12.140625" style="8" customWidth="1"/>
    <col min="13580" max="13580" width="12.85546875" style="8" customWidth="1"/>
    <col min="13581" max="13581" width="14.7109375" style="8" customWidth="1"/>
    <col min="13582" max="13830" width="9.140625" style="8"/>
    <col min="13831" max="13831" width="4.140625" style="8" customWidth="1"/>
    <col min="13832" max="13832" width="25.7109375" style="8" customWidth="1"/>
    <col min="13833" max="13833" width="20.140625" style="8" customWidth="1"/>
    <col min="13834" max="13834" width="7.85546875" style="8" customWidth="1"/>
    <col min="13835" max="13835" width="12.140625" style="8" customWidth="1"/>
    <col min="13836" max="13836" width="12.85546875" style="8" customWidth="1"/>
    <col min="13837" max="13837" width="14.7109375" style="8" customWidth="1"/>
    <col min="13838" max="14086" width="9.140625" style="8"/>
    <col min="14087" max="14087" width="4.140625" style="8" customWidth="1"/>
    <col min="14088" max="14088" width="25.7109375" style="8" customWidth="1"/>
    <col min="14089" max="14089" width="20.140625" style="8" customWidth="1"/>
    <col min="14090" max="14090" width="7.85546875" style="8" customWidth="1"/>
    <col min="14091" max="14091" width="12.140625" style="8" customWidth="1"/>
    <col min="14092" max="14092" width="12.85546875" style="8" customWidth="1"/>
    <col min="14093" max="14093" width="14.7109375" style="8" customWidth="1"/>
    <col min="14094" max="14342" width="9.140625" style="8"/>
    <col min="14343" max="14343" width="4.140625" style="8" customWidth="1"/>
    <col min="14344" max="14344" width="25.7109375" style="8" customWidth="1"/>
    <col min="14345" max="14345" width="20.140625" style="8" customWidth="1"/>
    <col min="14346" max="14346" width="7.85546875" style="8" customWidth="1"/>
    <col min="14347" max="14347" width="12.140625" style="8" customWidth="1"/>
    <col min="14348" max="14348" width="12.85546875" style="8" customWidth="1"/>
    <col min="14349" max="14349" width="14.7109375" style="8" customWidth="1"/>
    <col min="14350" max="14598" width="9.140625" style="8"/>
    <col min="14599" max="14599" width="4.140625" style="8" customWidth="1"/>
    <col min="14600" max="14600" width="25.7109375" style="8" customWidth="1"/>
    <col min="14601" max="14601" width="20.140625" style="8" customWidth="1"/>
    <col min="14602" max="14602" width="7.85546875" style="8" customWidth="1"/>
    <col min="14603" max="14603" width="12.140625" style="8" customWidth="1"/>
    <col min="14604" max="14604" width="12.85546875" style="8" customWidth="1"/>
    <col min="14605" max="14605" width="14.7109375" style="8" customWidth="1"/>
    <col min="14606" max="14854" width="9.140625" style="8"/>
    <col min="14855" max="14855" width="4.140625" style="8" customWidth="1"/>
    <col min="14856" max="14856" width="25.7109375" style="8" customWidth="1"/>
    <col min="14857" max="14857" width="20.140625" style="8" customWidth="1"/>
    <col min="14858" max="14858" width="7.85546875" style="8" customWidth="1"/>
    <col min="14859" max="14859" width="12.140625" style="8" customWidth="1"/>
    <col min="14860" max="14860" width="12.85546875" style="8" customWidth="1"/>
    <col min="14861" max="14861" width="14.7109375" style="8" customWidth="1"/>
    <col min="14862" max="15110" width="9.140625" style="8"/>
    <col min="15111" max="15111" width="4.140625" style="8" customWidth="1"/>
    <col min="15112" max="15112" width="25.7109375" style="8" customWidth="1"/>
    <col min="15113" max="15113" width="20.140625" style="8" customWidth="1"/>
    <col min="15114" max="15114" width="7.85546875" style="8" customWidth="1"/>
    <col min="15115" max="15115" width="12.140625" style="8" customWidth="1"/>
    <col min="15116" max="15116" width="12.85546875" style="8" customWidth="1"/>
    <col min="15117" max="15117" width="14.7109375" style="8" customWidth="1"/>
    <col min="15118" max="15366" width="9.140625" style="8"/>
    <col min="15367" max="15367" width="4.140625" style="8" customWidth="1"/>
    <col min="15368" max="15368" width="25.7109375" style="8" customWidth="1"/>
    <col min="15369" max="15369" width="20.140625" style="8" customWidth="1"/>
    <col min="15370" max="15370" width="7.85546875" style="8" customWidth="1"/>
    <col min="15371" max="15371" width="12.140625" style="8" customWidth="1"/>
    <col min="15372" max="15372" width="12.85546875" style="8" customWidth="1"/>
    <col min="15373" max="15373" width="14.7109375" style="8" customWidth="1"/>
    <col min="15374" max="15622" width="9.140625" style="8"/>
    <col min="15623" max="15623" width="4.140625" style="8" customWidth="1"/>
    <col min="15624" max="15624" width="25.7109375" style="8" customWidth="1"/>
    <col min="15625" max="15625" width="20.140625" style="8" customWidth="1"/>
    <col min="15626" max="15626" width="7.85546875" style="8" customWidth="1"/>
    <col min="15627" max="15627" width="12.140625" style="8" customWidth="1"/>
    <col min="15628" max="15628" width="12.85546875" style="8" customWidth="1"/>
    <col min="15629" max="15629" width="14.7109375" style="8" customWidth="1"/>
    <col min="15630" max="15878" width="9.140625" style="8"/>
    <col min="15879" max="15879" width="4.140625" style="8" customWidth="1"/>
    <col min="15880" max="15880" width="25.7109375" style="8" customWidth="1"/>
    <col min="15881" max="15881" width="20.140625" style="8" customWidth="1"/>
    <col min="15882" max="15882" width="7.85546875" style="8" customWidth="1"/>
    <col min="15883" max="15883" width="12.140625" style="8" customWidth="1"/>
    <col min="15884" max="15884" width="12.85546875" style="8" customWidth="1"/>
    <col min="15885" max="15885" width="14.7109375" style="8" customWidth="1"/>
    <col min="15886" max="16134" width="9.140625" style="8"/>
    <col min="16135" max="16135" width="4.140625" style="8" customWidth="1"/>
    <col min="16136" max="16136" width="25.7109375" style="8" customWidth="1"/>
    <col min="16137" max="16137" width="20.140625" style="8" customWidth="1"/>
    <col min="16138" max="16138" width="7.85546875" style="8" customWidth="1"/>
    <col min="16139" max="16139" width="12.140625" style="8" customWidth="1"/>
    <col min="16140" max="16140" width="12.85546875" style="8" customWidth="1"/>
    <col min="16141" max="16141" width="14.7109375" style="8" customWidth="1"/>
    <col min="16142" max="16384" width="9.140625" style="8"/>
  </cols>
  <sheetData>
    <row r="1" spans="1:14" s="1" customFormat="1" ht="18.75" x14ac:dyDescent="0.3">
      <c r="A1" s="49" t="s">
        <v>0</v>
      </c>
      <c r="B1" s="49"/>
      <c r="C1" s="49"/>
      <c r="D1" s="49"/>
      <c r="E1" s="49"/>
      <c r="F1" s="49"/>
      <c r="G1" s="3"/>
      <c r="J1" s="3" t="s">
        <v>1</v>
      </c>
      <c r="K1" s="54"/>
      <c r="L1" s="54"/>
      <c r="M1" s="49"/>
    </row>
    <row r="2" spans="1:14" s="2" customFormat="1" ht="18.75" x14ac:dyDescent="0.3">
      <c r="A2" s="49" t="s">
        <v>2</v>
      </c>
      <c r="B2" s="50"/>
      <c r="C2" s="50"/>
      <c r="D2" s="50"/>
      <c r="E2" s="50"/>
      <c r="F2" s="50"/>
      <c r="G2" s="3"/>
      <c r="J2" s="3" t="s">
        <v>3</v>
      </c>
      <c r="K2" s="54"/>
      <c r="L2" s="54"/>
      <c r="M2" s="50"/>
    </row>
    <row r="3" spans="1:14" s="2" customFormat="1" ht="18.75" x14ac:dyDescent="0.3">
      <c r="A3" s="50"/>
      <c r="B3" s="50"/>
      <c r="C3" s="50"/>
      <c r="D3" s="51"/>
      <c r="E3" s="50"/>
      <c r="F3" s="50"/>
      <c r="G3" s="50"/>
      <c r="I3" s="50"/>
      <c r="J3" s="50"/>
      <c r="K3" s="50"/>
      <c r="L3" s="50"/>
      <c r="M3" s="50"/>
    </row>
    <row r="4" spans="1:14" s="4" customFormat="1" ht="21" customHeight="1" x14ac:dyDescent="0.3">
      <c r="A4" s="95" t="s">
        <v>135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</row>
    <row r="5" spans="1:14" s="4" customFormat="1" ht="21" customHeight="1" x14ac:dyDescent="0.3">
      <c r="A5" s="95" t="s">
        <v>150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</row>
    <row r="6" spans="1:14" s="4" customFormat="1" ht="20.25" thickBot="1" x14ac:dyDescent="0.4">
      <c r="A6" s="72" t="s">
        <v>145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</row>
    <row r="7" spans="1:14" s="5" customFormat="1" ht="31.5" customHeight="1" thickTop="1" x14ac:dyDescent="0.25">
      <c r="A7" s="73" t="s">
        <v>4</v>
      </c>
      <c r="B7" s="76" t="s">
        <v>5</v>
      </c>
      <c r="C7" s="76" t="s">
        <v>83</v>
      </c>
      <c r="D7" s="79" t="s">
        <v>117</v>
      </c>
      <c r="E7" s="80"/>
      <c r="F7" s="80"/>
      <c r="G7" s="81"/>
      <c r="H7" s="76" t="s">
        <v>88</v>
      </c>
      <c r="I7" s="76" t="s">
        <v>89</v>
      </c>
      <c r="J7" s="76" t="s">
        <v>90</v>
      </c>
      <c r="K7" s="76" t="s">
        <v>116</v>
      </c>
      <c r="L7" s="76" t="s">
        <v>148</v>
      </c>
      <c r="M7" s="84" t="s">
        <v>111</v>
      </c>
    </row>
    <row r="8" spans="1:14" s="5" customFormat="1" ht="12.75" customHeight="1" x14ac:dyDescent="0.25">
      <c r="A8" s="96"/>
      <c r="B8" s="82"/>
      <c r="C8" s="82"/>
      <c r="D8" s="88" t="s">
        <v>6</v>
      </c>
      <c r="E8" s="89" t="s">
        <v>86</v>
      </c>
      <c r="F8" s="100"/>
      <c r="G8" s="88" t="s">
        <v>87</v>
      </c>
      <c r="H8" s="82"/>
      <c r="I8" s="82"/>
      <c r="J8" s="82"/>
      <c r="K8" s="82"/>
      <c r="L8" s="82"/>
      <c r="M8" s="98"/>
    </row>
    <row r="9" spans="1:14" s="5" customFormat="1" ht="44.25" customHeight="1" x14ac:dyDescent="0.25">
      <c r="A9" s="97"/>
      <c r="B9" s="83"/>
      <c r="C9" s="83"/>
      <c r="D9" s="83"/>
      <c r="E9" s="6" t="s">
        <v>84</v>
      </c>
      <c r="F9" s="6" t="s">
        <v>85</v>
      </c>
      <c r="G9" s="91"/>
      <c r="H9" s="83"/>
      <c r="I9" s="83"/>
      <c r="J9" s="83"/>
      <c r="K9" s="83"/>
      <c r="L9" s="83"/>
      <c r="M9" s="99"/>
    </row>
    <row r="10" spans="1:14" ht="21.75" customHeight="1" x14ac:dyDescent="0.25">
      <c r="A10" s="18">
        <v>1</v>
      </c>
      <c r="B10" s="28" t="s">
        <v>23</v>
      </c>
      <c r="C10" s="35">
        <v>3.66</v>
      </c>
      <c r="D10" s="35">
        <v>0.4</v>
      </c>
      <c r="E10" s="39"/>
      <c r="F10" s="35"/>
      <c r="G10" s="35">
        <f t="shared" ref="G10:G19" si="0">D10+F10</f>
        <v>0.4</v>
      </c>
      <c r="H10" s="35">
        <f t="shared" ref="H10:H19" si="1">G10+C10</f>
        <v>4.0600000000000005</v>
      </c>
      <c r="I10" s="37">
        <f t="shared" ref="I10:I19" si="2">H10*1490000</f>
        <v>6049400.0000000009</v>
      </c>
      <c r="J10" s="38">
        <f t="shared" ref="J10:J19" si="3">I10*1%</f>
        <v>60494.000000000007</v>
      </c>
      <c r="K10" s="55">
        <v>3</v>
      </c>
      <c r="L10" s="55">
        <f t="shared" ref="L10:L19" si="4">K10*J10</f>
        <v>181482.00000000003</v>
      </c>
      <c r="M10" s="19"/>
      <c r="N10" s="7"/>
    </row>
    <row r="11" spans="1:14" ht="21.75" customHeight="1" x14ac:dyDescent="0.25">
      <c r="A11" s="18">
        <v>2</v>
      </c>
      <c r="B11" s="28" t="s">
        <v>79</v>
      </c>
      <c r="C11" s="35">
        <v>3</v>
      </c>
      <c r="D11" s="35">
        <v>0.3</v>
      </c>
      <c r="E11" s="39"/>
      <c r="F11" s="35"/>
      <c r="G11" s="35">
        <f t="shared" si="0"/>
        <v>0.3</v>
      </c>
      <c r="H11" s="35">
        <f t="shared" si="1"/>
        <v>3.3</v>
      </c>
      <c r="I11" s="37">
        <f t="shared" si="2"/>
        <v>4917000</v>
      </c>
      <c r="J11" s="38">
        <f t="shared" si="3"/>
        <v>49170</v>
      </c>
      <c r="K11" s="55">
        <v>3</v>
      </c>
      <c r="L11" s="55">
        <f t="shared" si="4"/>
        <v>147510</v>
      </c>
      <c r="M11" s="19"/>
      <c r="N11" s="7"/>
    </row>
    <row r="12" spans="1:14" ht="21.75" customHeight="1" x14ac:dyDescent="0.25">
      <c r="A12" s="18">
        <v>3</v>
      </c>
      <c r="B12" s="28" t="s">
        <v>50</v>
      </c>
      <c r="C12" s="35">
        <v>4.9800000000000004</v>
      </c>
      <c r="D12" s="35">
        <v>0.4</v>
      </c>
      <c r="E12" s="39"/>
      <c r="F12" s="35"/>
      <c r="G12" s="35">
        <f t="shared" si="0"/>
        <v>0.4</v>
      </c>
      <c r="H12" s="35">
        <f t="shared" si="1"/>
        <v>5.3800000000000008</v>
      </c>
      <c r="I12" s="37">
        <f t="shared" si="2"/>
        <v>8016200.0000000009</v>
      </c>
      <c r="J12" s="38">
        <f t="shared" si="3"/>
        <v>80162.000000000015</v>
      </c>
      <c r="K12" s="55">
        <v>3</v>
      </c>
      <c r="L12" s="55">
        <f t="shared" si="4"/>
        <v>240486.00000000006</v>
      </c>
      <c r="M12" s="19"/>
      <c r="N12" s="7"/>
    </row>
    <row r="13" spans="1:14" ht="21.75" customHeight="1" x14ac:dyDescent="0.25">
      <c r="A13" s="18">
        <v>4</v>
      </c>
      <c r="B13" s="28" t="s">
        <v>51</v>
      </c>
      <c r="C13" s="35">
        <v>3.33</v>
      </c>
      <c r="D13" s="35">
        <v>0.3</v>
      </c>
      <c r="E13" s="39"/>
      <c r="F13" s="35"/>
      <c r="G13" s="35">
        <f t="shared" si="0"/>
        <v>0.3</v>
      </c>
      <c r="H13" s="35">
        <f t="shared" si="1"/>
        <v>3.63</v>
      </c>
      <c r="I13" s="37">
        <f t="shared" si="2"/>
        <v>5408700</v>
      </c>
      <c r="J13" s="38">
        <f t="shared" si="3"/>
        <v>54087</v>
      </c>
      <c r="K13" s="55">
        <v>3</v>
      </c>
      <c r="L13" s="55">
        <f t="shared" si="4"/>
        <v>162261</v>
      </c>
      <c r="M13" s="22"/>
      <c r="N13" s="7"/>
    </row>
    <row r="14" spans="1:14" ht="21.75" customHeight="1" x14ac:dyDescent="0.25">
      <c r="A14" s="18">
        <v>5</v>
      </c>
      <c r="B14" s="28" t="s">
        <v>52</v>
      </c>
      <c r="C14" s="35">
        <v>3.96</v>
      </c>
      <c r="D14" s="35">
        <v>0.3</v>
      </c>
      <c r="E14" s="39"/>
      <c r="F14" s="35"/>
      <c r="G14" s="35">
        <f t="shared" si="0"/>
        <v>0.3</v>
      </c>
      <c r="H14" s="35">
        <f t="shared" si="1"/>
        <v>4.26</v>
      </c>
      <c r="I14" s="37">
        <f t="shared" si="2"/>
        <v>6347400</v>
      </c>
      <c r="J14" s="38">
        <f t="shared" si="3"/>
        <v>63474</v>
      </c>
      <c r="K14" s="55">
        <v>3</v>
      </c>
      <c r="L14" s="55">
        <f t="shared" si="4"/>
        <v>190422</v>
      </c>
      <c r="M14" s="22"/>
      <c r="N14" s="7"/>
    </row>
    <row r="15" spans="1:14" ht="21.75" customHeight="1" x14ac:dyDescent="0.25">
      <c r="A15" s="18">
        <v>6</v>
      </c>
      <c r="B15" s="28" t="s">
        <v>54</v>
      </c>
      <c r="C15" s="35">
        <v>4.2699999999999996</v>
      </c>
      <c r="D15" s="35"/>
      <c r="E15" s="39">
        <v>5</v>
      </c>
      <c r="F15" s="35">
        <f>C15*E15%</f>
        <v>0.2135</v>
      </c>
      <c r="G15" s="35">
        <f t="shared" si="0"/>
        <v>0.2135</v>
      </c>
      <c r="H15" s="35">
        <f t="shared" si="1"/>
        <v>4.4834999999999994</v>
      </c>
      <c r="I15" s="37">
        <f t="shared" si="2"/>
        <v>6680414.9999999991</v>
      </c>
      <c r="J15" s="38">
        <f t="shared" si="3"/>
        <v>66804.149999999994</v>
      </c>
      <c r="K15" s="55">
        <v>3</v>
      </c>
      <c r="L15" s="55">
        <f t="shared" si="4"/>
        <v>200412.44999999998</v>
      </c>
      <c r="M15" s="22"/>
      <c r="N15" s="7"/>
    </row>
    <row r="16" spans="1:14" ht="21.75" customHeight="1" x14ac:dyDescent="0.25">
      <c r="A16" s="18">
        <v>7</v>
      </c>
      <c r="B16" s="28" t="s">
        <v>53</v>
      </c>
      <c r="C16" s="35">
        <v>3.06</v>
      </c>
      <c r="D16" s="35"/>
      <c r="E16" s="39"/>
      <c r="F16" s="35"/>
      <c r="G16" s="35">
        <f t="shared" si="0"/>
        <v>0</v>
      </c>
      <c r="H16" s="35">
        <f t="shared" si="1"/>
        <v>3.06</v>
      </c>
      <c r="I16" s="37">
        <f t="shared" si="2"/>
        <v>4559400</v>
      </c>
      <c r="J16" s="38">
        <f t="shared" si="3"/>
        <v>45594</v>
      </c>
      <c r="K16" s="55">
        <v>3</v>
      </c>
      <c r="L16" s="55">
        <f t="shared" si="4"/>
        <v>136782</v>
      </c>
      <c r="M16" s="22"/>
      <c r="N16" s="7"/>
    </row>
    <row r="17" spans="1:14" ht="21.75" customHeight="1" x14ac:dyDescent="0.25">
      <c r="A17" s="18">
        <v>8</v>
      </c>
      <c r="B17" s="28" t="s">
        <v>24</v>
      </c>
      <c r="C17" s="35">
        <v>2.72</v>
      </c>
      <c r="D17" s="35"/>
      <c r="E17" s="39"/>
      <c r="F17" s="35"/>
      <c r="G17" s="35">
        <f t="shared" si="0"/>
        <v>0</v>
      </c>
      <c r="H17" s="35">
        <f t="shared" si="1"/>
        <v>2.72</v>
      </c>
      <c r="I17" s="37">
        <f t="shared" si="2"/>
        <v>4052800.0000000005</v>
      </c>
      <c r="J17" s="38">
        <f t="shared" si="3"/>
        <v>40528.000000000007</v>
      </c>
      <c r="K17" s="55">
        <v>3</v>
      </c>
      <c r="L17" s="55">
        <f t="shared" si="4"/>
        <v>121584.00000000003</v>
      </c>
      <c r="M17" s="22"/>
      <c r="N17" s="7"/>
    </row>
    <row r="18" spans="1:14" ht="21.75" customHeight="1" x14ac:dyDescent="0.25">
      <c r="A18" s="18">
        <v>9</v>
      </c>
      <c r="B18" s="28" t="s">
        <v>132</v>
      </c>
      <c r="C18" s="35">
        <v>2.66</v>
      </c>
      <c r="D18" s="35"/>
      <c r="E18" s="39"/>
      <c r="F18" s="35"/>
      <c r="G18" s="35">
        <f t="shared" si="0"/>
        <v>0</v>
      </c>
      <c r="H18" s="35">
        <f t="shared" si="1"/>
        <v>2.66</v>
      </c>
      <c r="I18" s="37">
        <f t="shared" si="2"/>
        <v>3963400</v>
      </c>
      <c r="J18" s="38">
        <f t="shared" si="3"/>
        <v>39634</v>
      </c>
      <c r="K18" s="55">
        <v>3</v>
      </c>
      <c r="L18" s="55">
        <f t="shared" si="4"/>
        <v>118902</v>
      </c>
      <c r="M18" s="22"/>
      <c r="N18" s="7"/>
    </row>
    <row r="19" spans="1:14" ht="21.75" customHeight="1" x14ac:dyDescent="0.25">
      <c r="A19" s="18">
        <v>10</v>
      </c>
      <c r="B19" s="28" t="s">
        <v>130</v>
      </c>
      <c r="C19" s="35">
        <v>2.34</v>
      </c>
      <c r="D19" s="35"/>
      <c r="E19" s="39"/>
      <c r="F19" s="35"/>
      <c r="G19" s="35">
        <f t="shared" si="0"/>
        <v>0</v>
      </c>
      <c r="H19" s="35">
        <f t="shared" si="1"/>
        <v>2.34</v>
      </c>
      <c r="I19" s="37">
        <f t="shared" si="2"/>
        <v>3486600</v>
      </c>
      <c r="J19" s="38">
        <f t="shared" si="3"/>
        <v>34866</v>
      </c>
      <c r="K19" s="55">
        <v>3</v>
      </c>
      <c r="L19" s="55">
        <f t="shared" si="4"/>
        <v>104598</v>
      </c>
      <c r="M19" s="22"/>
      <c r="N19" s="7"/>
    </row>
    <row r="20" spans="1:14" s="1" customFormat="1" ht="21.75" customHeight="1" thickBot="1" x14ac:dyDescent="0.3">
      <c r="A20" s="23"/>
      <c r="B20" s="24" t="s">
        <v>80</v>
      </c>
      <c r="C20" s="40">
        <f>SUM(C10:C19)</f>
        <v>33.979999999999997</v>
      </c>
      <c r="D20" s="40">
        <f>SUM(D10:D19)</f>
        <v>1.7000000000000002</v>
      </c>
      <c r="E20" s="40"/>
      <c r="F20" s="40">
        <f t="shared" ref="F20:L20" si="5">SUM(F10:F19)</f>
        <v>0.2135</v>
      </c>
      <c r="G20" s="40">
        <f t="shared" si="5"/>
        <v>1.9135000000000002</v>
      </c>
      <c r="H20" s="40">
        <f t="shared" si="5"/>
        <v>35.893500000000003</v>
      </c>
      <c r="I20" s="41">
        <f t="shared" si="5"/>
        <v>53481315</v>
      </c>
      <c r="J20" s="41">
        <f t="shared" si="5"/>
        <v>534813.15</v>
      </c>
      <c r="K20" s="41">
        <f t="shared" si="5"/>
        <v>30</v>
      </c>
      <c r="L20" s="41">
        <f t="shared" si="5"/>
        <v>1604439.45</v>
      </c>
      <c r="M20" s="25"/>
    </row>
    <row r="21" spans="1:14" s="1" customFormat="1" ht="16.5" thickTop="1" x14ac:dyDescent="0.25">
      <c r="A21" s="9"/>
      <c r="B21" s="58" t="s">
        <v>81</v>
      </c>
      <c r="C21" s="10" t="str">
        <f>[1]!VND(L20,TRUE)</f>
        <v>Một triệu, sáu trăm lẻ bốn ngàn, bốn trăm ba mươi chín đồng, bốn mươi lăm xu</v>
      </c>
      <c r="D21" s="44"/>
      <c r="E21" s="45"/>
      <c r="F21" s="11"/>
      <c r="G21" s="11"/>
      <c r="H21" s="11"/>
      <c r="I21" s="11"/>
      <c r="J21" s="11"/>
      <c r="K21" s="11"/>
      <c r="L21" s="11"/>
      <c r="M21" s="10"/>
    </row>
    <row r="22" spans="1:14" s="4" customFormat="1" ht="20.25" customHeight="1" x14ac:dyDescent="0.3">
      <c r="J22" s="48" t="s">
        <v>142</v>
      </c>
      <c r="M22" s="13"/>
    </row>
    <row r="23" spans="1:14" s="12" customFormat="1" ht="16.5" x14ac:dyDescent="0.25">
      <c r="B23" s="87" t="s">
        <v>104</v>
      </c>
      <c r="C23" s="87"/>
      <c r="D23" s="14"/>
      <c r="G23" s="14"/>
      <c r="H23" s="14"/>
      <c r="J23" s="14"/>
      <c r="K23" s="14" t="s">
        <v>82</v>
      </c>
      <c r="L23" s="52"/>
    </row>
    <row r="24" spans="1:14" s="4" customFormat="1" ht="16.5" x14ac:dyDescent="0.25">
      <c r="B24" s="14"/>
      <c r="C24" s="14"/>
      <c r="D24" s="14"/>
      <c r="G24" s="15"/>
      <c r="H24" s="15"/>
      <c r="J24" s="15"/>
      <c r="K24" s="15"/>
      <c r="L24" s="15"/>
      <c r="M24" s="16"/>
    </row>
    <row r="25" spans="1:14" s="4" customFormat="1" ht="16.5" x14ac:dyDescent="0.25">
      <c r="B25" s="14"/>
      <c r="C25" s="14"/>
      <c r="D25" s="14"/>
      <c r="G25" s="15"/>
      <c r="H25" s="15"/>
      <c r="J25" s="15"/>
      <c r="K25" s="15"/>
      <c r="L25" s="15"/>
      <c r="M25" s="16"/>
    </row>
    <row r="26" spans="1:14" s="4" customFormat="1" ht="16.5" x14ac:dyDescent="0.25">
      <c r="B26" s="14"/>
      <c r="C26" s="14"/>
      <c r="D26" s="14"/>
      <c r="G26" s="15"/>
      <c r="H26" s="15"/>
      <c r="J26" s="15"/>
      <c r="K26" s="15"/>
      <c r="L26" s="15"/>
      <c r="M26" s="16"/>
    </row>
    <row r="27" spans="1:14" s="4" customFormat="1" ht="16.5" x14ac:dyDescent="0.25">
      <c r="B27" s="14"/>
      <c r="C27" s="14"/>
      <c r="D27" s="14"/>
      <c r="G27" s="15"/>
      <c r="H27" s="15"/>
      <c r="J27" s="15"/>
      <c r="K27" s="15"/>
      <c r="L27" s="15"/>
      <c r="M27" s="16"/>
    </row>
    <row r="28" spans="1:14" s="4" customFormat="1" ht="16.5" x14ac:dyDescent="0.25">
      <c r="B28" s="87" t="s">
        <v>55</v>
      </c>
      <c r="C28" s="87"/>
      <c r="D28" s="14"/>
      <c r="G28" s="14"/>
      <c r="H28" s="14"/>
      <c r="J28" s="14"/>
      <c r="K28" s="14" t="s">
        <v>9</v>
      </c>
      <c r="L28" s="52"/>
    </row>
  </sheetData>
  <mergeCells count="18">
    <mergeCell ref="B23:C23"/>
    <mergeCell ref="B28:C28"/>
    <mergeCell ref="K7:K9"/>
    <mergeCell ref="L7:L9"/>
    <mergeCell ref="A5:M5"/>
    <mergeCell ref="A4:M4"/>
    <mergeCell ref="A6:M6"/>
    <mergeCell ref="A7:A9"/>
    <mergeCell ref="B7:B9"/>
    <mergeCell ref="C7:C9"/>
    <mergeCell ref="D7:G7"/>
    <mergeCell ref="H7:H9"/>
    <mergeCell ref="I7:I9"/>
    <mergeCell ref="J7:J9"/>
    <mergeCell ref="M7:M9"/>
    <mergeCell ref="D8:D9"/>
    <mergeCell ref="E8:F8"/>
    <mergeCell ref="G8:G9"/>
  </mergeCells>
  <pageMargins left="0.31496062992125984" right="0.11811023622047245" top="0.35433070866141736" bottom="0.35433070866141736" header="0.31496062992125984" footer="0.31496062992125984"/>
  <pageSetup paperSize="9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A10" sqref="A10:G25"/>
    </sheetView>
  </sheetViews>
  <sheetFormatPr defaultRowHeight="12.75" x14ac:dyDescent="0.2"/>
  <cols>
    <col min="1" max="1" width="4.140625" style="8" customWidth="1"/>
    <col min="2" max="2" width="24" style="8" customWidth="1"/>
    <col min="3" max="3" width="6.42578125" style="8" customWidth="1"/>
    <col min="4" max="4" width="6.7109375" style="8" customWidth="1"/>
    <col min="5" max="5" width="6" style="8" customWidth="1"/>
    <col min="6" max="7" width="6.5703125" style="8" customWidth="1"/>
    <col min="8" max="8" width="13.28515625" style="8" customWidth="1"/>
    <col min="9" max="9" width="16.28515625" style="8" customWidth="1"/>
    <col min="10" max="10" width="12.5703125" style="8" customWidth="1"/>
    <col min="11" max="11" width="8.85546875" style="8" customWidth="1"/>
    <col min="12" max="12" width="12.28515625" style="8" customWidth="1"/>
    <col min="13" max="13" width="15.28515625" style="8" customWidth="1"/>
    <col min="14" max="262" width="9.140625" style="8"/>
    <col min="263" max="263" width="4.140625" style="8" customWidth="1"/>
    <col min="264" max="264" width="25.7109375" style="8" customWidth="1"/>
    <col min="265" max="265" width="20.140625" style="8" customWidth="1"/>
    <col min="266" max="266" width="7.85546875" style="8" customWidth="1"/>
    <col min="267" max="267" width="12.140625" style="8" customWidth="1"/>
    <col min="268" max="268" width="12.85546875" style="8" customWidth="1"/>
    <col min="269" max="269" width="14.7109375" style="8" customWidth="1"/>
    <col min="270" max="518" width="9.140625" style="8"/>
    <col min="519" max="519" width="4.140625" style="8" customWidth="1"/>
    <col min="520" max="520" width="25.7109375" style="8" customWidth="1"/>
    <col min="521" max="521" width="20.140625" style="8" customWidth="1"/>
    <col min="522" max="522" width="7.85546875" style="8" customWidth="1"/>
    <col min="523" max="523" width="12.140625" style="8" customWidth="1"/>
    <col min="524" max="524" width="12.85546875" style="8" customWidth="1"/>
    <col min="525" max="525" width="14.7109375" style="8" customWidth="1"/>
    <col min="526" max="774" width="9.140625" style="8"/>
    <col min="775" max="775" width="4.140625" style="8" customWidth="1"/>
    <col min="776" max="776" width="25.7109375" style="8" customWidth="1"/>
    <col min="777" max="777" width="20.140625" style="8" customWidth="1"/>
    <col min="778" max="778" width="7.85546875" style="8" customWidth="1"/>
    <col min="779" max="779" width="12.140625" style="8" customWidth="1"/>
    <col min="780" max="780" width="12.85546875" style="8" customWidth="1"/>
    <col min="781" max="781" width="14.7109375" style="8" customWidth="1"/>
    <col min="782" max="1030" width="9.140625" style="8"/>
    <col min="1031" max="1031" width="4.140625" style="8" customWidth="1"/>
    <col min="1032" max="1032" width="25.7109375" style="8" customWidth="1"/>
    <col min="1033" max="1033" width="20.140625" style="8" customWidth="1"/>
    <col min="1034" max="1034" width="7.85546875" style="8" customWidth="1"/>
    <col min="1035" max="1035" width="12.140625" style="8" customWidth="1"/>
    <col min="1036" max="1036" width="12.85546875" style="8" customWidth="1"/>
    <col min="1037" max="1037" width="14.7109375" style="8" customWidth="1"/>
    <col min="1038" max="1286" width="9.140625" style="8"/>
    <col min="1287" max="1287" width="4.140625" style="8" customWidth="1"/>
    <col min="1288" max="1288" width="25.7109375" style="8" customWidth="1"/>
    <col min="1289" max="1289" width="20.140625" style="8" customWidth="1"/>
    <col min="1290" max="1290" width="7.85546875" style="8" customWidth="1"/>
    <col min="1291" max="1291" width="12.140625" style="8" customWidth="1"/>
    <col min="1292" max="1292" width="12.85546875" style="8" customWidth="1"/>
    <col min="1293" max="1293" width="14.7109375" style="8" customWidth="1"/>
    <col min="1294" max="1542" width="9.140625" style="8"/>
    <col min="1543" max="1543" width="4.140625" style="8" customWidth="1"/>
    <col min="1544" max="1544" width="25.7109375" style="8" customWidth="1"/>
    <col min="1545" max="1545" width="20.140625" style="8" customWidth="1"/>
    <col min="1546" max="1546" width="7.85546875" style="8" customWidth="1"/>
    <col min="1547" max="1547" width="12.140625" style="8" customWidth="1"/>
    <col min="1548" max="1548" width="12.85546875" style="8" customWidth="1"/>
    <col min="1549" max="1549" width="14.7109375" style="8" customWidth="1"/>
    <col min="1550" max="1798" width="9.140625" style="8"/>
    <col min="1799" max="1799" width="4.140625" style="8" customWidth="1"/>
    <col min="1800" max="1800" width="25.7109375" style="8" customWidth="1"/>
    <col min="1801" max="1801" width="20.140625" style="8" customWidth="1"/>
    <col min="1802" max="1802" width="7.85546875" style="8" customWidth="1"/>
    <col min="1803" max="1803" width="12.140625" style="8" customWidth="1"/>
    <col min="1804" max="1804" width="12.85546875" style="8" customWidth="1"/>
    <col min="1805" max="1805" width="14.7109375" style="8" customWidth="1"/>
    <col min="1806" max="2054" width="9.140625" style="8"/>
    <col min="2055" max="2055" width="4.140625" style="8" customWidth="1"/>
    <col min="2056" max="2056" width="25.7109375" style="8" customWidth="1"/>
    <col min="2057" max="2057" width="20.140625" style="8" customWidth="1"/>
    <col min="2058" max="2058" width="7.85546875" style="8" customWidth="1"/>
    <col min="2059" max="2059" width="12.140625" style="8" customWidth="1"/>
    <col min="2060" max="2060" width="12.85546875" style="8" customWidth="1"/>
    <col min="2061" max="2061" width="14.7109375" style="8" customWidth="1"/>
    <col min="2062" max="2310" width="9.140625" style="8"/>
    <col min="2311" max="2311" width="4.140625" style="8" customWidth="1"/>
    <col min="2312" max="2312" width="25.7109375" style="8" customWidth="1"/>
    <col min="2313" max="2313" width="20.140625" style="8" customWidth="1"/>
    <col min="2314" max="2314" width="7.85546875" style="8" customWidth="1"/>
    <col min="2315" max="2315" width="12.140625" style="8" customWidth="1"/>
    <col min="2316" max="2316" width="12.85546875" style="8" customWidth="1"/>
    <col min="2317" max="2317" width="14.7109375" style="8" customWidth="1"/>
    <col min="2318" max="2566" width="9.140625" style="8"/>
    <col min="2567" max="2567" width="4.140625" style="8" customWidth="1"/>
    <col min="2568" max="2568" width="25.7109375" style="8" customWidth="1"/>
    <col min="2569" max="2569" width="20.140625" style="8" customWidth="1"/>
    <col min="2570" max="2570" width="7.85546875" style="8" customWidth="1"/>
    <col min="2571" max="2571" width="12.140625" style="8" customWidth="1"/>
    <col min="2572" max="2572" width="12.85546875" style="8" customWidth="1"/>
    <col min="2573" max="2573" width="14.7109375" style="8" customWidth="1"/>
    <col min="2574" max="2822" width="9.140625" style="8"/>
    <col min="2823" max="2823" width="4.140625" style="8" customWidth="1"/>
    <col min="2824" max="2824" width="25.7109375" style="8" customWidth="1"/>
    <col min="2825" max="2825" width="20.140625" style="8" customWidth="1"/>
    <col min="2826" max="2826" width="7.85546875" style="8" customWidth="1"/>
    <col min="2827" max="2827" width="12.140625" style="8" customWidth="1"/>
    <col min="2828" max="2828" width="12.85546875" style="8" customWidth="1"/>
    <col min="2829" max="2829" width="14.7109375" style="8" customWidth="1"/>
    <col min="2830" max="3078" width="9.140625" style="8"/>
    <col min="3079" max="3079" width="4.140625" style="8" customWidth="1"/>
    <col min="3080" max="3080" width="25.7109375" style="8" customWidth="1"/>
    <col min="3081" max="3081" width="20.140625" style="8" customWidth="1"/>
    <col min="3082" max="3082" width="7.85546875" style="8" customWidth="1"/>
    <col min="3083" max="3083" width="12.140625" style="8" customWidth="1"/>
    <col min="3084" max="3084" width="12.85546875" style="8" customWidth="1"/>
    <col min="3085" max="3085" width="14.7109375" style="8" customWidth="1"/>
    <col min="3086" max="3334" width="9.140625" style="8"/>
    <col min="3335" max="3335" width="4.140625" style="8" customWidth="1"/>
    <col min="3336" max="3336" width="25.7109375" style="8" customWidth="1"/>
    <col min="3337" max="3337" width="20.140625" style="8" customWidth="1"/>
    <col min="3338" max="3338" width="7.85546875" style="8" customWidth="1"/>
    <col min="3339" max="3339" width="12.140625" style="8" customWidth="1"/>
    <col min="3340" max="3340" width="12.85546875" style="8" customWidth="1"/>
    <col min="3341" max="3341" width="14.7109375" style="8" customWidth="1"/>
    <col min="3342" max="3590" width="9.140625" style="8"/>
    <col min="3591" max="3591" width="4.140625" style="8" customWidth="1"/>
    <col min="3592" max="3592" width="25.7109375" style="8" customWidth="1"/>
    <col min="3593" max="3593" width="20.140625" style="8" customWidth="1"/>
    <col min="3594" max="3594" width="7.85546875" style="8" customWidth="1"/>
    <col min="3595" max="3595" width="12.140625" style="8" customWidth="1"/>
    <col min="3596" max="3596" width="12.85546875" style="8" customWidth="1"/>
    <col min="3597" max="3597" width="14.7109375" style="8" customWidth="1"/>
    <col min="3598" max="3846" width="9.140625" style="8"/>
    <col min="3847" max="3847" width="4.140625" style="8" customWidth="1"/>
    <col min="3848" max="3848" width="25.7109375" style="8" customWidth="1"/>
    <col min="3849" max="3849" width="20.140625" style="8" customWidth="1"/>
    <col min="3850" max="3850" width="7.85546875" style="8" customWidth="1"/>
    <col min="3851" max="3851" width="12.140625" style="8" customWidth="1"/>
    <col min="3852" max="3852" width="12.85546875" style="8" customWidth="1"/>
    <col min="3853" max="3853" width="14.7109375" style="8" customWidth="1"/>
    <col min="3854" max="4102" width="9.140625" style="8"/>
    <col min="4103" max="4103" width="4.140625" style="8" customWidth="1"/>
    <col min="4104" max="4104" width="25.7109375" style="8" customWidth="1"/>
    <col min="4105" max="4105" width="20.140625" style="8" customWidth="1"/>
    <col min="4106" max="4106" width="7.85546875" style="8" customWidth="1"/>
    <col min="4107" max="4107" width="12.140625" style="8" customWidth="1"/>
    <col min="4108" max="4108" width="12.85546875" style="8" customWidth="1"/>
    <col min="4109" max="4109" width="14.7109375" style="8" customWidth="1"/>
    <col min="4110" max="4358" width="9.140625" style="8"/>
    <col min="4359" max="4359" width="4.140625" style="8" customWidth="1"/>
    <col min="4360" max="4360" width="25.7109375" style="8" customWidth="1"/>
    <col min="4361" max="4361" width="20.140625" style="8" customWidth="1"/>
    <col min="4362" max="4362" width="7.85546875" style="8" customWidth="1"/>
    <col min="4363" max="4363" width="12.140625" style="8" customWidth="1"/>
    <col min="4364" max="4364" width="12.85546875" style="8" customWidth="1"/>
    <col min="4365" max="4365" width="14.7109375" style="8" customWidth="1"/>
    <col min="4366" max="4614" width="9.140625" style="8"/>
    <col min="4615" max="4615" width="4.140625" style="8" customWidth="1"/>
    <col min="4616" max="4616" width="25.7109375" style="8" customWidth="1"/>
    <col min="4617" max="4617" width="20.140625" style="8" customWidth="1"/>
    <col min="4618" max="4618" width="7.85546875" style="8" customWidth="1"/>
    <col min="4619" max="4619" width="12.140625" style="8" customWidth="1"/>
    <col min="4620" max="4620" width="12.85546875" style="8" customWidth="1"/>
    <col min="4621" max="4621" width="14.7109375" style="8" customWidth="1"/>
    <col min="4622" max="4870" width="9.140625" style="8"/>
    <col min="4871" max="4871" width="4.140625" style="8" customWidth="1"/>
    <col min="4872" max="4872" width="25.7109375" style="8" customWidth="1"/>
    <col min="4873" max="4873" width="20.140625" style="8" customWidth="1"/>
    <col min="4874" max="4874" width="7.85546875" style="8" customWidth="1"/>
    <col min="4875" max="4875" width="12.140625" style="8" customWidth="1"/>
    <col min="4876" max="4876" width="12.85546875" style="8" customWidth="1"/>
    <col min="4877" max="4877" width="14.7109375" style="8" customWidth="1"/>
    <col min="4878" max="5126" width="9.140625" style="8"/>
    <col min="5127" max="5127" width="4.140625" style="8" customWidth="1"/>
    <col min="5128" max="5128" width="25.7109375" style="8" customWidth="1"/>
    <col min="5129" max="5129" width="20.140625" style="8" customWidth="1"/>
    <col min="5130" max="5130" width="7.85546875" style="8" customWidth="1"/>
    <col min="5131" max="5131" width="12.140625" style="8" customWidth="1"/>
    <col min="5132" max="5132" width="12.85546875" style="8" customWidth="1"/>
    <col min="5133" max="5133" width="14.7109375" style="8" customWidth="1"/>
    <col min="5134" max="5382" width="9.140625" style="8"/>
    <col min="5383" max="5383" width="4.140625" style="8" customWidth="1"/>
    <col min="5384" max="5384" width="25.7109375" style="8" customWidth="1"/>
    <col min="5385" max="5385" width="20.140625" style="8" customWidth="1"/>
    <col min="5386" max="5386" width="7.85546875" style="8" customWidth="1"/>
    <col min="5387" max="5387" width="12.140625" style="8" customWidth="1"/>
    <col min="5388" max="5388" width="12.85546875" style="8" customWidth="1"/>
    <col min="5389" max="5389" width="14.7109375" style="8" customWidth="1"/>
    <col min="5390" max="5638" width="9.140625" style="8"/>
    <col min="5639" max="5639" width="4.140625" style="8" customWidth="1"/>
    <col min="5640" max="5640" width="25.7109375" style="8" customWidth="1"/>
    <col min="5641" max="5641" width="20.140625" style="8" customWidth="1"/>
    <col min="5642" max="5642" width="7.85546875" style="8" customWidth="1"/>
    <col min="5643" max="5643" width="12.140625" style="8" customWidth="1"/>
    <col min="5644" max="5644" width="12.85546875" style="8" customWidth="1"/>
    <col min="5645" max="5645" width="14.7109375" style="8" customWidth="1"/>
    <col min="5646" max="5894" width="9.140625" style="8"/>
    <col min="5895" max="5895" width="4.140625" style="8" customWidth="1"/>
    <col min="5896" max="5896" width="25.7109375" style="8" customWidth="1"/>
    <col min="5897" max="5897" width="20.140625" style="8" customWidth="1"/>
    <col min="5898" max="5898" width="7.85546875" style="8" customWidth="1"/>
    <col min="5899" max="5899" width="12.140625" style="8" customWidth="1"/>
    <col min="5900" max="5900" width="12.85546875" style="8" customWidth="1"/>
    <col min="5901" max="5901" width="14.7109375" style="8" customWidth="1"/>
    <col min="5902" max="6150" width="9.140625" style="8"/>
    <col min="6151" max="6151" width="4.140625" style="8" customWidth="1"/>
    <col min="6152" max="6152" width="25.7109375" style="8" customWidth="1"/>
    <col min="6153" max="6153" width="20.140625" style="8" customWidth="1"/>
    <col min="6154" max="6154" width="7.85546875" style="8" customWidth="1"/>
    <col min="6155" max="6155" width="12.140625" style="8" customWidth="1"/>
    <col min="6156" max="6156" width="12.85546875" style="8" customWidth="1"/>
    <col min="6157" max="6157" width="14.7109375" style="8" customWidth="1"/>
    <col min="6158" max="6406" width="9.140625" style="8"/>
    <col min="6407" max="6407" width="4.140625" style="8" customWidth="1"/>
    <col min="6408" max="6408" width="25.7109375" style="8" customWidth="1"/>
    <col min="6409" max="6409" width="20.140625" style="8" customWidth="1"/>
    <col min="6410" max="6410" width="7.85546875" style="8" customWidth="1"/>
    <col min="6411" max="6411" width="12.140625" style="8" customWidth="1"/>
    <col min="6412" max="6412" width="12.85546875" style="8" customWidth="1"/>
    <col min="6413" max="6413" width="14.7109375" style="8" customWidth="1"/>
    <col min="6414" max="6662" width="9.140625" style="8"/>
    <col min="6663" max="6663" width="4.140625" style="8" customWidth="1"/>
    <col min="6664" max="6664" width="25.7109375" style="8" customWidth="1"/>
    <col min="6665" max="6665" width="20.140625" style="8" customWidth="1"/>
    <col min="6666" max="6666" width="7.85546875" style="8" customWidth="1"/>
    <col min="6667" max="6667" width="12.140625" style="8" customWidth="1"/>
    <col min="6668" max="6668" width="12.85546875" style="8" customWidth="1"/>
    <col min="6669" max="6669" width="14.7109375" style="8" customWidth="1"/>
    <col min="6670" max="6918" width="9.140625" style="8"/>
    <col min="6919" max="6919" width="4.140625" style="8" customWidth="1"/>
    <col min="6920" max="6920" width="25.7109375" style="8" customWidth="1"/>
    <col min="6921" max="6921" width="20.140625" style="8" customWidth="1"/>
    <col min="6922" max="6922" width="7.85546875" style="8" customWidth="1"/>
    <col min="6923" max="6923" width="12.140625" style="8" customWidth="1"/>
    <col min="6924" max="6924" width="12.85546875" style="8" customWidth="1"/>
    <col min="6925" max="6925" width="14.7109375" style="8" customWidth="1"/>
    <col min="6926" max="7174" width="9.140625" style="8"/>
    <col min="7175" max="7175" width="4.140625" style="8" customWidth="1"/>
    <col min="7176" max="7176" width="25.7109375" style="8" customWidth="1"/>
    <col min="7177" max="7177" width="20.140625" style="8" customWidth="1"/>
    <col min="7178" max="7178" width="7.85546875" style="8" customWidth="1"/>
    <col min="7179" max="7179" width="12.140625" style="8" customWidth="1"/>
    <col min="7180" max="7180" width="12.85546875" style="8" customWidth="1"/>
    <col min="7181" max="7181" width="14.7109375" style="8" customWidth="1"/>
    <col min="7182" max="7430" width="9.140625" style="8"/>
    <col min="7431" max="7431" width="4.140625" style="8" customWidth="1"/>
    <col min="7432" max="7432" width="25.7109375" style="8" customWidth="1"/>
    <col min="7433" max="7433" width="20.140625" style="8" customWidth="1"/>
    <col min="7434" max="7434" width="7.85546875" style="8" customWidth="1"/>
    <col min="7435" max="7435" width="12.140625" style="8" customWidth="1"/>
    <col min="7436" max="7436" width="12.85546875" style="8" customWidth="1"/>
    <col min="7437" max="7437" width="14.7109375" style="8" customWidth="1"/>
    <col min="7438" max="7686" width="9.140625" style="8"/>
    <col min="7687" max="7687" width="4.140625" style="8" customWidth="1"/>
    <col min="7688" max="7688" width="25.7109375" style="8" customWidth="1"/>
    <col min="7689" max="7689" width="20.140625" style="8" customWidth="1"/>
    <col min="7690" max="7690" width="7.85546875" style="8" customWidth="1"/>
    <col min="7691" max="7691" width="12.140625" style="8" customWidth="1"/>
    <col min="7692" max="7692" width="12.85546875" style="8" customWidth="1"/>
    <col min="7693" max="7693" width="14.7109375" style="8" customWidth="1"/>
    <col min="7694" max="7942" width="9.140625" style="8"/>
    <col min="7943" max="7943" width="4.140625" style="8" customWidth="1"/>
    <col min="7944" max="7944" width="25.7109375" style="8" customWidth="1"/>
    <col min="7945" max="7945" width="20.140625" style="8" customWidth="1"/>
    <col min="7946" max="7946" width="7.85546875" style="8" customWidth="1"/>
    <col min="7947" max="7947" width="12.140625" style="8" customWidth="1"/>
    <col min="7948" max="7948" width="12.85546875" style="8" customWidth="1"/>
    <col min="7949" max="7949" width="14.7109375" style="8" customWidth="1"/>
    <col min="7950" max="8198" width="9.140625" style="8"/>
    <col min="8199" max="8199" width="4.140625" style="8" customWidth="1"/>
    <col min="8200" max="8200" width="25.7109375" style="8" customWidth="1"/>
    <col min="8201" max="8201" width="20.140625" style="8" customWidth="1"/>
    <col min="8202" max="8202" width="7.85546875" style="8" customWidth="1"/>
    <col min="8203" max="8203" width="12.140625" style="8" customWidth="1"/>
    <col min="8204" max="8204" width="12.85546875" style="8" customWidth="1"/>
    <col min="8205" max="8205" width="14.7109375" style="8" customWidth="1"/>
    <col min="8206" max="8454" width="9.140625" style="8"/>
    <col min="8455" max="8455" width="4.140625" style="8" customWidth="1"/>
    <col min="8456" max="8456" width="25.7109375" style="8" customWidth="1"/>
    <col min="8457" max="8457" width="20.140625" style="8" customWidth="1"/>
    <col min="8458" max="8458" width="7.85546875" style="8" customWidth="1"/>
    <col min="8459" max="8459" width="12.140625" style="8" customWidth="1"/>
    <col min="8460" max="8460" width="12.85546875" style="8" customWidth="1"/>
    <col min="8461" max="8461" width="14.7109375" style="8" customWidth="1"/>
    <col min="8462" max="8710" width="9.140625" style="8"/>
    <col min="8711" max="8711" width="4.140625" style="8" customWidth="1"/>
    <col min="8712" max="8712" width="25.7109375" style="8" customWidth="1"/>
    <col min="8713" max="8713" width="20.140625" style="8" customWidth="1"/>
    <col min="8714" max="8714" width="7.85546875" style="8" customWidth="1"/>
    <col min="8715" max="8715" width="12.140625" style="8" customWidth="1"/>
    <col min="8716" max="8716" width="12.85546875" style="8" customWidth="1"/>
    <col min="8717" max="8717" width="14.7109375" style="8" customWidth="1"/>
    <col min="8718" max="8966" width="9.140625" style="8"/>
    <col min="8967" max="8967" width="4.140625" style="8" customWidth="1"/>
    <col min="8968" max="8968" width="25.7109375" style="8" customWidth="1"/>
    <col min="8969" max="8969" width="20.140625" style="8" customWidth="1"/>
    <col min="8970" max="8970" width="7.85546875" style="8" customWidth="1"/>
    <col min="8971" max="8971" width="12.140625" style="8" customWidth="1"/>
    <col min="8972" max="8972" width="12.85546875" style="8" customWidth="1"/>
    <col min="8973" max="8973" width="14.7109375" style="8" customWidth="1"/>
    <col min="8974" max="9222" width="9.140625" style="8"/>
    <col min="9223" max="9223" width="4.140625" style="8" customWidth="1"/>
    <col min="9224" max="9224" width="25.7109375" style="8" customWidth="1"/>
    <col min="9225" max="9225" width="20.140625" style="8" customWidth="1"/>
    <col min="9226" max="9226" width="7.85546875" style="8" customWidth="1"/>
    <col min="9227" max="9227" width="12.140625" style="8" customWidth="1"/>
    <col min="9228" max="9228" width="12.85546875" style="8" customWidth="1"/>
    <col min="9229" max="9229" width="14.7109375" style="8" customWidth="1"/>
    <col min="9230" max="9478" width="9.140625" style="8"/>
    <col min="9479" max="9479" width="4.140625" style="8" customWidth="1"/>
    <col min="9480" max="9480" width="25.7109375" style="8" customWidth="1"/>
    <col min="9481" max="9481" width="20.140625" style="8" customWidth="1"/>
    <col min="9482" max="9482" width="7.85546875" style="8" customWidth="1"/>
    <col min="9483" max="9483" width="12.140625" style="8" customWidth="1"/>
    <col min="9484" max="9484" width="12.85546875" style="8" customWidth="1"/>
    <col min="9485" max="9485" width="14.7109375" style="8" customWidth="1"/>
    <col min="9486" max="9734" width="9.140625" style="8"/>
    <col min="9735" max="9735" width="4.140625" style="8" customWidth="1"/>
    <col min="9736" max="9736" width="25.7109375" style="8" customWidth="1"/>
    <col min="9737" max="9737" width="20.140625" style="8" customWidth="1"/>
    <col min="9738" max="9738" width="7.85546875" style="8" customWidth="1"/>
    <col min="9739" max="9739" width="12.140625" style="8" customWidth="1"/>
    <col min="9740" max="9740" width="12.85546875" style="8" customWidth="1"/>
    <col min="9741" max="9741" width="14.7109375" style="8" customWidth="1"/>
    <col min="9742" max="9990" width="9.140625" style="8"/>
    <col min="9991" max="9991" width="4.140625" style="8" customWidth="1"/>
    <col min="9992" max="9992" width="25.7109375" style="8" customWidth="1"/>
    <col min="9993" max="9993" width="20.140625" style="8" customWidth="1"/>
    <col min="9994" max="9994" width="7.85546875" style="8" customWidth="1"/>
    <col min="9995" max="9995" width="12.140625" style="8" customWidth="1"/>
    <col min="9996" max="9996" width="12.85546875" style="8" customWidth="1"/>
    <col min="9997" max="9997" width="14.7109375" style="8" customWidth="1"/>
    <col min="9998" max="10246" width="9.140625" style="8"/>
    <col min="10247" max="10247" width="4.140625" style="8" customWidth="1"/>
    <col min="10248" max="10248" width="25.7109375" style="8" customWidth="1"/>
    <col min="10249" max="10249" width="20.140625" style="8" customWidth="1"/>
    <col min="10250" max="10250" width="7.85546875" style="8" customWidth="1"/>
    <col min="10251" max="10251" width="12.140625" style="8" customWidth="1"/>
    <col min="10252" max="10252" width="12.85546875" style="8" customWidth="1"/>
    <col min="10253" max="10253" width="14.7109375" style="8" customWidth="1"/>
    <col min="10254" max="10502" width="9.140625" style="8"/>
    <col min="10503" max="10503" width="4.140625" style="8" customWidth="1"/>
    <col min="10504" max="10504" width="25.7109375" style="8" customWidth="1"/>
    <col min="10505" max="10505" width="20.140625" style="8" customWidth="1"/>
    <col min="10506" max="10506" width="7.85546875" style="8" customWidth="1"/>
    <col min="10507" max="10507" width="12.140625" style="8" customWidth="1"/>
    <col min="10508" max="10508" width="12.85546875" style="8" customWidth="1"/>
    <col min="10509" max="10509" width="14.7109375" style="8" customWidth="1"/>
    <col min="10510" max="10758" width="9.140625" style="8"/>
    <col min="10759" max="10759" width="4.140625" style="8" customWidth="1"/>
    <col min="10760" max="10760" width="25.7109375" style="8" customWidth="1"/>
    <col min="10761" max="10761" width="20.140625" style="8" customWidth="1"/>
    <col min="10762" max="10762" width="7.85546875" style="8" customWidth="1"/>
    <col min="10763" max="10763" width="12.140625" style="8" customWidth="1"/>
    <col min="10764" max="10764" width="12.85546875" style="8" customWidth="1"/>
    <col min="10765" max="10765" width="14.7109375" style="8" customWidth="1"/>
    <col min="10766" max="11014" width="9.140625" style="8"/>
    <col min="11015" max="11015" width="4.140625" style="8" customWidth="1"/>
    <col min="11016" max="11016" width="25.7109375" style="8" customWidth="1"/>
    <col min="11017" max="11017" width="20.140625" style="8" customWidth="1"/>
    <col min="11018" max="11018" width="7.85546875" style="8" customWidth="1"/>
    <col min="11019" max="11019" width="12.140625" style="8" customWidth="1"/>
    <col min="11020" max="11020" width="12.85546875" style="8" customWidth="1"/>
    <col min="11021" max="11021" width="14.7109375" style="8" customWidth="1"/>
    <col min="11022" max="11270" width="9.140625" style="8"/>
    <col min="11271" max="11271" width="4.140625" style="8" customWidth="1"/>
    <col min="11272" max="11272" width="25.7109375" style="8" customWidth="1"/>
    <col min="11273" max="11273" width="20.140625" style="8" customWidth="1"/>
    <col min="11274" max="11274" width="7.85546875" style="8" customWidth="1"/>
    <col min="11275" max="11275" width="12.140625" style="8" customWidth="1"/>
    <col min="11276" max="11276" width="12.85546875" style="8" customWidth="1"/>
    <col min="11277" max="11277" width="14.7109375" style="8" customWidth="1"/>
    <col min="11278" max="11526" width="9.140625" style="8"/>
    <col min="11527" max="11527" width="4.140625" style="8" customWidth="1"/>
    <col min="11528" max="11528" width="25.7109375" style="8" customWidth="1"/>
    <col min="11529" max="11529" width="20.140625" style="8" customWidth="1"/>
    <col min="11530" max="11530" width="7.85546875" style="8" customWidth="1"/>
    <col min="11531" max="11531" width="12.140625" style="8" customWidth="1"/>
    <col min="11532" max="11532" width="12.85546875" style="8" customWidth="1"/>
    <col min="11533" max="11533" width="14.7109375" style="8" customWidth="1"/>
    <col min="11534" max="11782" width="9.140625" style="8"/>
    <col min="11783" max="11783" width="4.140625" style="8" customWidth="1"/>
    <col min="11784" max="11784" width="25.7109375" style="8" customWidth="1"/>
    <col min="11785" max="11785" width="20.140625" style="8" customWidth="1"/>
    <col min="11786" max="11786" width="7.85546875" style="8" customWidth="1"/>
    <col min="11787" max="11787" width="12.140625" style="8" customWidth="1"/>
    <col min="11788" max="11788" width="12.85546875" style="8" customWidth="1"/>
    <col min="11789" max="11789" width="14.7109375" style="8" customWidth="1"/>
    <col min="11790" max="12038" width="9.140625" style="8"/>
    <col min="12039" max="12039" width="4.140625" style="8" customWidth="1"/>
    <col min="12040" max="12040" width="25.7109375" style="8" customWidth="1"/>
    <col min="12041" max="12041" width="20.140625" style="8" customWidth="1"/>
    <col min="12042" max="12042" width="7.85546875" style="8" customWidth="1"/>
    <col min="12043" max="12043" width="12.140625" style="8" customWidth="1"/>
    <col min="12044" max="12044" width="12.85546875" style="8" customWidth="1"/>
    <col min="12045" max="12045" width="14.7109375" style="8" customWidth="1"/>
    <col min="12046" max="12294" width="9.140625" style="8"/>
    <col min="12295" max="12295" width="4.140625" style="8" customWidth="1"/>
    <col min="12296" max="12296" width="25.7109375" style="8" customWidth="1"/>
    <col min="12297" max="12297" width="20.140625" style="8" customWidth="1"/>
    <col min="12298" max="12298" width="7.85546875" style="8" customWidth="1"/>
    <col min="12299" max="12299" width="12.140625" style="8" customWidth="1"/>
    <col min="12300" max="12300" width="12.85546875" style="8" customWidth="1"/>
    <col min="12301" max="12301" width="14.7109375" style="8" customWidth="1"/>
    <col min="12302" max="12550" width="9.140625" style="8"/>
    <col min="12551" max="12551" width="4.140625" style="8" customWidth="1"/>
    <col min="12552" max="12552" width="25.7109375" style="8" customWidth="1"/>
    <col min="12553" max="12553" width="20.140625" style="8" customWidth="1"/>
    <col min="12554" max="12554" width="7.85546875" style="8" customWidth="1"/>
    <col min="12555" max="12555" width="12.140625" style="8" customWidth="1"/>
    <col min="12556" max="12556" width="12.85546875" style="8" customWidth="1"/>
    <col min="12557" max="12557" width="14.7109375" style="8" customWidth="1"/>
    <col min="12558" max="12806" width="9.140625" style="8"/>
    <col min="12807" max="12807" width="4.140625" style="8" customWidth="1"/>
    <col min="12808" max="12808" width="25.7109375" style="8" customWidth="1"/>
    <col min="12809" max="12809" width="20.140625" style="8" customWidth="1"/>
    <col min="12810" max="12810" width="7.85546875" style="8" customWidth="1"/>
    <col min="12811" max="12811" width="12.140625" style="8" customWidth="1"/>
    <col min="12812" max="12812" width="12.85546875" style="8" customWidth="1"/>
    <col min="12813" max="12813" width="14.7109375" style="8" customWidth="1"/>
    <col min="12814" max="13062" width="9.140625" style="8"/>
    <col min="13063" max="13063" width="4.140625" style="8" customWidth="1"/>
    <col min="13064" max="13064" width="25.7109375" style="8" customWidth="1"/>
    <col min="13065" max="13065" width="20.140625" style="8" customWidth="1"/>
    <col min="13066" max="13066" width="7.85546875" style="8" customWidth="1"/>
    <col min="13067" max="13067" width="12.140625" style="8" customWidth="1"/>
    <col min="13068" max="13068" width="12.85546875" style="8" customWidth="1"/>
    <col min="13069" max="13069" width="14.7109375" style="8" customWidth="1"/>
    <col min="13070" max="13318" width="9.140625" style="8"/>
    <col min="13319" max="13319" width="4.140625" style="8" customWidth="1"/>
    <col min="13320" max="13320" width="25.7109375" style="8" customWidth="1"/>
    <col min="13321" max="13321" width="20.140625" style="8" customWidth="1"/>
    <col min="13322" max="13322" width="7.85546875" style="8" customWidth="1"/>
    <col min="13323" max="13323" width="12.140625" style="8" customWidth="1"/>
    <col min="13324" max="13324" width="12.85546875" style="8" customWidth="1"/>
    <col min="13325" max="13325" width="14.7109375" style="8" customWidth="1"/>
    <col min="13326" max="13574" width="9.140625" style="8"/>
    <col min="13575" max="13575" width="4.140625" style="8" customWidth="1"/>
    <col min="13576" max="13576" width="25.7109375" style="8" customWidth="1"/>
    <col min="13577" max="13577" width="20.140625" style="8" customWidth="1"/>
    <col min="13578" max="13578" width="7.85546875" style="8" customWidth="1"/>
    <col min="13579" max="13579" width="12.140625" style="8" customWidth="1"/>
    <col min="13580" max="13580" width="12.85546875" style="8" customWidth="1"/>
    <col min="13581" max="13581" width="14.7109375" style="8" customWidth="1"/>
    <col min="13582" max="13830" width="9.140625" style="8"/>
    <col min="13831" max="13831" width="4.140625" style="8" customWidth="1"/>
    <col min="13832" max="13832" width="25.7109375" style="8" customWidth="1"/>
    <col min="13833" max="13833" width="20.140625" style="8" customWidth="1"/>
    <col min="13834" max="13834" width="7.85546875" style="8" customWidth="1"/>
    <col min="13835" max="13835" width="12.140625" style="8" customWidth="1"/>
    <col min="13836" max="13836" width="12.85546875" style="8" customWidth="1"/>
    <col min="13837" max="13837" width="14.7109375" style="8" customWidth="1"/>
    <col min="13838" max="14086" width="9.140625" style="8"/>
    <col min="14087" max="14087" width="4.140625" style="8" customWidth="1"/>
    <col min="14088" max="14088" width="25.7109375" style="8" customWidth="1"/>
    <col min="14089" max="14089" width="20.140625" style="8" customWidth="1"/>
    <col min="14090" max="14090" width="7.85546875" style="8" customWidth="1"/>
    <col min="14091" max="14091" width="12.140625" style="8" customWidth="1"/>
    <col min="14092" max="14092" width="12.85546875" style="8" customWidth="1"/>
    <col min="14093" max="14093" width="14.7109375" style="8" customWidth="1"/>
    <col min="14094" max="14342" width="9.140625" style="8"/>
    <col min="14343" max="14343" width="4.140625" style="8" customWidth="1"/>
    <col min="14344" max="14344" width="25.7109375" style="8" customWidth="1"/>
    <col min="14345" max="14345" width="20.140625" style="8" customWidth="1"/>
    <col min="14346" max="14346" width="7.85546875" style="8" customWidth="1"/>
    <col min="14347" max="14347" width="12.140625" style="8" customWidth="1"/>
    <col min="14348" max="14348" width="12.85546875" style="8" customWidth="1"/>
    <col min="14349" max="14349" width="14.7109375" style="8" customWidth="1"/>
    <col min="14350" max="14598" width="9.140625" style="8"/>
    <col min="14599" max="14599" width="4.140625" style="8" customWidth="1"/>
    <col min="14600" max="14600" width="25.7109375" style="8" customWidth="1"/>
    <col min="14601" max="14601" width="20.140625" style="8" customWidth="1"/>
    <col min="14602" max="14602" width="7.85546875" style="8" customWidth="1"/>
    <col min="14603" max="14603" width="12.140625" style="8" customWidth="1"/>
    <col min="14604" max="14604" width="12.85546875" style="8" customWidth="1"/>
    <col min="14605" max="14605" width="14.7109375" style="8" customWidth="1"/>
    <col min="14606" max="14854" width="9.140625" style="8"/>
    <col min="14855" max="14855" width="4.140625" style="8" customWidth="1"/>
    <col min="14856" max="14856" width="25.7109375" style="8" customWidth="1"/>
    <col min="14857" max="14857" width="20.140625" style="8" customWidth="1"/>
    <col min="14858" max="14858" width="7.85546875" style="8" customWidth="1"/>
    <col min="14859" max="14859" width="12.140625" style="8" customWidth="1"/>
    <col min="14860" max="14860" width="12.85546875" style="8" customWidth="1"/>
    <col min="14861" max="14861" width="14.7109375" style="8" customWidth="1"/>
    <col min="14862" max="15110" width="9.140625" style="8"/>
    <col min="15111" max="15111" width="4.140625" style="8" customWidth="1"/>
    <col min="15112" max="15112" width="25.7109375" style="8" customWidth="1"/>
    <col min="15113" max="15113" width="20.140625" style="8" customWidth="1"/>
    <col min="15114" max="15114" width="7.85546875" style="8" customWidth="1"/>
    <col min="15115" max="15115" width="12.140625" style="8" customWidth="1"/>
    <col min="15116" max="15116" width="12.85546875" style="8" customWidth="1"/>
    <col min="15117" max="15117" width="14.7109375" style="8" customWidth="1"/>
    <col min="15118" max="15366" width="9.140625" style="8"/>
    <col min="15367" max="15367" width="4.140625" style="8" customWidth="1"/>
    <col min="15368" max="15368" width="25.7109375" style="8" customWidth="1"/>
    <col min="15369" max="15369" width="20.140625" style="8" customWidth="1"/>
    <col min="15370" max="15370" width="7.85546875" style="8" customWidth="1"/>
    <col min="15371" max="15371" width="12.140625" style="8" customWidth="1"/>
    <col min="15372" max="15372" width="12.85546875" style="8" customWidth="1"/>
    <col min="15373" max="15373" width="14.7109375" style="8" customWidth="1"/>
    <col min="15374" max="15622" width="9.140625" style="8"/>
    <col min="15623" max="15623" width="4.140625" style="8" customWidth="1"/>
    <col min="15624" max="15624" width="25.7109375" style="8" customWidth="1"/>
    <col min="15625" max="15625" width="20.140625" style="8" customWidth="1"/>
    <col min="15626" max="15626" width="7.85546875" style="8" customWidth="1"/>
    <col min="15627" max="15627" width="12.140625" style="8" customWidth="1"/>
    <col min="15628" max="15628" width="12.85546875" style="8" customWidth="1"/>
    <col min="15629" max="15629" width="14.7109375" style="8" customWidth="1"/>
    <col min="15630" max="15878" width="9.140625" style="8"/>
    <col min="15879" max="15879" width="4.140625" style="8" customWidth="1"/>
    <col min="15880" max="15880" width="25.7109375" style="8" customWidth="1"/>
    <col min="15881" max="15881" width="20.140625" style="8" customWidth="1"/>
    <col min="15882" max="15882" width="7.85546875" style="8" customWidth="1"/>
    <col min="15883" max="15883" width="12.140625" style="8" customWidth="1"/>
    <col min="15884" max="15884" width="12.85546875" style="8" customWidth="1"/>
    <col min="15885" max="15885" width="14.7109375" style="8" customWidth="1"/>
    <col min="15886" max="16134" width="9.140625" style="8"/>
    <col min="16135" max="16135" width="4.140625" style="8" customWidth="1"/>
    <col min="16136" max="16136" width="25.7109375" style="8" customWidth="1"/>
    <col min="16137" max="16137" width="20.140625" style="8" customWidth="1"/>
    <col min="16138" max="16138" width="7.85546875" style="8" customWidth="1"/>
    <col min="16139" max="16139" width="12.140625" style="8" customWidth="1"/>
    <col min="16140" max="16140" width="12.85546875" style="8" customWidth="1"/>
    <col min="16141" max="16141" width="14.7109375" style="8" customWidth="1"/>
    <col min="16142" max="16384" width="9.140625" style="8"/>
  </cols>
  <sheetData>
    <row r="1" spans="1:16" s="1" customFormat="1" ht="18.75" x14ac:dyDescent="0.3">
      <c r="A1" s="49" t="s">
        <v>0</v>
      </c>
      <c r="B1" s="49"/>
      <c r="C1" s="49"/>
      <c r="D1" s="49"/>
      <c r="E1" s="49"/>
      <c r="F1" s="49"/>
      <c r="G1" s="3"/>
      <c r="H1" s="49"/>
      <c r="J1" s="3"/>
      <c r="K1" s="3" t="s">
        <v>1</v>
      </c>
      <c r="L1" s="54"/>
      <c r="M1" s="49"/>
    </row>
    <row r="2" spans="1:16" s="2" customFormat="1" ht="18.75" x14ac:dyDescent="0.3">
      <c r="A2" s="49" t="s">
        <v>2</v>
      </c>
      <c r="B2" s="50"/>
      <c r="C2" s="50"/>
      <c r="D2" s="50"/>
      <c r="E2" s="50"/>
      <c r="F2" s="50"/>
      <c r="G2" s="3"/>
      <c r="H2" s="50"/>
      <c r="J2" s="3"/>
      <c r="K2" s="3" t="s">
        <v>3</v>
      </c>
      <c r="L2" s="54"/>
      <c r="M2" s="50"/>
    </row>
    <row r="3" spans="1:16" s="2" customFormat="1" ht="7.5" customHeight="1" x14ac:dyDescent="0.3">
      <c r="A3" s="50"/>
      <c r="B3" s="50"/>
      <c r="C3" s="50"/>
      <c r="D3" s="51"/>
      <c r="E3" s="50"/>
      <c r="F3" s="50"/>
      <c r="G3" s="50"/>
      <c r="H3" s="50"/>
      <c r="I3" s="50"/>
      <c r="J3" s="50"/>
      <c r="K3" s="50"/>
      <c r="L3" s="50"/>
      <c r="M3" s="50"/>
    </row>
    <row r="4" spans="1:16" s="4" customFormat="1" ht="21" customHeight="1" x14ac:dyDescent="0.3">
      <c r="A4" s="95" t="s">
        <v>135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</row>
    <row r="5" spans="1:16" s="4" customFormat="1" ht="21" customHeight="1" x14ac:dyDescent="0.3">
      <c r="A5" s="95" t="s">
        <v>110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</row>
    <row r="6" spans="1:16" s="4" customFormat="1" ht="20.25" thickBot="1" x14ac:dyDescent="0.4">
      <c r="A6" s="72" t="s">
        <v>145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</row>
    <row r="7" spans="1:16" s="5" customFormat="1" ht="16.5" customHeight="1" thickTop="1" x14ac:dyDescent="0.25">
      <c r="A7" s="73" t="s">
        <v>4</v>
      </c>
      <c r="B7" s="76" t="s">
        <v>5</v>
      </c>
      <c r="C7" s="76" t="s">
        <v>83</v>
      </c>
      <c r="D7" s="79" t="s">
        <v>117</v>
      </c>
      <c r="E7" s="80"/>
      <c r="F7" s="80"/>
      <c r="G7" s="81"/>
      <c r="H7" s="76" t="s">
        <v>88</v>
      </c>
      <c r="I7" s="76" t="s">
        <v>89</v>
      </c>
      <c r="J7" s="76" t="s">
        <v>90</v>
      </c>
      <c r="K7" s="76" t="s">
        <v>116</v>
      </c>
      <c r="L7" s="76" t="s">
        <v>147</v>
      </c>
      <c r="M7" s="84" t="s">
        <v>111</v>
      </c>
    </row>
    <row r="8" spans="1:16" s="5" customFormat="1" ht="12.75" customHeight="1" x14ac:dyDescent="0.25">
      <c r="A8" s="96"/>
      <c r="B8" s="82"/>
      <c r="C8" s="82"/>
      <c r="D8" s="88" t="s">
        <v>6</v>
      </c>
      <c r="E8" s="89" t="s">
        <v>86</v>
      </c>
      <c r="F8" s="100"/>
      <c r="G8" s="88" t="s">
        <v>87</v>
      </c>
      <c r="H8" s="82"/>
      <c r="I8" s="82"/>
      <c r="J8" s="82"/>
      <c r="K8" s="82"/>
      <c r="L8" s="82"/>
      <c r="M8" s="98"/>
    </row>
    <row r="9" spans="1:16" s="5" customFormat="1" ht="15.75" x14ac:dyDescent="0.25">
      <c r="A9" s="97"/>
      <c r="B9" s="83"/>
      <c r="C9" s="83"/>
      <c r="D9" s="83"/>
      <c r="E9" s="6" t="s">
        <v>84</v>
      </c>
      <c r="F9" s="6" t="s">
        <v>85</v>
      </c>
      <c r="G9" s="91"/>
      <c r="H9" s="83"/>
      <c r="I9" s="83"/>
      <c r="J9" s="83"/>
      <c r="K9" s="83"/>
      <c r="L9" s="83"/>
      <c r="M9" s="99"/>
    </row>
    <row r="10" spans="1:16" ht="17.25" customHeight="1" x14ac:dyDescent="0.25">
      <c r="A10" s="18">
        <v>1</v>
      </c>
      <c r="B10" s="29" t="s">
        <v>100</v>
      </c>
      <c r="C10" s="35">
        <v>4.9800000000000004</v>
      </c>
      <c r="D10" s="35">
        <v>0.5</v>
      </c>
      <c r="E10" s="39">
        <v>6</v>
      </c>
      <c r="F10" s="35">
        <f>C10*E10%</f>
        <v>0.29880000000000001</v>
      </c>
      <c r="G10" s="35">
        <f t="shared" ref="G10:G20" si="0">D10+F10</f>
        <v>0.79879999999999995</v>
      </c>
      <c r="H10" s="35">
        <f t="shared" ref="H10:H25" si="1">G10+C10</f>
        <v>5.7788000000000004</v>
      </c>
      <c r="I10" s="37">
        <f t="shared" ref="I10:I25" si="2">H10*1490000</f>
        <v>8610412</v>
      </c>
      <c r="J10" s="38">
        <f t="shared" ref="J10:J25" si="3">I10*1%</f>
        <v>86104.12</v>
      </c>
      <c r="K10" s="55">
        <v>3</v>
      </c>
      <c r="L10" s="55">
        <f t="shared" ref="L10:L25" si="4">K10*J10</f>
        <v>258312.36</v>
      </c>
      <c r="M10" s="22"/>
      <c r="N10" s="7"/>
      <c r="P10" s="7"/>
    </row>
    <row r="11" spans="1:16" ht="17.25" customHeight="1" x14ac:dyDescent="0.25">
      <c r="A11" s="18">
        <v>2</v>
      </c>
      <c r="B11" s="29" t="s">
        <v>18</v>
      </c>
      <c r="C11" s="35">
        <v>3.33</v>
      </c>
      <c r="D11" s="35">
        <v>0.4</v>
      </c>
      <c r="E11" s="39"/>
      <c r="F11" s="35"/>
      <c r="G11" s="35">
        <f t="shared" si="0"/>
        <v>0.4</v>
      </c>
      <c r="H11" s="35">
        <f t="shared" si="1"/>
        <v>3.73</v>
      </c>
      <c r="I11" s="37">
        <f t="shared" si="2"/>
        <v>5557700</v>
      </c>
      <c r="J11" s="38">
        <f t="shared" si="3"/>
        <v>55577</v>
      </c>
      <c r="K11" s="55">
        <v>3</v>
      </c>
      <c r="L11" s="55">
        <f t="shared" si="4"/>
        <v>166731</v>
      </c>
      <c r="M11" s="22"/>
      <c r="N11" s="7"/>
      <c r="P11" s="7"/>
    </row>
    <row r="12" spans="1:16" ht="17.25" customHeight="1" x14ac:dyDescent="0.25">
      <c r="A12" s="18">
        <v>3</v>
      </c>
      <c r="B12" s="29" t="s">
        <v>74</v>
      </c>
      <c r="C12" s="35">
        <v>4.0599999999999996</v>
      </c>
      <c r="D12" s="35"/>
      <c r="E12" s="39">
        <v>9</v>
      </c>
      <c r="F12" s="35">
        <f>C12*E12%</f>
        <v>0.36539999999999995</v>
      </c>
      <c r="G12" s="35">
        <f t="shared" si="0"/>
        <v>0.36539999999999995</v>
      </c>
      <c r="H12" s="35">
        <f t="shared" si="1"/>
        <v>4.4253999999999998</v>
      </c>
      <c r="I12" s="37">
        <f t="shared" si="2"/>
        <v>6593846</v>
      </c>
      <c r="J12" s="38">
        <f t="shared" si="3"/>
        <v>65938.460000000006</v>
      </c>
      <c r="K12" s="55">
        <v>3</v>
      </c>
      <c r="L12" s="55">
        <f t="shared" si="4"/>
        <v>197815.38</v>
      </c>
      <c r="M12" s="22"/>
      <c r="N12" s="7"/>
      <c r="P12" s="7"/>
    </row>
    <row r="13" spans="1:16" ht="17.25" customHeight="1" x14ac:dyDescent="0.25">
      <c r="A13" s="18">
        <v>4</v>
      </c>
      <c r="B13" s="29" t="s">
        <v>73</v>
      </c>
      <c r="C13" s="35">
        <v>3.34</v>
      </c>
      <c r="D13" s="35">
        <v>0.3</v>
      </c>
      <c r="E13" s="39"/>
      <c r="F13" s="35"/>
      <c r="G13" s="35">
        <f t="shared" si="0"/>
        <v>0.3</v>
      </c>
      <c r="H13" s="35">
        <f t="shared" si="1"/>
        <v>3.6399999999999997</v>
      </c>
      <c r="I13" s="37">
        <f t="shared" si="2"/>
        <v>5423599.9999999991</v>
      </c>
      <c r="J13" s="38">
        <f t="shared" si="3"/>
        <v>54235.999999999993</v>
      </c>
      <c r="K13" s="55">
        <v>3</v>
      </c>
      <c r="L13" s="55">
        <f t="shared" si="4"/>
        <v>162707.99999999997</v>
      </c>
      <c r="M13" s="19"/>
      <c r="N13" s="7"/>
      <c r="P13" s="7"/>
    </row>
    <row r="14" spans="1:16" ht="17.25" customHeight="1" x14ac:dyDescent="0.25">
      <c r="A14" s="18">
        <v>5</v>
      </c>
      <c r="B14" s="29" t="s">
        <v>76</v>
      </c>
      <c r="C14" s="35">
        <v>3.06</v>
      </c>
      <c r="D14" s="35"/>
      <c r="E14" s="39"/>
      <c r="F14" s="35"/>
      <c r="G14" s="35">
        <f t="shared" si="0"/>
        <v>0</v>
      </c>
      <c r="H14" s="35">
        <f t="shared" si="1"/>
        <v>3.06</v>
      </c>
      <c r="I14" s="37">
        <f t="shared" si="2"/>
        <v>4559400</v>
      </c>
      <c r="J14" s="38">
        <f t="shared" si="3"/>
        <v>45594</v>
      </c>
      <c r="K14" s="55">
        <v>3</v>
      </c>
      <c r="L14" s="55">
        <f t="shared" si="4"/>
        <v>136782</v>
      </c>
      <c r="M14" s="19"/>
      <c r="N14" s="7"/>
      <c r="P14" s="7"/>
    </row>
    <row r="15" spans="1:16" ht="17.25" customHeight="1" x14ac:dyDescent="0.25">
      <c r="A15" s="18">
        <v>6</v>
      </c>
      <c r="B15" s="29" t="s">
        <v>78</v>
      </c>
      <c r="C15" s="35">
        <v>3.06</v>
      </c>
      <c r="D15" s="35"/>
      <c r="E15" s="39"/>
      <c r="F15" s="35"/>
      <c r="G15" s="35">
        <f t="shared" si="0"/>
        <v>0</v>
      </c>
      <c r="H15" s="35">
        <f t="shared" si="1"/>
        <v>3.06</v>
      </c>
      <c r="I15" s="37">
        <f t="shared" si="2"/>
        <v>4559400</v>
      </c>
      <c r="J15" s="38">
        <f t="shared" si="3"/>
        <v>45594</v>
      </c>
      <c r="K15" s="55">
        <v>3</v>
      </c>
      <c r="L15" s="55">
        <f t="shared" si="4"/>
        <v>136782</v>
      </c>
      <c r="M15" s="19"/>
      <c r="N15" s="7"/>
      <c r="P15" s="7"/>
    </row>
    <row r="16" spans="1:16" ht="17.25" customHeight="1" x14ac:dyDescent="0.25">
      <c r="A16" s="18">
        <v>7</v>
      </c>
      <c r="B16" s="29" t="s">
        <v>77</v>
      </c>
      <c r="C16" s="35">
        <v>3.33</v>
      </c>
      <c r="D16" s="35">
        <v>0.4</v>
      </c>
      <c r="E16" s="39"/>
      <c r="F16" s="35"/>
      <c r="G16" s="35">
        <f t="shared" si="0"/>
        <v>0.4</v>
      </c>
      <c r="H16" s="35">
        <f t="shared" si="1"/>
        <v>3.73</v>
      </c>
      <c r="I16" s="37">
        <f t="shared" si="2"/>
        <v>5557700</v>
      </c>
      <c r="J16" s="38">
        <f t="shared" si="3"/>
        <v>55577</v>
      </c>
      <c r="K16" s="55">
        <v>3</v>
      </c>
      <c r="L16" s="55">
        <f t="shared" si="4"/>
        <v>166731</v>
      </c>
      <c r="M16" s="21"/>
      <c r="N16" s="7"/>
      <c r="P16" s="7"/>
    </row>
    <row r="17" spans="1:16" ht="17.25" customHeight="1" x14ac:dyDescent="0.25">
      <c r="A17" s="18">
        <v>8</v>
      </c>
      <c r="B17" s="29" t="s">
        <v>21</v>
      </c>
      <c r="C17" s="35">
        <v>2.34</v>
      </c>
      <c r="D17" s="35"/>
      <c r="E17" s="39"/>
      <c r="F17" s="35"/>
      <c r="G17" s="35">
        <f t="shared" si="0"/>
        <v>0</v>
      </c>
      <c r="H17" s="35">
        <f t="shared" si="1"/>
        <v>2.34</v>
      </c>
      <c r="I17" s="37">
        <f t="shared" si="2"/>
        <v>3486600</v>
      </c>
      <c r="J17" s="38">
        <f t="shared" si="3"/>
        <v>34866</v>
      </c>
      <c r="K17" s="55">
        <v>3</v>
      </c>
      <c r="L17" s="55">
        <f t="shared" si="4"/>
        <v>104598</v>
      </c>
      <c r="M17" s="19"/>
      <c r="N17" s="7"/>
      <c r="P17" s="7"/>
    </row>
    <row r="18" spans="1:16" ht="17.25" customHeight="1" x14ac:dyDescent="0.25">
      <c r="A18" s="18">
        <v>9</v>
      </c>
      <c r="B18" s="29" t="s">
        <v>19</v>
      </c>
      <c r="C18" s="35">
        <v>4.0599999999999996</v>
      </c>
      <c r="D18" s="35">
        <v>0.3</v>
      </c>
      <c r="E18" s="39">
        <v>10</v>
      </c>
      <c r="F18" s="35">
        <f>C18*E18%</f>
        <v>0.40599999999999997</v>
      </c>
      <c r="G18" s="35">
        <f t="shared" si="0"/>
        <v>0.70599999999999996</v>
      </c>
      <c r="H18" s="35">
        <f t="shared" si="1"/>
        <v>4.766</v>
      </c>
      <c r="I18" s="37">
        <f t="shared" si="2"/>
        <v>7101340</v>
      </c>
      <c r="J18" s="38">
        <f t="shared" si="3"/>
        <v>71013.400000000009</v>
      </c>
      <c r="K18" s="55">
        <v>3</v>
      </c>
      <c r="L18" s="55">
        <f t="shared" si="4"/>
        <v>213040.2</v>
      </c>
      <c r="M18" s="19"/>
      <c r="N18" s="7"/>
      <c r="P18" s="7"/>
    </row>
    <row r="19" spans="1:16" ht="17.25" customHeight="1" x14ac:dyDescent="0.25">
      <c r="A19" s="18">
        <v>10</v>
      </c>
      <c r="B19" s="29" t="s">
        <v>20</v>
      </c>
      <c r="C19" s="35">
        <v>3.63</v>
      </c>
      <c r="D19" s="35"/>
      <c r="E19" s="39">
        <v>6</v>
      </c>
      <c r="F19" s="35">
        <f>C19*E19%</f>
        <v>0.21779999999999999</v>
      </c>
      <c r="G19" s="35">
        <f t="shared" si="0"/>
        <v>0.21779999999999999</v>
      </c>
      <c r="H19" s="35">
        <f t="shared" si="1"/>
        <v>3.8477999999999999</v>
      </c>
      <c r="I19" s="37">
        <f t="shared" si="2"/>
        <v>5733222</v>
      </c>
      <c r="J19" s="38">
        <f t="shared" si="3"/>
        <v>57332.22</v>
      </c>
      <c r="K19" s="55">
        <v>3</v>
      </c>
      <c r="L19" s="55">
        <f t="shared" si="4"/>
        <v>171996.66</v>
      </c>
      <c r="M19" s="21"/>
      <c r="N19" s="7"/>
      <c r="P19" s="7"/>
    </row>
    <row r="20" spans="1:16" ht="17.25" customHeight="1" x14ac:dyDescent="0.25">
      <c r="A20" s="18">
        <v>11</v>
      </c>
      <c r="B20" s="29" t="s">
        <v>103</v>
      </c>
      <c r="C20" s="35">
        <v>3.86</v>
      </c>
      <c r="D20" s="35"/>
      <c r="E20" s="39"/>
      <c r="F20" s="35"/>
      <c r="G20" s="35">
        <f t="shared" si="0"/>
        <v>0</v>
      </c>
      <c r="H20" s="35">
        <f t="shared" si="1"/>
        <v>3.86</v>
      </c>
      <c r="I20" s="37">
        <f t="shared" si="2"/>
        <v>5751400</v>
      </c>
      <c r="J20" s="38">
        <f t="shared" si="3"/>
        <v>57514</v>
      </c>
      <c r="K20" s="55">
        <v>3</v>
      </c>
      <c r="L20" s="55">
        <f t="shared" si="4"/>
        <v>172542</v>
      </c>
      <c r="M20" s="65"/>
      <c r="N20" s="7"/>
      <c r="P20" s="7"/>
    </row>
    <row r="21" spans="1:16" ht="17.25" customHeight="1" x14ac:dyDescent="0.25">
      <c r="A21" s="18">
        <v>12</v>
      </c>
      <c r="B21" s="29" t="s">
        <v>123</v>
      </c>
      <c r="C21" s="35">
        <v>3</v>
      </c>
      <c r="D21" s="35">
        <v>0.4</v>
      </c>
      <c r="E21" s="39"/>
      <c r="F21" s="35"/>
      <c r="G21" s="35">
        <f>D21+F21</f>
        <v>0.4</v>
      </c>
      <c r="H21" s="35">
        <f t="shared" si="1"/>
        <v>3.4</v>
      </c>
      <c r="I21" s="37">
        <f t="shared" si="2"/>
        <v>5066000</v>
      </c>
      <c r="J21" s="38">
        <f t="shared" si="3"/>
        <v>50660</v>
      </c>
      <c r="K21" s="55">
        <v>3</v>
      </c>
      <c r="L21" s="55">
        <f t="shared" si="4"/>
        <v>151980</v>
      </c>
      <c r="M21" s="65"/>
      <c r="N21" s="7"/>
      <c r="P21" s="7"/>
    </row>
    <row r="22" spans="1:16" ht="17.25" customHeight="1" x14ac:dyDescent="0.25">
      <c r="A22" s="18">
        <v>13</v>
      </c>
      <c r="B22" s="66" t="s">
        <v>125</v>
      </c>
      <c r="C22" s="64">
        <v>3.33</v>
      </c>
      <c r="D22" s="64">
        <v>0.4</v>
      </c>
      <c r="E22" s="39"/>
      <c r="F22" s="35">
        <f t="shared" ref="F22:F25" si="5">C22*E22%</f>
        <v>0</v>
      </c>
      <c r="G22" s="35">
        <f t="shared" ref="G22:G25" si="6">D22+F22</f>
        <v>0.4</v>
      </c>
      <c r="H22" s="35">
        <f t="shared" si="1"/>
        <v>3.73</v>
      </c>
      <c r="I22" s="37">
        <f t="shared" si="2"/>
        <v>5557700</v>
      </c>
      <c r="J22" s="38">
        <f t="shared" si="3"/>
        <v>55577</v>
      </c>
      <c r="K22" s="55">
        <v>3</v>
      </c>
      <c r="L22" s="55">
        <f t="shared" si="4"/>
        <v>166731</v>
      </c>
      <c r="M22" s="65"/>
      <c r="N22" s="7"/>
      <c r="P22" s="7"/>
    </row>
    <row r="23" spans="1:16" ht="17.25" customHeight="1" x14ac:dyDescent="0.25">
      <c r="A23" s="18">
        <v>14</v>
      </c>
      <c r="B23" s="66" t="s">
        <v>126</v>
      </c>
      <c r="C23" s="64">
        <v>4.6500000000000004</v>
      </c>
      <c r="D23" s="64"/>
      <c r="E23" s="39"/>
      <c r="F23" s="35">
        <f t="shared" si="5"/>
        <v>0</v>
      </c>
      <c r="G23" s="35">
        <f t="shared" si="6"/>
        <v>0</v>
      </c>
      <c r="H23" s="35">
        <f t="shared" si="1"/>
        <v>4.6500000000000004</v>
      </c>
      <c r="I23" s="37">
        <f t="shared" si="2"/>
        <v>6928500.0000000009</v>
      </c>
      <c r="J23" s="38">
        <f t="shared" si="3"/>
        <v>69285.000000000015</v>
      </c>
      <c r="K23" s="55">
        <v>3</v>
      </c>
      <c r="L23" s="55">
        <f t="shared" si="4"/>
        <v>207855.00000000006</v>
      </c>
      <c r="M23" s="65"/>
      <c r="N23" s="7"/>
      <c r="P23" s="7"/>
    </row>
    <row r="24" spans="1:16" ht="17.25" customHeight="1" x14ac:dyDescent="0.25">
      <c r="A24" s="18">
        <v>15</v>
      </c>
      <c r="B24" s="66" t="s">
        <v>127</v>
      </c>
      <c r="C24" s="64">
        <v>3.66</v>
      </c>
      <c r="D24" s="64">
        <v>0.3</v>
      </c>
      <c r="E24" s="39"/>
      <c r="F24" s="35">
        <f t="shared" si="5"/>
        <v>0</v>
      </c>
      <c r="G24" s="35">
        <f t="shared" si="6"/>
        <v>0.3</v>
      </c>
      <c r="H24" s="35">
        <f t="shared" si="1"/>
        <v>3.96</v>
      </c>
      <c r="I24" s="37">
        <f t="shared" si="2"/>
        <v>5900400</v>
      </c>
      <c r="J24" s="38">
        <f t="shared" si="3"/>
        <v>59004</v>
      </c>
      <c r="K24" s="55">
        <v>3</v>
      </c>
      <c r="L24" s="55">
        <f t="shared" si="4"/>
        <v>177012</v>
      </c>
      <c r="M24" s="65"/>
      <c r="N24" s="7"/>
      <c r="P24" s="7"/>
    </row>
    <row r="25" spans="1:16" ht="17.25" customHeight="1" x14ac:dyDescent="0.25">
      <c r="A25" s="18">
        <v>16</v>
      </c>
      <c r="B25" s="66" t="s">
        <v>128</v>
      </c>
      <c r="C25" s="64">
        <v>3.34</v>
      </c>
      <c r="D25" s="64"/>
      <c r="E25" s="39"/>
      <c r="F25" s="35">
        <f t="shared" si="5"/>
        <v>0</v>
      </c>
      <c r="G25" s="35">
        <f t="shared" si="6"/>
        <v>0</v>
      </c>
      <c r="H25" s="35">
        <f t="shared" si="1"/>
        <v>3.34</v>
      </c>
      <c r="I25" s="37">
        <f t="shared" si="2"/>
        <v>4976600</v>
      </c>
      <c r="J25" s="38">
        <f t="shared" si="3"/>
        <v>49766</v>
      </c>
      <c r="K25" s="55">
        <v>3</v>
      </c>
      <c r="L25" s="55">
        <f t="shared" si="4"/>
        <v>149298</v>
      </c>
      <c r="M25" s="65"/>
      <c r="N25" s="7"/>
      <c r="P25" s="7"/>
    </row>
    <row r="26" spans="1:16" s="1" customFormat="1" ht="17.25" customHeight="1" thickBot="1" x14ac:dyDescent="0.3">
      <c r="A26" s="23"/>
      <c r="B26" s="24" t="s">
        <v>80</v>
      </c>
      <c r="C26" s="40">
        <f t="shared" ref="C26:L26" si="7">SUM(C10:C25)</f>
        <v>57.03</v>
      </c>
      <c r="D26" s="40">
        <f t="shared" si="7"/>
        <v>3</v>
      </c>
      <c r="E26" s="40">
        <f t="shared" si="7"/>
        <v>31</v>
      </c>
      <c r="F26" s="40">
        <f t="shared" si="7"/>
        <v>1.2879999999999998</v>
      </c>
      <c r="G26" s="40">
        <f t="shared" si="7"/>
        <v>4.2879999999999994</v>
      </c>
      <c r="H26" s="40">
        <f t="shared" si="7"/>
        <v>61.317999999999998</v>
      </c>
      <c r="I26" s="41">
        <f t="shared" si="7"/>
        <v>91363820</v>
      </c>
      <c r="J26" s="41">
        <f t="shared" si="7"/>
        <v>913638.20000000007</v>
      </c>
      <c r="K26" s="41">
        <f t="shared" si="7"/>
        <v>48</v>
      </c>
      <c r="L26" s="41">
        <f t="shared" si="7"/>
        <v>2740914.5999999996</v>
      </c>
      <c r="M26" s="25"/>
    </row>
    <row r="27" spans="1:16" s="1" customFormat="1" ht="16.5" thickTop="1" x14ac:dyDescent="0.25">
      <c r="A27" s="9"/>
      <c r="B27" s="58" t="s">
        <v>81</v>
      </c>
      <c r="C27" s="10" t="str">
        <f>[1]!VND(L26,TRUE)</f>
        <v>Hai triệu, bảy trăm bốn mươi ngàn, chín trăm mười bốn đồng, sáu mươi xu</v>
      </c>
      <c r="D27" s="10"/>
      <c r="E27" s="11"/>
      <c r="F27" s="45"/>
      <c r="G27" s="11"/>
      <c r="H27" s="11"/>
      <c r="I27" s="11"/>
      <c r="J27" s="11"/>
      <c r="K27" s="11"/>
      <c r="L27" s="11"/>
      <c r="M27" s="10"/>
    </row>
    <row r="28" spans="1:16" s="4" customFormat="1" ht="20.25" customHeight="1" x14ac:dyDescent="0.3">
      <c r="J28" s="48" t="s">
        <v>142</v>
      </c>
      <c r="M28" s="13"/>
    </row>
    <row r="29" spans="1:16" s="12" customFormat="1" ht="16.5" x14ac:dyDescent="0.25">
      <c r="B29" s="87" t="s">
        <v>104</v>
      </c>
      <c r="C29" s="87"/>
      <c r="D29" s="14"/>
      <c r="G29" s="14"/>
      <c r="H29" s="14"/>
      <c r="J29" s="14"/>
      <c r="K29" s="14" t="s">
        <v>82</v>
      </c>
      <c r="L29" s="52"/>
    </row>
    <row r="30" spans="1:16" s="4" customFormat="1" ht="16.5" x14ac:dyDescent="0.25">
      <c r="B30" s="14"/>
      <c r="C30" s="14"/>
      <c r="D30" s="14"/>
      <c r="G30" s="15"/>
      <c r="H30" s="15"/>
      <c r="J30" s="15"/>
      <c r="K30" s="15"/>
      <c r="L30" s="15"/>
      <c r="M30" s="16"/>
    </row>
    <row r="31" spans="1:16" s="4" customFormat="1" ht="16.5" x14ac:dyDescent="0.25">
      <c r="B31" s="14"/>
      <c r="C31" s="14"/>
      <c r="D31" s="14"/>
      <c r="G31" s="15"/>
      <c r="H31" s="15"/>
      <c r="J31" s="15"/>
      <c r="K31" s="15"/>
      <c r="L31" s="15"/>
      <c r="M31" s="16"/>
    </row>
    <row r="32" spans="1:16" s="4" customFormat="1" ht="8.25" customHeight="1" x14ac:dyDescent="0.25">
      <c r="B32" s="14"/>
      <c r="C32" s="14"/>
      <c r="D32" s="14"/>
      <c r="G32" s="15"/>
      <c r="H32" s="15"/>
      <c r="J32" s="15"/>
      <c r="K32" s="15"/>
      <c r="L32" s="15"/>
      <c r="M32" s="16"/>
    </row>
    <row r="33" spans="2:12" s="4" customFormat="1" ht="16.5" x14ac:dyDescent="0.25">
      <c r="B33" s="87" t="s">
        <v>55</v>
      </c>
      <c r="C33" s="87"/>
      <c r="D33" s="14"/>
      <c r="G33" s="14"/>
      <c r="H33" s="14"/>
      <c r="J33" s="14"/>
      <c r="K33" s="14" t="s">
        <v>9</v>
      </c>
      <c r="L33" s="52"/>
    </row>
  </sheetData>
  <mergeCells count="18">
    <mergeCell ref="B29:C29"/>
    <mergeCell ref="B33:C33"/>
    <mergeCell ref="G8:G9"/>
    <mergeCell ref="D7:G7"/>
    <mergeCell ref="H7:H9"/>
    <mergeCell ref="A4:M4"/>
    <mergeCell ref="A6:M6"/>
    <mergeCell ref="A5:M5"/>
    <mergeCell ref="B7:B9"/>
    <mergeCell ref="A7:A9"/>
    <mergeCell ref="C7:C9"/>
    <mergeCell ref="D8:D9"/>
    <mergeCell ref="E8:F8"/>
    <mergeCell ref="M7:M9"/>
    <mergeCell ref="I7:I9"/>
    <mergeCell ref="J7:J9"/>
    <mergeCell ref="K7:K9"/>
    <mergeCell ref="L7:L9"/>
  </mergeCells>
  <pageMargins left="0.31496062992125984" right="0.11811023622047245" top="0.35433070866141736" bottom="0.35433070866141736" header="0.31496062992125984" footer="0.31496062992125984"/>
  <pageSetup paperSize="9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A6" sqref="A6"/>
    </sheetView>
  </sheetViews>
  <sheetFormatPr defaultRowHeight="12.75" x14ac:dyDescent="0.2"/>
  <cols>
    <col min="1" max="1" width="4.140625" style="8" customWidth="1"/>
    <col min="2" max="2" width="33.5703125" style="8" customWidth="1"/>
    <col min="3" max="3" width="20.5703125" style="8" customWidth="1"/>
    <col min="4" max="4" width="17.42578125" style="8" customWidth="1"/>
    <col min="5" max="5" width="17.5703125" style="8" customWidth="1"/>
    <col min="6" max="6" width="19.42578125" style="8" customWidth="1"/>
    <col min="7" max="7" width="15.5703125" style="8" customWidth="1"/>
    <col min="8" max="256" width="9.140625" style="8"/>
    <col min="257" max="257" width="4.140625" style="8" customWidth="1"/>
    <col min="258" max="258" width="25.7109375" style="8" customWidth="1"/>
    <col min="259" max="259" width="20.140625" style="8" customWidth="1"/>
    <col min="260" max="260" width="7.85546875" style="8" customWidth="1"/>
    <col min="261" max="261" width="12.140625" style="8" customWidth="1"/>
    <col min="262" max="262" width="12.85546875" style="8" customWidth="1"/>
    <col min="263" max="263" width="14.7109375" style="8" customWidth="1"/>
    <col min="264" max="512" width="9.140625" style="8"/>
    <col min="513" max="513" width="4.140625" style="8" customWidth="1"/>
    <col min="514" max="514" width="25.7109375" style="8" customWidth="1"/>
    <col min="515" max="515" width="20.140625" style="8" customWidth="1"/>
    <col min="516" max="516" width="7.85546875" style="8" customWidth="1"/>
    <col min="517" max="517" width="12.140625" style="8" customWidth="1"/>
    <col min="518" max="518" width="12.85546875" style="8" customWidth="1"/>
    <col min="519" max="519" width="14.7109375" style="8" customWidth="1"/>
    <col min="520" max="768" width="9.140625" style="8"/>
    <col min="769" max="769" width="4.140625" style="8" customWidth="1"/>
    <col min="770" max="770" width="25.7109375" style="8" customWidth="1"/>
    <col min="771" max="771" width="20.140625" style="8" customWidth="1"/>
    <col min="772" max="772" width="7.85546875" style="8" customWidth="1"/>
    <col min="773" max="773" width="12.140625" style="8" customWidth="1"/>
    <col min="774" max="774" width="12.85546875" style="8" customWidth="1"/>
    <col min="775" max="775" width="14.7109375" style="8" customWidth="1"/>
    <col min="776" max="1024" width="9.140625" style="8"/>
    <col min="1025" max="1025" width="4.140625" style="8" customWidth="1"/>
    <col min="1026" max="1026" width="25.7109375" style="8" customWidth="1"/>
    <col min="1027" max="1027" width="20.140625" style="8" customWidth="1"/>
    <col min="1028" max="1028" width="7.85546875" style="8" customWidth="1"/>
    <col min="1029" max="1029" width="12.140625" style="8" customWidth="1"/>
    <col min="1030" max="1030" width="12.85546875" style="8" customWidth="1"/>
    <col min="1031" max="1031" width="14.7109375" style="8" customWidth="1"/>
    <col min="1032" max="1280" width="9.140625" style="8"/>
    <col min="1281" max="1281" width="4.140625" style="8" customWidth="1"/>
    <col min="1282" max="1282" width="25.7109375" style="8" customWidth="1"/>
    <col min="1283" max="1283" width="20.140625" style="8" customWidth="1"/>
    <col min="1284" max="1284" width="7.85546875" style="8" customWidth="1"/>
    <col min="1285" max="1285" width="12.140625" style="8" customWidth="1"/>
    <col min="1286" max="1286" width="12.85546875" style="8" customWidth="1"/>
    <col min="1287" max="1287" width="14.7109375" style="8" customWidth="1"/>
    <col min="1288" max="1536" width="9.140625" style="8"/>
    <col min="1537" max="1537" width="4.140625" style="8" customWidth="1"/>
    <col min="1538" max="1538" width="25.7109375" style="8" customWidth="1"/>
    <col min="1539" max="1539" width="20.140625" style="8" customWidth="1"/>
    <col min="1540" max="1540" width="7.85546875" style="8" customWidth="1"/>
    <col min="1541" max="1541" width="12.140625" style="8" customWidth="1"/>
    <col min="1542" max="1542" width="12.85546875" style="8" customWidth="1"/>
    <col min="1543" max="1543" width="14.7109375" style="8" customWidth="1"/>
    <col min="1544" max="1792" width="9.140625" style="8"/>
    <col min="1793" max="1793" width="4.140625" style="8" customWidth="1"/>
    <col min="1794" max="1794" width="25.7109375" style="8" customWidth="1"/>
    <col min="1795" max="1795" width="20.140625" style="8" customWidth="1"/>
    <col min="1796" max="1796" width="7.85546875" style="8" customWidth="1"/>
    <col min="1797" max="1797" width="12.140625" style="8" customWidth="1"/>
    <col min="1798" max="1798" width="12.85546875" style="8" customWidth="1"/>
    <col min="1799" max="1799" width="14.7109375" style="8" customWidth="1"/>
    <col min="1800" max="2048" width="9.140625" style="8"/>
    <col min="2049" max="2049" width="4.140625" style="8" customWidth="1"/>
    <col min="2050" max="2050" width="25.7109375" style="8" customWidth="1"/>
    <col min="2051" max="2051" width="20.140625" style="8" customWidth="1"/>
    <col min="2052" max="2052" width="7.85546875" style="8" customWidth="1"/>
    <col min="2053" max="2053" width="12.140625" style="8" customWidth="1"/>
    <col min="2054" max="2054" width="12.85546875" style="8" customWidth="1"/>
    <col min="2055" max="2055" width="14.7109375" style="8" customWidth="1"/>
    <col min="2056" max="2304" width="9.140625" style="8"/>
    <col min="2305" max="2305" width="4.140625" style="8" customWidth="1"/>
    <col min="2306" max="2306" width="25.7109375" style="8" customWidth="1"/>
    <col min="2307" max="2307" width="20.140625" style="8" customWidth="1"/>
    <col min="2308" max="2308" width="7.85546875" style="8" customWidth="1"/>
    <col min="2309" max="2309" width="12.140625" style="8" customWidth="1"/>
    <col min="2310" max="2310" width="12.85546875" style="8" customWidth="1"/>
    <col min="2311" max="2311" width="14.7109375" style="8" customWidth="1"/>
    <col min="2312" max="2560" width="9.140625" style="8"/>
    <col min="2561" max="2561" width="4.140625" style="8" customWidth="1"/>
    <col min="2562" max="2562" width="25.7109375" style="8" customWidth="1"/>
    <col min="2563" max="2563" width="20.140625" style="8" customWidth="1"/>
    <col min="2564" max="2564" width="7.85546875" style="8" customWidth="1"/>
    <col min="2565" max="2565" width="12.140625" style="8" customWidth="1"/>
    <col min="2566" max="2566" width="12.85546875" style="8" customWidth="1"/>
    <col min="2567" max="2567" width="14.7109375" style="8" customWidth="1"/>
    <col min="2568" max="2816" width="9.140625" style="8"/>
    <col min="2817" max="2817" width="4.140625" style="8" customWidth="1"/>
    <col min="2818" max="2818" width="25.7109375" style="8" customWidth="1"/>
    <col min="2819" max="2819" width="20.140625" style="8" customWidth="1"/>
    <col min="2820" max="2820" width="7.85546875" style="8" customWidth="1"/>
    <col min="2821" max="2821" width="12.140625" style="8" customWidth="1"/>
    <col min="2822" max="2822" width="12.85546875" style="8" customWidth="1"/>
    <col min="2823" max="2823" width="14.7109375" style="8" customWidth="1"/>
    <col min="2824" max="3072" width="9.140625" style="8"/>
    <col min="3073" max="3073" width="4.140625" style="8" customWidth="1"/>
    <col min="3074" max="3074" width="25.7109375" style="8" customWidth="1"/>
    <col min="3075" max="3075" width="20.140625" style="8" customWidth="1"/>
    <col min="3076" max="3076" width="7.85546875" style="8" customWidth="1"/>
    <col min="3077" max="3077" width="12.140625" style="8" customWidth="1"/>
    <col min="3078" max="3078" width="12.85546875" style="8" customWidth="1"/>
    <col min="3079" max="3079" width="14.7109375" style="8" customWidth="1"/>
    <col min="3080" max="3328" width="9.140625" style="8"/>
    <col min="3329" max="3329" width="4.140625" style="8" customWidth="1"/>
    <col min="3330" max="3330" width="25.7109375" style="8" customWidth="1"/>
    <col min="3331" max="3331" width="20.140625" style="8" customWidth="1"/>
    <col min="3332" max="3332" width="7.85546875" style="8" customWidth="1"/>
    <col min="3333" max="3333" width="12.140625" style="8" customWidth="1"/>
    <col min="3334" max="3334" width="12.85546875" style="8" customWidth="1"/>
    <col min="3335" max="3335" width="14.7109375" style="8" customWidth="1"/>
    <col min="3336" max="3584" width="9.140625" style="8"/>
    <col min="3585" max="3585" width="4.140625" style="8" customWidth="1"/>
    <col min="3586" max="3586" width="25.7109375" style="8" customWidth="1"/>
    <col min="3587" max="3587" width="20.140625" style="8" customWidth="1"/>
    <col min="3588" max="3588" width="7.85546875" style="8" customWidth="1"/>
    <col min="3589" max="3589" width="12.140625" style="8" customWidth="1"/>
    <col min="3590" max="3590" width="12.85546875" style="8" customWidth="1"/>
    <col min="3591" max="3591" width="14.7109375" style="8" customWidth="1"/>
    <col min="3592" max="3840" width="9.140625" style="8"/>
    <col min="3841" max="3841" width="4.140625" style="8" customWidth="1"/>
    <col min="3842" max="3842" width="25.7109375" style="8" customWidth="1"/>
    <col min="3843" max="3843" width="20.140625" style="8" customWidth="1"/>
    <col min="3844" max="3844" width="7.85546875" style="8" customWidth="1"/>
    <col min="3845" max="3845" width="12.140625" style="8" customWidth="1"/>
    <col min="3846" max="3846" width="12.85546875" style="8" customWidth="1"/>
    <col min="3847" max="3847" width="14.7109375" style="8" customWidth="1"/>
    <col min="3848" max="4096" width="9.140625" style="8"/>
    <col min="4097" max="4097" width="4.140625" style="8" customWidth="1"/>
    <col min="4098" max="4098" width="25.7109375" style="8" customWidth="1"/>
    <col min="4099" max="4099" width="20.140625" style="8" customWidth="1"/>
    <col min="4100" max="4100" width="7.85546875" style="8" customWidth="1"/>
    <col min="4101" max="4101" width="12.140625" style="8" customWidth="1"/>
    <col min="4102" max="4102" width="12.85546875" style="8" customWidth="1"/>
    <col min="4103" max="4103" width="14.7109375" style="8" customWidth="1"/>
    <col min="4104" max="4352" width="9.140625" style="8"/>
    <col min="4353" max="4353" width="4.140625" style="8" customWidth="1"/>
    <col min="4354" max="4354" width="25.7109375" style="8" customWidth="1"/>
    <col min="4355" max="4355" width="20.140625" style="8" customWidth="1"/>
    <col min="4356" max="4356" width="7.85546875" style="8" customWidth="1"/>
    <col min="4357" max="4357" width="12.140625" style="8" customWidth="1"/>
    <col min="4358" max="4358" width="12.85546875" style="8" customWidth="1"/>
    <col min="4359" max="4359" width="14.7109375" style="8" customWidth="1"/>
    <col min="4360" max="4608" width="9.140625" style="8"/>
    <col min="4609" max="4609" width="4.140625" style="8" customWidth="1"/>
    <col min="4610" max="4610" width="25.7109375" style="8" customWidth="1"/>
    <col min="4611" max="4611" width="20.140625" style="8" customWidth="1"/>
    <col min="4612" max="4612" width="7.85546875" style="8" customWidth="1"/>
    <col min="4613" max="4613" width="12.140625" style="8" customWidth="1"/>
    <col min="4614" max="4614" width="12.85546875" style="8" customWidth="1"/>
    <col min="4615" max="4615" width="14.7109375" style="8" customWidth="1"/>
    <col min="4616" max="4864" width="9.140625" style="8"/>
    <col min="4865" max="4865" width="4.140625" style="8" customWidth="1"/>
    <col min="4866" max="4866" width="25.7109375" style="8" customWidth="1"/>
    <col min="4867" max="4867" width="20.140625" style="8" customWidth="1"/>
    <col min="4868" max="4868" width="7.85546875" style="8" customWidth="1"/>
    <col min="4869" max="4869" width="12.140625" style="8" customWidth="1"/>
    <col min="4870" max="4870" width="12.85546875" style="8" customWidth="1"/>
    <col min="4871" max="4871" width="14.7109375" style="8" customWidth="1"/>
    <col min="4872" max="5120" width="9.140625" style="8"/>
    <col min="5121" max="5121" width="4.140625" style="8" customWidth="1"/>
    <col min="5122" max="5122" width="25.7109375" style="8" customWidth="1"/>
    <col min="5123" max="5123" width="20.140625" style="8" customWidth="1"/>
    <col min="5124" max="5124" width="7.85546875" style="8" customWidth="1"/>
    <col min="5125" max="5125" width="12.140625" style="8" customWidth="1"/>
    <col min="5126" max="5126" width="12.85546875" style="8" customWidth="1"/>
    <col min="5127" max="5127" width="14.7109375" style="8" customWidth="1"/>
    <col min="5128" max="5376" width="9.140625" style="8"/>
    <col min="5377" max="5377" width="4.140625" style="8" customWidth="1"/>
    <col min="5378" max="5378" width="25.7109375" style="8" customWidth="1"/>
    <col min="5379" max="5379" width="20.140625" style="8" customWidth="1"/>
    <col min="5380" max="5380" width="7.85546875" style="8" customWidth="1"/>
    <col min="5381" max="5381" width="12.140625" style="8" customWidth="1"/>
    <col min="5382" max="5382" width="12.85546875" style="8" customWidth="1"/>
    <col min="5383" max="5383" width="14.7109375" style="8" customWidth="1"/>
    <col min="5384" max="5632" width="9.140625" style="8"/>
    <col min="5633" max="5633" width="4.140625" style="8" customWidth="1"/>
    <col min="5634" max="5634" width="25.7109375" style="8" customWidth="1"/>
    <col min="5635" max="5635" width="20.140625" style="8" customWidth="1"/>
    <col min="5636" max="5636" width="7.85546875" style="8" customWidth="1"/>
    <col min="5637" max="5637" width="12.140625" style="8" customWidth="1"/>
    <col min="5638" max="5638" width="12.85546875" style="8" customWidth="1"/>
    <col min="5639" max="5639" width="14.7109375" style="8" customWidth="1"/>
    <col min="5640" max="5888" width="9.140625" style="8"/>
    <col min="5889" max="5889" width="4.140625" style="8" customWidth="1"/>
    <col min="5890" max="5890" width="25.7109375" style="8" customWidth="1"/>
    <col min="5891" max="5891" width="20.140625" style="8" customWidth="1"/>
    <col min="5892" max="5892" width="7.85546875" style="8" customWidth="1"/>
    <col min="5893" max="5893" width="12.140625" style="8" customWidth="1"/>
    <col min="5894" max="5894" width="12.85546875" style="8" customWidth="1"/>
    <col min="5895" max="5895" width="14.7109375" style="8" customWidth="1"/>
    <col min="5896" max="6144" width="9.140625" style="8"/>
    <col min="6145" max="6145" width="4.140625" style="8" customWidth="1"/>
    <col min="6146" max="6146" width="25.7109375" style="8" customWidth="1"/>
    <col min="6147" max="6147" width="20.140625" style="8" customWidth="1"/>
    <col min="6148" max="6148" width="7.85546875" style="8" customWidth="1"/>
    <col min="6149" max="6149" width="12.140625" style="8" customWidth="1"/>
    <col min="6150" max="6150" width="12.85546875" style="8" customWidth="1"/>
    <col min="6151" max="6151" width="14.7109375" style="8" customWidth="1"/>
    <col min="6152" max="6400" width="9.140625" style="8"/>
    <col min="6401" max="6401" width="4.140625" style="8" customWidth="1"/>
    <col min="6402" max="6402" width="25.7109375" style="8" customWidth="1"/>
    <col min="6403" max="6403" width="20.140625" style="8" customWidth="1"/>
    <col min="6404" max="6404" width="7.85546875" style="8" customWidth="1"/>
    <col min="6405" max="6405" width="12.140625" style="8" customWidth="1"/>
    <col min="6406" max="6406" width="12.85546875" style="8" customWidth="1"/>
    <col min="6407" max="6407" width="14.7109375" style="8" customWidth="1"/>
    <col min="6408" max="6656" width="9.140625" style="8"/>
    <col min="6657" max="6657" width="4.140625" style="8" customWidth="1"/>
    <col min="6658" max="6658" width="25.7109375" style="8" customWidth="1"/>
    <col min="6659" max="6659" width="20.140625" style="8" customWidth="1"/>
    <col min="6660" max="6660" width="7.85546875" style="8" customWidth="1"/>
    <col min="6661" max="6661" width="12.140625" style="8" customWidth="1"/>
    <col min="6662" max="6662" width="12.85546875" style="8" customWidth="1"/>
    <col min="6663" max="6663" width="14.7109375" style="8" customWidth="1"/>
    <col min="6664" max="6912" width="9.140625" style="8"/>
    <col min="6913" max="6913" width="4.140625" style="8" customWidth="1"/>
    <col min="6914" max="6914" width="25.7109375" style="8" customWidth="1"/>
    <col min="6915" max="6915" width="20.140625" style="8" customWidth="1"/>
    <col min="6916" max="6916" width="7.85546875" style="8" customWidth="1"/>
    <col min="6917" max="6917" width="12.140625" style="8" customWidth="1"/>
    <col min="6918" max="6918" width="12.85546875" style="8" customWidth="1"/>
    <col min="6919" max="6919" width="14.7109375" style="8" customWidth="1"/>
    <col min="6920" max="7168" width="9.140625" style="8"/>
    <col min="7169" max="7169" width="4.140625" style="8" customWidth="1"/>
    <col min="7170" max="7170" width="25.7109375" style="8" customWidth="1"/>
    <col min="7171" max="7171" width="20.140625" style="8" customWidth="1"/>
    <col min="7172" max="7172" width="7.85546875" style="8" customWidth="1"/>
    <col min="7173" max="7173" width="12.140625" style="8" customWidth="1"/>
    <col min="7174" max="7174" width="12.85546875" style="8" customWidth="1"/>
    <col min="7175" max="7175" width="14.7109375" style="8" customWidth="1"/>
    <col min="7176" max="7424" width="9.140625" style="8"/>
    <col min="7425" max="7425" width="4.140625" style="8" customWidth="1"/>
    <col min="7426" max="7426" width="25.7109375" style="8" customWidth="1"/>
    <col min="7427" max="7427" width="20.140625" style="8" customWidth="1"/>
    <col min="7428" max="7428" width="7.85546875" style="8" customWidth="1"/>
    <col min="7429" max="7429" width="12.140625" style="8" customWidth="1"/>
    <col min="7430" max="7430" width="12.85546875" style="8" customWidth="1"/>
    <col min="7431" max="7431" width="14.7109375" style="8" customWidth="1"/>
    <col min="7432" max="7680" width="9.140625" style="8"/>
    <col min="7681" max="7681" width="4.140625" style="8" customWidth="1"/>
    <col min="7682" max="7682" width="25.7109375" style="8" customWidth="1"/>
    <col min="7683" max="7683" width="20.140625" style="8" customWidth="1"/>
    <col min="7684" max="7684" width="7.85546875" style="8" customWidth="1"/>
    <col min="7685" max="7685" width="12.140625" style="8" customWidth="1"/>
    <col min="7686" max="7686" width="12.85546875" style="8" customWidth="1"/>
    <col min="7687" max="7687" width="14.7109375" style="8" customWidth="1"/>
    <col min="7688" max="7936" width="9.140625" style="8"/>
    <col min="7937" max="7937" width="4.140625" style="8" customWidth="1"/>
    <col min="7938" max="7938" width="25.7109375" style="8" customWidth="1"/>
    <col min="7939" max="7939" width="20.140625" style="8" customWidth="1"/>
    <col min="7940" max="7940" width="7.85546875" style="8" customWidth="1"/>
    <col min="7941" max="7941" width="12.140625" style="8" customWidth="1"/>
    <col min="7942" max="7942" width="12.85546875" style="8" customWidth="1"/>
    <col min="7943" max="7943" width="14.7109375" style="8" customWidth="1"/>
    <col min="7944" max="8192" width="9.140625" style="8"/>
    <col min="8193" max="8193" width="4.140625" style="8" customWidth="1"/>
    <col min="8194" max="8194" width="25.7109375" style="8" customWidth="1"/>
    <col min="8195" max="8195" width="20.140625" style="8" customWidth="1"/>
    <col min="8196" max="8196" width="7.85546875" style="8" customWidth="1"/>
    <col min="8197" max="8197" width="12.140625" style="8" customWidth="1"/>
    <col min="8198" max="8198" width="12.85546875" style="8" customWidth="1"/>
    <col min="8199" max="8199" width="14.7109375" style="8" customWidth="1"/>
    <col min="8200" max="8448" width="9.140625" style="8"/>
    <col min="8449" max="8449" width="4.140625" style="8" customWidth="1"/>
    <col min="8450" max="8450" width="25.7109375" style="8" customWidth="1"/>
    <col min="8451" max="8451" width="20.140625" style="8" customWidth="1"/>
    <col min="8452" max="8452" width="7.85546875" style="8" customWidth="1"/>
    <col min="8453" max="8453" width="12.140625" style="8" customWidth="1"/>
    <col min="8454" max="8454" width="12.85546875" style="8" customWidth="1"/>
    <col min="8455" max="8455" width="14.7109375" style="8" customWidth="1"/>
    <col min="8456" max="8704" width="9.140625" style="8"/>
    <col min="8705" max="8705" width="4.140625" style="8" customWidth="1"/>
    <col min="8706" max="8706" width="25.7109375" style="8" customWidth="1"/>
    <col min="8707" max="8707" width="20.140625" style="8" customWidth="1"/>
    <col min="8708" max="8708" width="7.85546875" style="8" customWidth="1"/>
    <col min="8709" max="8709" width="12.140625" style="8" customWidth="1"/>
    <col min="8710" max="8710" width="12.85546875" style="8" customWidth="1"/>
    <col min="8711" max="8711" width="14.7109375" style="8" customWidth="1"/>
    <col min="8712" max="8960" width="9.140625" style="8"/>
    <col min="8961" max="8961" width="4.140625" style="8" customWidth="1"/>
    <col min="8962" max="8962" width="25.7109375" style="8" customWidth="1"/>
    <col min="8963" max="8963" width="20.140625" style="8" customWidth="1"/>
    <col min="8964" max="8964" width="7.85546875" style="8" customWidth="1"/>
    <col min="8965" max="8965" width="12.140625" style="8" customWidth="1"/>
    <col min="8966" max="8966" width="12.85546875" style="8" customWidth="1"/>
    <col min="8967" max="8967" width="14.7109375" style="8" customWidth="1"/>
    <col min="8968" max="9216" width="9.140625" style="8"/>
    <col min="9217" max="9217" width="4.140625" style="8" customWidth="1"/>
    <col min="9218" max="9218" width="25.7109375" style="8" customWidth="1"/>
    <col min="9219" max="9219" width="20.140625" style="8" customWidth="1"/>
    <col min="9220" max="9220" width="7.85546875" style="8" customWidth="1"/>
    <col min="9221" max="9221" width="12.140625" style="8" customWidth="1"/>
    <col min="9222" max="9222" width="12.85546875" style="8" customWidth="1"/>
    <col min="9223" max="9223" width="14.7109375" style="8" customWidth="1"/>
    <col min="9224" max="9472" width="9.140625" style="8"/>
    <col min="9473" max="9473" width="4.140625" style="8" customWidth="1"/>
    <col min="9474" max="9474" width="25.7109375" style="8" customWidth="1"/>
    <col min="9475" max="9475" width="20.140625" style="8" customWidth="1"/>
    <col min="9476" max="9476" width="7.85546875" style="8" customWidth="1"/>
    <col min="9477" max="9477" width="12.140625" style="8" customWidth="1"/>
    <col min="9478" max="9478" width="12.85546875" style="8" customWidth="1"/>
    <col min="9479" max="9479" width="14.7109375" style="8" customWidth="1"/>
    <col min="9480" max="9728" width="9.140625" style="8"/>
    <col min="9729" max="9729" width="4.140625" style="8" customWidth="1"/>
    <col min="9730" max="9730" width="25.7109375" style="8" customWidth="1"/>
    <col min="9731" max="9731" width="20.140625" style="8" customWidth="1"/>
    <col min="9732" max="9732" width="7.85546875" style="8" customWidth="1"/>
    <col min="9733" max="9733" width="12.140625" style="8" customWidth="1"/>
    <col min="9734" max="9734" width="12.85546875" style="8" customWidth="1"/>
    <col min="9735" max="9735" width="14.7109375" style="8" customWidth="1"/>
    <col min="9736" max="9984" width="9.140625" style="8"/>
    <col min="9985" max="9985" width="4.140625" style="8" customWidth="1"/>
    <col min="9986" max="9986" width="25.7109375" style="8" customWidth="1"/>
    <col min="9987" max="9987" width="20.140625" style="8" customWidth="1"/>
    <col min="9988" max="9988" width="7.85546875" style="8" customWidth="1"/>
    <col min="9989" max="9989" width="12.140625" style="8" customWidth="1"/>
    <col min="9990" max="9990" width="12.85546875" style="8" customWidth="1"/>
    <col min="9991" max="9991" width="14.7109375" style="8" customWidth="1"/>
    <col min="9992" max="10240" width="9.140625" style="8"/>
    <col min="10241" max="10241" width="4.140625" style="8" customWidth="1"/>
    <col min="10242" max="10242" width="25.7109375" style="8" customWidth="1"/>
    <col min="10243" max="10243" width="20.140625" style="8" customWidth="1"/>
    <col min="10244" max="10244" width="7.85546875" style="8" customWidth="1"/>
    <col min="10245" max="10245" width="12.140625" style="8" customWidth="1"/>
    <col min="10246" max="10246" width="12.85546875" style="8" customWidth="1"/>
    <col min="10247" max="10247" width="14.7109375" style="8" customWidth="1"/>
    <col min="10248" max="10496" width="9.140625" style="8"/>
    <col min="10497" max="10497" width="4.140625" style="8" customWidth="1"/>
    <col min="10498" max="10498" width="25.7109375" style="8" customWidth="1"/>
    <col min="10499" max="10499" width="20.140625" style="8" customWidth="1"/>
    <col min="10500" max="10500" width="7.85546875" style="8" customWidth="1"/>
    <col min="10501" max="10501" width="12.140625" style="8" customWidth="1"/>
    <col min="10502" max="10502" width="12.85546875" style="8" customWidth="1"/>
    <col min="10503" max="10503" width="14.7109375" style="8" customWidth="1"/>
    <col min="10504" max="10752" width="9.140625" style="8"/>
    <col min="10753" max="10753" width="4.140625" style="8" customWidth="1"/>
    <col min="10754" max="10754" width="25.7109375" style="8" customWidth="1"/>
    <col min="10755" max="10755" width="20.140625" style="8" customWidth="1"/>
    <col min="10756" max="10756" width="7.85546875" style="8" customWidth="1"/>
    <col min="10757" max="10757" width="12.140625" style="8" customWidth="1"/>
    <col min="10758" max="10758" width="12.85546875" style="8" customWidth="1"/>
    <col min="10759" max="10759" width="14.7109375" style="8" customWidth="1"/>
    <col min="10760" max="11008" width="9.140625" style="8"/>
    <col min="11009" max="11009" width="4.140625" style="8" customWidth="1"/>
    <col min="11010" max="11010" width="25.7109375" style="8" customWidth="1"/>
    <col min="11011" max="11011" width="20.140625" style="8" customWidth="1"/>
    <col min="11012" max="11012" width="7.85546875" style="8" customWidth="1"/>
    <col min="11013" max="11013" width="12.140625" style="8" customWidth="1"/>
    <col min="11014" max="11014" width="12.85546875" style="8" customWidth="1"/>
    <col min="11015" max="11015" width="14.7109375" style="8" customWidth="1"/>
    <col min="11016" max="11264" width="9.140625" style="8"/>
    <col min="11265" max="11265" width="4.140625" style="8" customWidth="1"/>
    <col min="11266" max="11266" width="25.7109375" style="8" customWidth="1"/>
    <col min="11267" max="11267" width="20.140625" style="8" customWidth="1"/>
    <col min="11268" max="11268" width="7.85546875" style="8" customWidth="1"/>
    <col min="11269" max="11269" width="12.140625" style="8" customWidth="1"/>
    <col min="11270" max="11270" width="12.85546875" style="8" customWidth="1"/>
    <col min="11271" max="11271" width="14.7109375" style="8" customWidth="1"/>
    <col min="11272" max="11520" width="9.140625" style="8"/>
    <col min="11521" max="11521" width="4.140625" style="8" customWidth="1"/>
    <col min="11522" max="11522" width="25.7109375" style="8" customWidth="1"/>
    <col min="11523" max="11523" width="20.140625" style="8" customWidth="1"/>
    <col min="11524" max="11524" width="7.85546875" style="8" customWidth="1"/>
    <col min="11525" max="11525" width="12.140625" style="8" customWidth="1"/>
    <col min="11526" max="11526" width="12.85546875" style="8" customWidth="1"/>
    <col min="11527" max="11527" width="14.7109375" style="8" customWidth="1"/>
    <col min="11528" max="11776" width="9.140625" style="8"/>
    <col min="11777" max="11777" width="4.140625" style="8" customWidth="1"/>
    <col min="11778" max="11778" width="25.7109375" style="8" customWidth="1"/>
    <col min="11779" max="11779" width="20.140625" style="8" customWidth="1"/>
    <col min="11780" max="11780" width="7.85546875" style="8" customWidth="1"/>
    <col min="11781" max="11781" width="12.140625" style="8" customWidth="1"/>
    <col min="11782" max="11782" width="12.85546875" style="8" customWidth="1"/>
    <col min="11783" max="11783" width="14.7109375" style="8" customWidth="1"/>
    <col min="11784" max="12032" width="9.140625" style="8"/>
    <col min="12033" max="12033" width="4.140625" style="8" customWidth="1"/>
    <col min="12034" max="12034" width="25.7109375" style="8" customWidth="1"/>
    <col min="12035" max="12035" width="20.140625" style="8" customWidth="1"/>
    <col min="12036" max="12036" width="7.85546875" style="8" customWidth="1"/>
    <col min="12037" max="12037" width="12.140625" style="8" customWidth="1"/>
    <col min="12038" max="12038" width="12.85546875" style="8" customWidth="1"/>
    <col min="12039" max="12039" width="14.7109375" style="8" customWidth="1"/>
    <col min="12040" max="12288" width="9.140625" style="8"/>
    <col min="12289" max="12289" width="4.140625" style="8" customWidth="1"/>
    <col min="12290" max="12290" width="25.7109375" style="8" customWidth="1"/>
    <col min="12291" max="12291" width="20.140625" style="8" customWidth="1"/>
    <col min="12292" max="12292" width="7.85546875" style="8" customWidth="1"/>
    <col min="12293" max="12293" width="12.140625" style="8" customWidth="1"/>
    <col min="12294" max="12294" width="12.85546875" style="8" customWidth="1"/>
    <col min="12295" max="12295" width="14.7109375" style="8" customWidth="1"/>
    <col min="12296" max="12544" width="9.140625" style="8"/>
    <col min="12545" max="12545" width="4.140625" style="8" customWidth="1"/>
    <col min="12546" max="12546" width="25.7109375" style="8" customWidth="1"/>
    <col min="12547" max="12547" width="20.140625" style="8" customWidth="1"/>
    <col min="12548" max="12548" width="7.85546875" style="8" customWidth="1"/>
    <col min="12549" max="12549" width="12.140625" style="8" customWidth="1"/>
    <col min="12550" max="12550" width="12.85546875" style="8" customWidth="1"/>
    <col min="12551" max="12551" width="14.7109375" style="8" customWidth="1"/>
    <col min="12552" max="12800" width="9.140625" style="8"/>
    <col min="12801" max="12801" width="4.140625" style="8" customWidth="1"/>
    <col min="12802" max="12802" width="25.7109375" style="8" customWidth="1"/>
    <col min="12803" max="12803" width="20.140625" style="8" customWidth="1"/>
    <col min="12804" max="12804" width="7.85546875" style="8" customWidth="1"/>
    <col min="12805" max="12805" width="12.140625" style="8" customWidth="1"/>
    <col min="12806" max="12806" width="12.85546875" style="8" customWidth="1"/>
    <col min="12807" max="12807" width="14.7109375" style="8" customWidth="1"/>
    <col min="12808" max="13056" width="9.140625" style="8"/>
    <col min="13057" max="13057" width="4.140625" style="8" customWidth="1"/>
    <col min="13058" max="13058" width="25.7109375" style="8" customWidth="1"/>
    <col min="13059" max="13059" width="20.140625" style="8" customWidth="1"/>
    <col min="13060" max="13060" width="7.85546875" style="8" customWidth="1"/>
    <col min="13061" max="13061" width="12.140625" style="8" customWidth="1"/>
    <col min="13062" max="13062" width="12.85546875" style="8" customWidth="1"/>
    <col min="13063" max="13063" width="14.7109375" style="8" customWidth="1"/>
    <col min="13064" max="13312" width="9.140625" style="8"/>
    <col min="13313" max="13313" width="4.140625" style="8" customWidth="1"/>
    <col min="13314" max="13314" width="25.7109375" style="8" customWidth="1"/>
    <col min="13315" max="13315" width="20.140625" style="8" customWidth="1"/>
    <col min="13316" max="13316" width="7.85546875" style="8" customWidth="1"/>
    <col min="13317" max="13317" width="12.140625" style="8" customWidth="1"/>
    <col min="13318" max="13318" width="12.85546875" style="8" customWidth="1"/>
    <col min="13319" max="13319" width="14.7109375" style="8" customWidth="1"/>
    <col min="13320" max="13568" width="9.140625" style="8"/>
    <col min="13569" max="13569" width="4.140625" style="8" customWidth="1"/>
    <col min="13570" max="13570" width="25.7109375" style="8" customWidth="1"/>
    <col min="13571" max="13571" width="20.140625" style="8" customWidth="1"/>
    <col min="13572" max="13572" width="7.85546875" style="8" customWidth="1"/>
    <col min="13573" max="13573" width="12.140625" style="8" customWidth="1"/>
    <col min="13574" max="13574" width="12.85546875" style="8" customWidth="1"/>
    <col min="13575" max="13575" width="14.7109375" style="8" customWidth="1"/>
    <col min="13576" max="13824" width="9.140625" style="8"/>
    <col min="13825" max="13825" width="4.140625" style="8" customWidth="1"/>
    <col min="13826" max="13826" width="25.7109375" style="8" customWidth="1"/>
    <col min="13827" max="13827" width="20.140625" style="8" customWidth="1"/>
    <col min="13828" max="13828" width="7.85546875" style="8" customWidth="1"/>
    <col min="13829" max="13829" width="12.140625" style="8" customWidth="1"/>
    <col min="13830" max="13830" width="12.85546875" style="8" customWidth="1"/>
    <col min="13831" max="13831" width="14.7109375" style="8" customWidth="1"/>
    <col min="13832" max="14080" width="9.140625" style="8"/>
    <col min="14081" max="14081" width="4.140625" style="8" customWidth="1"/>
    <col min="14082" max="14082" width="25.7109375" style="8" customWidth="1"/>
    <col min="14083" max="14083" width="20.140625" style="8" customWidth="1"/>
    <col min="14084" max="14084" width="7.85546875" style="8" customWidth="1"/>
    <col min="14085" max="14085" width="12.140625" style="8" customWidth="1"/>
    <col min="14086" max="14086" width="12.85546875" style="8" customWidth="1"/>
    <col min="14087" max="14087" width="14.7109375" style="8" customWidth="1"/>
    <col min="14088" max="14336" width="9.140625" style="8"/>
    <col min="14337" max="14337" width="4.140625" style="8" customWidth="1"/>
    <col min="14338" max="14338" width="25.7109375" style="8" customWidth="1"/>
    <col min="14339" max="14339" width="20.140625" style="8" customWidth="1"/>
    <col min="14340" max="14340" width="7.85546875" style="8" customWidth="1"/>
    <col min="14341" max="14341" width="12.140625" style="8" customWidth="1"/>
    <col min="14342" max="14342" width="12.85546875" style="8" customWidth="1"/>
    <col min="14343" max="14343" width="14.7109375" style="8" customWidth="1"/>
    <col min="14344" max="14592" width="9.140625" style="8"/>
    <col min="14593" max="14593" width="4.140625" style="8" customWidth="1"/>
    <col min="14594" max="14594" width="25.7109375" style="8" customWidth="1"/>
    <col min="14595" max="14595" width="20.140625" style="8" customWidth="1"/>
    <col min="14596" max="14596" width="7.85546875" style="8" customWidth="1"/>
    <col min="14597" max="14597" width="12.140625" style="8" customWidth="1"/>
    <col min="14598" max="14598" width="12.85546875" style="8" customWidth="1"/>
    <col min="14599" max="14599" width="14.7109375" style="8" customWidth="1"/>
    <col min="14600" max="14848" width="9.140625" style="8"/>
    <col min="14849" max="14849" width="4.140625" style="8" customWidth="1"/>
    <col min="14850" max="14850" width="25.7109375" style="8" customWidth="1"/>
    <col min="14851" max="14851" width="20.140625" style="8" customWidth="1"/>
    <col min="14852" max="14852" width="7.85546875" style="8" customWidth="1"/>
    <col min="14853" max="14853" width="12.140625" style="8" customWidth="1"/>
    <col min="14854" max="14854" width="12.85546875" style="8" customWidth="1"/>
    <col min="14855" max="14855" width="14.7109375" style="8" customWidth="1"/>
    <col min="14856" max="15104" width="9.140625" style="8"/>
    <col min="15105" max="15105" width="4.140625" style="8" customWidth="1"/>
    <col min="15106" max="15106" width="25.7109375" style="8" customWidth="1"/>
    <col min="15107" max="15107" width="20.140625" style="8" customWidth="1"/>
    <col min="15108" max="15108" width="7.85546875" style="8" customWidth="1"/>
    <col min="15109" max="15109" width="12.140625" style="8" customWidth="1"/>
    <col min="15110" max="15110" width="12.85546875" style="8" customWidth="1"/>
    <col min="15111" max="15111" width="14.7109375" style="8" customWidth="1"/>
    <col min="15112" max="15360" width="9.140625" style="8"/>
    <col min="15361" max="15361" width="4.140625" style="8" customWidth="1"/>
    <col min="15362" max="15362" width="25.7109375" style="8" customWidth="1"/>
    <col min="15363" max="15363" width="20.140625" style="8" customWidth="1"/>
    <col min="15364" max="15364" width="7.85546875" style="8" customWidth="1"/>
    <col min="15365" max="15365" width="12.140625" style="8" customWidth="1"/>
    <col min="15366" max="15366" width="12.85546875" style="8" customWidth="1"/>
    <col min="15367" max="15367" width="14.7109375" style="8" customWidth="1"/>
    <col min="15368" max="15616" width="9.140625" style="8"/>
    <col min="15617" max="15617" width="4.140625" style="8" customWidth="1"/>
    <col min="15618" max="15618" width="25.7109375" style="8" customWidth="1"/>
    <col min="15619" max="15619" width="20.140625" style="8" customWidth="1"/>
    <col min="15620" max="15620" width="7.85546875" style="8" customWidth="1"/>
    <col min="15621" max="15621" width="12.140625" style="8" customWidth="1"/>
    <col min="15622" max="15622" width="12.85546875" style="8" customWidth="1"/>
    <col min="15623" max="15623" width="14.7109375" style="8" customWidth="1"/>
    <col min="15624" max="15872" width="9.140625" style="8"/>
    <col min="15873" max="15873" width="4.140625" style="8" customWidth="1"/>
    <col min="15874" max="15874" width="25.7109375" style="8" customWidth="1"/>
    <col min="15875" max="15875" width="20.140625" style="8" customWidth="1"/>
    <col min="15876" max="15876" width="7.85546875" style="8" customWidth="1"/>
    <col min="15877" max="15877" width="12.140625" style="8" customWidth="1"/>
    <col min="15878" max="15878" width="12.85546875" style="8" customWidth="1"/>
    <col min="15879" max="15879" width="14.7109375" style="8" customWidth="1"/>
    <col min="15880" max="16128" width="9.140625" style="8"/>
    <col min="16129" max="16129" width="4.140625" style="8" customWidth="1"/>
    <col min="16130" max="16130" width="25.7109375" style="8" customWidth="1"/>
    <col min="16131" max="16131" width="20.140625" style="8" customWidth="1"/>
    <col min="16132" max="16132" width="7.85546875" style="8" customWidth="1"/>
    <col min="16133" max="16133" width="12.140625" style="8" customWidth="1"/>
    <col min="16134" max="16134" width="12.85546875" style="8" customWidth="1"/>
    <col min="16135" max="16135" width="14.7109375" style="8" customWidth="1"/>
    <col min="16136" max="16384" width="9.140625" style="8"/>
  </cols>
  <sheetData>
    <row r="1" spans="1:13" s="1" customFormat="1" ht="18.75" x14ac:dyDescent="0.3">
      <c r="A1" s="49" t="s">
        <v>0</v>
      </c>
      <c r="B1" s="49"/>
      <c r="C1" s="49"/>
      <c r="E1" s="54" t="s">
        <v>1</v>
      </c>
      <c r="F1" s="54"/>
      <c r="G1" s="49"/>
    </row>
    <row r="2" spans="1:13" s="2" customFormat="1" ht="18.75" x14ac:dyDescent="0.3">
      <c r="A2" s="49" t="s">
        <v>2</v>
      </c>
      <c r="B2" s="50"/>
      <c r="C2" s="50"/>
      <c r="E2" s="54" t="s">
        <v>3</v>
      </c>
      <c r="F2" s="54"/>
      <c r="G2" s="50"/>
    </row>
    <row r="3" spans="1:13" s="2" customFormat="1" ht="18.75" x14ac:dyDescent="0.3">
      <c r="A3" s="50"/>
      <c r="B3" s="50"/>
      <c r="C3" s="50"/>
      <c r="D3" s="50"/>
      <c r="E3" s="50"/>
      <c r="F3" s="50"/>
      <c r="G3" s="50"/>
    </row>
    <row r="4" spans="1:13" s="4" customFormat="1" ht="21" customHeight="1" x14ac:dyDescent="0.3">
      <c r="A4" s="95" t="s">
        <v>136</v>
      </c>
      <c r="B4" s="95"/>
      <c r="C4" s="95"/>
      <c r="D4" s="95"/>
      <c r="E4" s="95"/>
      <c r="F4" s="95"/>
      <c r="G4" s="95"/>
    </row>
    <row r="5" spans="1:13" s="4" customFormat="1" ht="19.5" x14ac:dyDescent="0.35">
      <c r="A5" s="72" t="s">
        <v>145</v>
      </c>
      <c r="B5" s="72"/>
      <c r="C5" s="72"/>
      <c r="D5" s="72"/>
      <c r="E5" s="72"/>
      <c r="F5" s="72"/>
      <c r="G5" s="72"/>
      <c r="H5" s="69"/>
      <c r="I5" s="69"/>
      <c r="J5" s="69"/>
      <c r="K5" s="69"/>
      <c r="L5" s="69"/>
      <c r="M5" s="69"/>
    </row>
    <row r="6" spans="1:13" s="4" customFormat="1" ht="7.5" customHeight="1" x14ac:dyDescent="0.35">
      <c r="A6" s="63"/>
      <c r="B6" s="63"/>
      <c r="C6" s="63"/>
      <c r="D6" s="63"/>
      <c r="E6" s="63"/>
      <c r="F6" s="63"/>
      <c r="G6" s="63"/>
    </row>
    <row r="7" spans="1:13" s="4" customFormat="1" ht="19.5" thickBot="1" x14ac:dyDescent="0.35">
      <c r="A7" s="67"/>
      <c r="B7" s="54"/>
      <c r="C7" s="54"/>
      <c r="D7" s="54"/>
      <c r="E7" s="54"/>
      <c r="F7" s="54"/>
      <c r="G7" s="54"/>
    </row>
    <row r="8" spans="1:13" s="5" customFormat="1" ht="31.5" customHeight="1" thickTop="1" x14ac:dyDescent="0.25">
      <c r="A8" s="104" t="s">
        <v>4</v>
      </c>
      <c r="B8" s="92" t="s">
        <v>112</v>
      </c>
      <c r="C8" s="92" t="s">
        <v>146</v>
      </c>
      <c r="D8" s="92" t="s">
        <v>113</v>
      </c>
      <c r="E8" s="92" t="s">
        <v>114</v>
      </c>
      <c r="F8" s="92" t="s">
        <v>115</v>
      </c>
      <c r="G8" s="101" t="s">
        <v>111</v>
      </c>
    </row>
    <row r="9" spans="1:13" s="5" customFormat="1" ht="12.75" customHeight="1" x14ac:dyDescent="0.25">
      <c r="A9" s="105"/>
      <c r="B9" s="93"/>
      <c r="C9" s="93"/>
      <c r="D9" s="93"/>
      <c r="E9" s="93"/>
      <c r="F9" s="93"/>
      <c r="G9" s="102"/>
    </row>
    <row r="10" spans="1:13" s="5" customFormat="1" ht="22.5" customHeight="1" x14ac:dyDescent="0.25">
      <c r="A10" s="106"/>
      <c r="B10" s="94"/>
      <c r="C10" s="94"/>
      <c r="D10" s="94"/>
      <c r="E10" s="94"/>
      <c r="F10" s="94"/>
      <c r="G10" s="103"/>
    </row>
    <row r="11" spans="1:13" ht="37.5" x14ac:dyDescent="0.25">
      <c r="A11" s="18">
        <v>1</v>
      </c>
      <c r="B11" s="59" t="s">
        <v>152</v>
      </c>
      <c r="C11" s="56">
        <f>'CB PHÒNG KHÁM - CLS '!L30</f>
        <v>3569321.82</v>
      </c>
      <c r="D11" s="37">
        <f>C11*30%</f>
        <v>1070796.5459999999</v>
      </c>
      <c r="E11" s="37">
        <f>C11*70%</f>
        <v>2498525.2739999997</v>
      </c>
      <c r="F11" s="55">
        <f>E11*30%</f>
        <v>749557.58219999995</v>
      </c>
      <c r="G11" s="22"/>
      <c r="H11" s="7"/>
    </row>
    <row r="12" spans="1:13" ht="21.75" customHeight="1" x14ac:dyDescent="0.3">
      <c r="A12" s="18">
        <v>2</v>
      </c>
      <c r="B12" s="60" t="s">
        <v>94</v>
      </c>
      <c r="C12" s="56">
        <f>'CB HẬU CẦN'!L28</f>
        <v>3028639.56</v>
      </c>
      <c r="D12" s="37">
        <f t="shared" ref="D12:D16" si="0">C12*30%</f>
        <v>908591.86800000002</v>
      </c>
      <c r="E12" s="37">
        <f t="shared" ref="E12:E16" si="1">C12*70%</f>
        <v>2120047.6919999998</v>
      </c>
      <c r="F12" s="55">
        <f t="shared" ref="F12:F16" si="2">E12*30%</f>
        <v>636014.30759999994</v>
      </c>
      <c r="G12" s="22"/>
      <c r="H12" s="7"/>
    </row>
    <row r="13" spans="1:13" ht="21.75" customHeight="1" x14ac:dyDescent="0.3">
      <c r="A13" s="18">
        <v>3</v>
      </c>
      <c r="B13" s="60" t="s">
        <v>105</v>
      </c>
      <c r="C13" s="56">
        <f>'CB NỘI NHI LÂY'!L26</f>
        <v>2389510.02</v>
      </c>
      <c r="D13" s="37">
        <f t="shared" si="0"/>
        <v>716853.00599999994</v>
      </c>
      <c r="E13" s="37">
        <f t="shared" si="1"/>
        <v>1672657.014</v>
      </c>
      <c r="F13" s="55">
        <f t="shared" si="2"/>
        <v>501797.10419999994</v>
      </c>
      <c r="G13" s="22"/>
      <c r="H13" s="7"/>
    </row>
    <row r="14" spans="1:13" ht="21.75" customHeight="1" x14ac:dyDescent="0.25">
      <c r="A14" s="18">
        <v>4</v>
      </c>
      <c r="B14" s="61" t="s">
        <v>106</v>
      </c>
      <c r="C14" s="56">
        <f>'CB NGOẠI SẢN'!L27</f>
        <v>3107937.3599999994</v>
      </c>
      <c r="D14" s="37">
        <f t="shared" si="0"/>
        <v>932381.20799999975</v>
      </c>
      <c r="E14" s="37">
        <f t="shared" si="1"/>
        <v>2175556.1519999993</v>
      </c>
      <c r="F14" s="55">
        <f t="shared" si="2"/>
        <v>652666.84559999977</v>
      </c>
      <c r="G14" s="22"/>
      <c r="H14" s="7"/>
    </row>
    <row r="15" spans="1:13" ht="37.5" x14ac:dyDescent="0.25">
      <c r="A15" s="18">
        <v>5</v>
      </c>
      <c r="B15" s="61" t="s">
        <v>151</v>
      </c>
      <c r="C15" s="56">
        <f>'CB KẾ HOẠCH - ĐY'!L20</f>
        <v>1604439.45</v>
      </c>
      <c r="D15" s="37">
        <f t="shared" si="0"/>
        <v>481331.83499999996</v>
      </c>
      <c r="E15" s="37">
        <f t="shared" si="1"/>
        <v>1123107.615</v>
      </c>
      <c r="F15" s="55">
        <f t="shared" si="2"/>
        <v>336932.28450000001</v>
      </c>
      <c r="G15" s="22"/>
      <c r="H15" s="7"/>
    </row>
    <row r="16" spans="1:13" ht="21.75" customHeight="1" x14ac:dyDescent="0.25">
      <c r="A16" s="18">
        <v>6</v>
      </c>
      <c r="B16" s="62" t="s">
        <v>153</v>
      </c>
      <c r="C16" s="56">
        <f>'CB DỰ PHÒNG'!L26</f>
        <v>2740914.5999999996</v>
      </c>
      <c r="D16" s="37">
        <f t="shared" si="0"/>
        <v>822274.37999999989</v>
      </c>
      <c r="E16" s="37">
        <f t="shared" si="1"/>
        <v>1918640.2199999995</v>
      </c>
      <c r="F16" s="55">
        <f t="shared" si="2"/>
        <v>575592.06599999988</v>
      </c>
      <c r="G16" s="22"/>
      <c r="H16" s="7"/>
    </row>
    <row r="17" spans="1:7" s="1" customFormat="1" ht="21.75" customHeight="1" thickBot="1" x14ac:dyDescent="0.3">
      <c r="A17" s="23"/>
      <c r="B17" s="24" t="s">
        <v>80</v>
      </c>
      <c r="C17" s="41">
        <f>SUM(C11:C16)</f>
        <v>16440762.809999999</v>
      </c>
      <c r="D17" s="41">
        <f>SUM(D11:D16)</f>
        <v>4932228.8429999994</v>
      </c>
      <c r="E17" s="41">
        <f>SUM(E11:E16)</f>
        <v>11508533.966999998</v>
      </c>
      <c r="F17" s="41">
        <f>SUM(F11:F16)</f>
        <v>3452560.1900999993</v>
      </c>
      <c r="G17" s="25"/>
    </row>
    <row r="18" spans="1:7" s="1" customFormat="1" ht="16.5" thickTop="1" x14ac:dyDescent="0.25">
      <c r="A18" s="9"/>
      <c r="B18" s="58" t="s">
        <v>81</v>
      </c>
      <c r="C18" s="10" t="str">
        <f>[1]!VND(F17,TRUE)</f>
        <v>Ba triệu, bốn trăm năm mươi hai ngàn, năm trăm sáu mươi đồng, một trăm chín mươi xu</v>
      </c>
      <c r="D18" s="11"/>
      <c r="E18" s="11"/>
      <c r="F18" s="11"/>
      <c r="G18" s="10"/>
    </row>
    <row r="19" spans="1:7" s="4" customFormat="1" ht="20.25" customHeight="1" x14ac:dyDescent="0.3">
      <c r="D19" s="48" t="s">
        <v>142</v>
      </c>
      <c r="G19" s="13"/>
    </row>
    <row r="20" spans="1:7" s="12" customFormat="1" ht="16.5" x14ac:dyDescent="0.25">
      <c r="B20" s="52" t="s">
        <v>104</v>
      </c>
      <c r="C20" s="52"/>
      <c r="E20" s="52" t="s">
        <v>82</v>
      </c>
      <c r="F20" s="52"/>
    </row>
    <row r="21" spans="1:7" s="4" customFormat="1" ht="16.5" x14ac:dyDescent="0.25">
      <c r="B21" s="52"/>
      <c r="C21" s="15"/>
      <c r="E21" s="15"/>
      <c r="F21" s="15"/>
      <c r="G21" s="16"/>
    </row>
    <row r="22" spans="1:7" s="4" customFormat="1" ht="16.5" x14ac:dyDescent="0.25">
      <c r="B22" s="52"/>
      <c r="C22" s="15"/>
      <c r="E22" s="15"/>
      <c r="F22" s="15"/>
      <c r="G22" s="16"/>
    </row>
    <row r="23" spans="1:7" s="4" customFormat="1" ht="16.5" x14ac:dyDescent="0.25">
      <c r="B23" s="52"/>
      <c r="C23" s="15"/>
      <c r="E23" s="15"/>
      <c r="F23" s="15"/>
      <c r="G23" s="16"/>
    </row>
    <row r="24" spans="1:7" s="4" customFormat="1" ht="16.5" x14ac:dyDescent="0.25">
      <c r="B24" s="52"/>
      <c r="C24" s="15"/>
      <c r="E24" s="15"/>
      <c r="F24" s="15"/>
      <c r="G24" s="16"/>
    </row>
    <row r="25" spans="1:7" s="4" customFormat="1" ht="16.5" x14ac:dyDescent="0.25">
      <c r="B25" s="52" t="s">
        <v>55</v>
      </c>
      <c r="C25" s="52"/>
      <c r="E25" s="52" t="s">
        <v>9</v>
      </c>
      <c r="F25" s="52"/>
    </row>
  </sheetData>
  <mergeCells count="9">
    <mergeCell ref="F8:F10"/>
    <mergeCell ref="G8:G10"/>
    <mergeCell ref="A4:G4"/>
    <mergeCell ref="A5:G5"/>
    <mergeCell ref="A8:A10"/>
    <mergeCell ref="B8:B10"/>
    <mergeCell ref="C8:C10"/>
    <mergeCell ref="D8:D10"/>
    <mergeCell ref="E8:E10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ĐẢNG BỘ Trích nộp </vt:lpstr>
      <vt:lpstr>ĐẢNG BỘ TTYT</vt:lpstr>
      <vt:lpstr>CB PHÒNG KHÁM - CLS </vt:lpstr>
      <vt:lpstr>CB HẬU CẦN</vt:lpstr>
      <vt:lpstr>CB NỘI NHI LÂY</vt:lpstr>
      <vt:lpstr>CB NGOẠI SẢN</vt:lpstr>
      <vt:lpstr>CB KẾ HOẠCH - ĐY</vt:lpstr>
      <vt:lpstr>CB DỰ PHÒNG</vt:lpstr>
      <vt:lpstr>Bảng tổng hợp thu - trích lại</vt:lpstr>
      <vt:lpstr>'ĐẢNG BỘ TTYT'!Print_Titles</vt:lpstr>
      <vt:lpstr>'ĐẢNG BỘ Trích nộp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2023-02-13T09:01:51Z</cp:lastPrinted>
  <dcterms:created xsi:type="dcterms:W3CDTF">2020-05-27T07:46:09Z</dcterms:created>
  <dcterms:modified xsi:type="dcterms:W3CDTF">2023-02-13T09:01:56Z</dcterms:modified>
</cp:coreProperties>
</file>