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950" windowWidth="27795" windowHeight="7410"/>
  </bookViews>
  <sheets>
    <sheet name="T8,9,10,11,12- Thêm giờ" sheetId="68" r:id="rId1"/>
  </sheets>
  <definedNames>
    <definedName name="_xlnm.Print_Titles" localSheetId="0">'T8,9,10,11,12- Thêm giờ'!$13:$15</definedName>
  </definedNames>
  <calcPr calcId="144525"/>
</workbook>
</file>

<file path=xl/calcChain.xml><?xml version="1.0" encoding="utf-8"?>
<calcChain xmlns="http://schemas.openxmlformats.org/spreadsheetml/2006/main">
  <c r="K17" i="68" l="1"/>
  <c r="E20" i="68"/>
  <c r="E21" i="68"/>
  <c r="E22" i="68"/>
  <c r="E23" i="68"/>
  <c r="E24" i="68"/>
  <c r="E25" i="68"/>
  <c r="E26" i="68"/>
  <c r="E27" i="68"/>
  <c r="E28" i="68"/>
  <c r="E29" i="68"/>
  <c r="E30" i="68"/>
  <c r="E31" i="68"/>
  <c r="E32" i="68"/>
  <c r="E33" i="68"/>
  <c r="E34" i="68"/>
  <c r="E35" i="68"/>
  <c r="E36" i="68"/>
  <c r="E37" i="68"/>
  <c r="E38" i="68"/>
  <c r="E39" i="68"/>
  <c r="E40" i="68"/>
  <c r="E41" i="68"/>
  <c r="E42" i="68"/>
  <c r="E43" i="68"/>
  <c r="E44" i="68"/>
  <c r="E45" i="68"/>
  <c r="E46" i="68"/>
  <c r="E47" i="68"/>
  <c r="E48" i="68"/>
  <c r="E49" i="68"/>
  <c r="E50" i="68"/>
  <c r="E51" i="68"/>
  <c r="E52" i="68"/>
  <c r="E53" i="68"/>
  <c r="E54" i="68"/>
  <c r="E55" i="68"/>
  <c r="E56" i="68"/>
  <c r="E57" i="68"/>
  <c r="E58" i="68"/>
  <c r="E59" i="68"/>
  <c r="E60" i="68"/>
  <c r="E61" i="68"/>
  <c r="E62" i="68"/>
  <c r="E63" i="68"/>
  <c r="E64" i="68"/>
  <c r="E65" i="68"/>
  <c r="E66" i="68"/>
  <c r="E67" i="68"/>
  <c r="E68" i="68"/>
  <c r="E69" i="68"/>
  <c r="E70" i="68"/>
  <c r="E71" i="68"/>
  <c r="E72" i="68"/>
  <c r="E73" i="68"/>
  <c r="E74" i="68"/>
  <c r="E75" i="68"/>
  <c r="E76" i="68"/>
  <c r="E77" i="68"/>
  <c r="E78" i="68"/>
  <c r="E79" i="68"/>
  <c r="E80" i="68"/>
  <c r="E81" i="68"/>
  <c r="E82" i="68"/>
  <c r="E83" i="68"/>
  <c r="E84" i="68"/>
  <c r="E85" i="68"/>
  <c r="E86" i="68"/>
  <c r="E87" i="68"/>
  <c r="E88" i="68"/>
  <c r="E89" i="68"/>
  <c r="E90" i="68"/>
  <c r="E91" i="68"/>
  <c r="E92" i="68"/>
  <c r="E93" i="68"/>
  <c r="E94" i="68"/>
  <c r="E95" i="68"/>
  <c r="E96" i="68"/>
  <c r="E97" i="68"/>
  <c r="E98" i="68"/>
  <c r="E99" i="68"/>
  <c r="E100" i="68"/>
  <c r="E101" i="68"/>
  <c r="E102" i="68"/>
  <c r="E103" i="68"/>
  <c r="E104" i="68"/>
  <c r="E105" i="68"/>
  <c r="E106" i="68"/>
  <c r="E107" i="68"/>
  <c r="E108" i="68"/>
  <c r="E109" i="68"/>
  <c r="E110" i="68"/>
  <c r="E111" i="68"/>
  <c r="E112" i="68"/>
  <c r="E113" i="68"/>
  <c r="E114" i="68"/>
  <c r="E115" i="68"/>
  <c r="E116" i="68"/>
  <c r="E117" i="68"/>
  <c r="E118" i="68"/>
  <c r="E119" i="68"/>
  <c r="E120" i="68"/>
  <c r="E121" i="68"/>
  <c r="E122" i="68"/>
  <c r="E123" i="68"/>
  <c r="E124" i="68"/>
  <c r="E125" i="68"/>
  <c r="E126" i="68"/>
  <c r="E127" i="68"/>
  <c r="E128" i="68"/>
  <c r="E129" i="68"/>
  <c r="E130" i="68"/>
  <c r="E131" i="68"/>
  <c r="E132" i="68"/>
  <c r="E133" i="68"/>
  <c r="E134" i="68"/>
  <c r="E135" i="68"/>
  <c r="E136" i="68"/>
  <c r="E137" i="68"/>
  <c r="E138" i="68"/>
  <c r="E139" i="68"/>
  <c r="E140" i="68"/>
  <c r="E141" i="68"/>
  <c r="E142" i="68"/>
  <c r="E143" i="68"/>
  <c r="E144" i="68"/>
  <c r="E145" i="68"/>
  <c r="E146" i="68"/>
  <c r="E147" i="68"/>
  <c r="E148" i="68"/>
  <c r="E149" i="68"/>
  <c r="E150" i="68"/>
  <c r="E151" i="68"/>
  <c r="E152" i="68"/>
  <c r="E153" i="68"/>
  <c r="E154" i="68"/>
  <c r="E155" i="68"/>
  <c r="E156" i="68"/>
  <c r="E157" i="68"/>
  <c r="E158" i="68"/>
  <c r="E159" i="68"/>
  <c r="E160" i="68"/>
  <c r="E161" i="68"/>
  <c r="E162" i="68"/>
  <c r="E163" i="68"/>
  <c r="E164" i="68"/>
  <c r="E165" i="68"/>
  <c r="E166" i="68"/>
  <c r="E167" i="68"/>
  <c r="E19" i="68"/>
  <c r="K20" i="68"/>
  <c r="K21" i="68"/>
  <c r="K22" i="68"/>
  <c r="K23" i="68"/>
  <c r="K24" i="68"/>
  <c r="K25" i="68"/>
  <c r="K26" i="68"/>
  <c r="K27" i="68"/>
  <c r="K28" i="68"/>
  <c r="K29" i="68"/>
  <c r="K30" i="68"/>
  <c r="K31" i="68"/>
  <c r="K32" i="68"/>
  <c r="K33" i="68"/>
  <c r="K34" i="68"/>
  <c r="K35" i="68"/>
  <c r="K36" i="68"/>
  <c r="K37" i="68"/>
  <c r="K38" i="68"/>
  <c r="K39" i="68"/>
  <c r="K40" i="68"/>
  <c r="K41" i="68"/>
  <c r="K42" i="68"/>
  <c r="K43" i="68"/>
  <c r="K44" i="68"/>
  <c r="K45" i="68"/>
  <c r="K46" i="68"/>
  <c r="K47" i="68"/>
  <c r="K48" i="68"/>
  <c r="K49" i="68"/>
  <c r="K50" i="68"/>
  <c r="K51" i="68"/>
  <c r="K52" i="68"/>
  <c r="K53" i="68"/>
  <c r="K54" i="68"/>
  <c r="K55" i="68"/>
  <c r="K56" i="68"/>
  <c r="K57" i="68"/>
  <c r="K58" i="68"/>
  <c r="K59" i="68"/>
  <c r="K60" i="68"/>
  <c r="K61" i="68"/>
  <c r="K62" i="68"/>
  <c r="K63" i="68"/>
  <c r="K64" i="68"/>
  <c r="K65" i="68"/>
  <c r="K66" i="68"/>
  <c r="K67" i="68"/>
  <c r="K68" i="68"/>
  <c r="K69" i="68"/>
  <c r="K70" i="68"/>
  <c r="K71" i="68"/>
  <c r="K72" i="68"/>
  <c r="K73" i="68"/>
  <c r="K74" i="68"/>
  <c r="K75" i="68"/>
  <c r="K76" i="68"/>
  <c r="K77" i="68"/>
  <c r="K78" i="68"/>
  <c r="K79" i="68"/>
  <c r="K80" i="68"/>
  <c r="K81" i="68"/>
  <c r="K82" i="68"/>
  <c r="K83" i="68"/>
  <c r="K84" i="68"/>
  <c r="K85" i="68"/>
  <c r="K86" i="68"/>
  <c r="K87" i="68"/>
  <c r="K88" i="68"/>
  <c r="K89" i="68"/>
  <c r="K90" i="68"/>
  <c r="K91" i="68"/>
  <c r="K92" i="68"/>
  <c r="K93" i="68"/>
  <c r="K94" i="68"/>
  <c r="K95" i="68"/>
  <c r="K96" i="68"/>
  <c r="K97" i="68"/>
  <c r="K98" i="68"/>
  <c r="K99" i="68"/>
  <c r="K100" i="68"/>
  <c r="K101" i="68"/>
  <c r="K102" i="68"/>
  <c r="K103" i="68"/>
  <c r="K104" i="68"/>
  <c r="K105" i="68"/>
  <c r="K106" i="68"/>
  <c r="K107" i="68"/>
  <c r="K108" i="68"/>
  <c r="K109" i="68"/>
  <c r="K110" i="68"/>
  <c r="K111" i="68"/>
  <c r="K112" i="68"/>
  <c r="K113" i="68"/>
  <c r="K114" i="68"/>
  <c r="K115" i="68"/>
  <c r="K116" i="68"/>
  <c r="K117" i="68"/>
  <c r="K118" i="68"/>
  <c r="K119" i="68"/>
  <c r="K120" i="68"/>
  <c r="K121" i="68"/>
  <c r="K122" i="68"/>
  <c r="K123" i="68"/>
  <c r="K124" i="68"/>
  <c r="K125" i="68"/>
  <c r="K126" i="68"/>
  <c r="K127" i="68"/>
  <c r="K128" i="68"/>
  <c r="K129" i="68"/>
  <c r="K130" i="68"/>
  <c r="K131" i="68"/>
  <c r="K132" i="68"/>
  <c r="K133" i="68"/>
  <c r="K134" i="68"/>
  <c r="K135" i="68"/>
  <c r="K136" i="68"/>
  <c r="K137" i="68"/>
  <c r="K138" i="68"/>
  <c r="K139" i="68"/>
  <c r="K140" i="68"/>
  <c r="K141" i="68"/>
  <c r="K142" i="68"/>
  <c r="K143" i="68"/>
  <c r="K144" i="68"/>
  <c r="K145" i="68"/>
  <c r="K146" i="68"/>
  <c r="K147" i="68"/>
  <c r="K148" i="68"/>
  <c r="K149" i="68"/>
  <c r="K150" i="68"/>
  <c r="K151" i="68"/>
  <c r="K152" i="68"/>
  <c r="K153" i="68"/>
  <c r="K154" i="68"/>
  <c r="K155" i="68"/>
  <c r="K156" i="68"/>
  <c r="K157" i="68"/>
  <c r="K158" i="68"/>
  <c r="K159" i="68"/>
  <c r="K160" i="68"/>
  <c r="K161" i="68"/>
  <c r="K162" i="68"/>
  <c r="K163" i="68"/>
  <c r="K164" i="68"/>
  <c r="K165" i="68"/>
  <c r="K166" i="68"/>
  <c r="K167" i="68"/>
  <c r="K19" i="68"/>
  <c r="J17" i="68" l="1"/>
  <c r="L17" i="68"/>
  <c r="H17" i="68" l="1"/>
  <c r="I17" i="68"/>
  <c r="G17" i="68" l="1"/>
  <c r="V193" i="68" l="1"/>
  <c r="S190" i="68"/>
  <c r="S188" i="68"/>
  <c r="U187" i="68"/>
  <c r="V186" i="68"/>
  <c r="U186" i="68"/>
  <c r="U179" i="68"/>
  <c r="S176" i="68"/>
  <c r="U172" i="68"/>
  <c r="S161" i="68"/>
  <c r="S160" i="68"/>
  <c r="Y160" i="68"/>
  <c r="Y159" i="68"/>
  <c r="Y158" i="68"/>
  <c r="S154" i="68"/>
  <c r="Y154" i="68"/>
  <c r="S153" i="68"/>
  <c r="Y153" i="68"/>
  <c r="S152" i="68"/>
  <c r="Y152" i="68"/>
  <c r="S151" i="68"/>
  <c r="Y151" i="68"/>
  <c r="S150" i="68"/>
  <c r="Y150" i="68"/>
  <c r="S149" i="68"/>
  <c r="Y149" i="68"/>
  <c r="S147" i="68"/>
  <c r="Y147" i="68"/>
  <c r="S146" i="68"/>
  <c r="Y146" i="68"/>
  <c r="S145" i="68"/>
  <c r="Y145" i="68"/>
  <c r="S143" i="68"/>
  <c r="Y143" i="68"/>
  <c r="S142" i="68"/>
  <c r="Y142" i="68"/>
  <c r="S141" i="68"/>
  <c r="Y141" i="68"/>
  <c r="S139" i="68"/>
  <c r="Y139" i="68"/>
  <c r="S138" i="68"/>
  <c r="Y138" i="68"/>
  <c r="S137" i="68"/>
  <c r="Y137" i="68"/>
  <c r="S136" i="68"/>
  <c r="Y136" i="68"/>
  <c r="S135" i="68"/>
  <c r="Y135" i="68"/>
  <c r="S134" i="68"/>
  <c r="Y134" i="68"/>
  <c r="S132" i="68"/>
  <c r="Y132" i="68"/>
  <c r="S131" i="68"/>
  <c r="Y131" i="68"/>
  <c r="S129" i="68"/>
  <c r="Y129" i="68"/>
  <c r="S128" i="68"/>
  <c r="Y128" i="68"/>
  <c r="S127" i="68"/>
  <c r="Y127" i="68"/>
  <c r="S125" i="68"/>
  <c r="Y125" i="68"/>
  <c r="S124" i="68"/>
  <c r="Y124" i="68"/>
  <c r="S123" i="68"/>
  <c r="AB123" i="68"/>
  <c r="S122" i="68"/>
  <c r="Y122" i="68"/>
  <c r="S121" i="68"/>
  <c r="Y121" i="68"/>
  <c r="S120" i="68"/>
  <c r="Y120" i="68"/>
  <c r="U117" i="68"/>
  <c r="S117" i="68"/>
  <c r="Y117" i="68"/>
  <c r="S116" i="68"/>
  <c r="Y116" i="68"/>
  <c r="S115" i="68"/>
  <c r="Y115" i="68"/>
  <c r="S114" i="68"/>
  <c r="Y114" i="68"/>
  <c r="S113" i="68"/>
  <c r="Y113" i="68"/>
  <c r="S112" i="68"/>
  <c r="Y112" i="68"/>
  <c r="S111" i="68"/>
  <c r="Y111" i="68"/>
  <c r="S110" i="68"/>
  <c r="Y110" i="68"/>
  <c r="S109" i="68"/>
  <c r="Y109" i="68"/>
  <c r="S108" i="68"/>
  <c r="Y108" i="68"/>
  <c r="S107" i="68"/>
  <c r="Y107" i="68"/>
  <c r="U106" i="68"/>
  <c r="S106" i="68"/>
  <c r="Y106" i="68"/>
  <c r="S104" i="68"/>
  <c r="Y104" i="68"/>
  <c r="S103" i="68"/>
  <c r="Y103" i="68"/>
  <c r="S100" i="68"/>
  <c r="Y100" i="68"/>
  <c r="S99" i="68"/>
  <c r="Y99" i="68"/>
  <c r="S98" i="68"/>
  <c r="Y98" i="68"/>
  <c r="S97" i="68"/>
  <c r="Y97" i="68"/>
  <c r="S96" i="68"/>
  <c r="Y96" i="68"/>
  <c r="S95" i="68"/>
  <c r="Y95" i="68"/>
  <c r="S94" i="68"/>
  <c r="Y94" i="68"/>
  <c r="S93" i="68"/>
  <c r="Y93" i="68"/>
  <c r="S92" i="68"/>
  <c r="Y92" i="68"/>
  <c r="S91" i="68"/>
  <c r="Y91" i="68"/>
  <c r="S90" i="68"/>
  <c r="Y90" i="68"/>
  <c r="S89" i="68"/>
  <c r="Y89" i="68"/>
  <c r="S88" i="68"/>
  <c r="Y88" i="68"/>
  <c r="S87" i="68"/>
  <c r="Y87" i="68"/>
  <c r="S86" i="68"/>
  <c r="Y86" i="68"/>
  <c r="S85" i="68"/>
  <c r="Y85" i="68"/>
  <c r="S84" i="68"/>
  <c r="Y84" i="68"/>
  <c r="S83" i="68"/>
  <c r="Y83" i="68"/>
  <c r="S81" i="68"/>
  <c r="Y81" i="68"/>
  <c r="S80" i="68"/>
  <c r="Y80" i="68"/>
  <c r="S75" i="68"/>
  <c r="Y75" i="68"/>
  <c r="S74" i="68"/>
  <c r="Y74" i="68"/>
  <c r="S73" i="68"/>
  <c r="Y73" i="68"/>
  <c r="S72" i="68"/>
  <c r="Y72" i="68"/>
  <c r="S71" i="68"/>
  <c r="Y71" i="68"/>
  <c r="S70" i="68"/>
  <c r="Y70" i="68"/>
  <c r="S69" i="68"/>
  <c r="Y69" i="68"/>
  <c r="S68" i="68"/>
  <c r="Y68" i="68"/>
  <c r="S67" i="68"/>
  <c r="Y67" i="68"/>
  <c r="S66" i="68"/>
  <c r="Y66" i="68"/>
  <c r="S64" i="68"/>
  <c r="Y64" i="68"/>
  <c r="S60" i="68"/>
  <c r="Y60" i="68"/>
  <c r="S59" i="68"/>
  <c r="Y59" i="68"/>
  <c r="S58" i="68"/>
  <c r="Y58" i="68"/>
  <c r="S57" i="68"/>
  <c r="Y57" i="68"/>
  <c r="S56" i="68"/>
  <c r="Y56" i="68"/>
  <c r="S54" i="68"/>
  <c r="Y54" i="68"/>
  <c r="S53" i="68"/>
  <c r="Y53" i="68"/>
  <c r="S52" i="68"/>
  <c r="Y52" i="68"/>
  <c r="S51" i="68"/>
  <c r="Y51" i="68"/>
  <c r="S50" i="68"/>
  <c r="Y50" i="68"/>
  <c r="S49" i="68"/>
  <c r="Y49" i="68"/>
  <c r="S48" i="68"/>
  <c r="Y48" i="68"/>
  <c r="S45" i="68"/>
  <c r="Y45" i="68"/>
  <c r="S44" i="68"/>
  <c r="Y44" i="68"/>
  <c r="S43" i="68"/>
  <c r="Y43" i="68"/>
  <c r="S41" i="68"/>
  <c r="Y41" i="68"/>
  <c r="S40" i="68"/>
  <c r="Y40" i="68"/>
  <c r="S39" i="68"/>
  <c r="Y39" i="68"/>
  <c r="U6" i="68"/>
  <c r="S37" i="68"/>
  <c r="Y37" i="68"/>
  <c r="S36" i="68"/>
  <c r="Y36" i="68"/>
  <c r="S34" i="68"/>
  <c r="Y34" i="68"/>
  <c r="S32" i="68"/>
  <c r="Y32" i="68"/>
  <c r="S31" i="68"/>
  <c r="Y31" i="68"/>
  <c r="S30" i="68"/>
  <c r="Y30" i="68"/>
  <c r="S29" i="68"/>
  <c r="Y29" i="68"/>
  <c r="S28" i="68"/>
  <c r="Y28" i="68"/>
  <c r="S27" i="68"/>
  <c r="Y27" i="68"/>
  <c r="S26" i="68"/>
  <c r="Y26" i="68"/>
  <c r="U25" i="68"/>
  <c r="S25" i="68"/>
  <c r="Y25" i="68"/>
  <c r="S24" i="68"/>
  <c r="Y24" i="68"/>
  <c r="S23" i="68"/>
  <c r="Y23" i="68"/>
  <c r="S22" i="68"/>
  <c r="Y22" i="68"/>
  <c r="S21" i="68"/>
  <c r="Y21" i="68"/>
  <c r="S20" i="68"/>
  <c r="Y20" i="68"/>
  <c r="S19" i="68"/>
  <c r="Q17" i="68"/>
  <c r="P17" i="68"/>
  <c r="O17" i="68"/>
  <c r="N17" i="68"/>
  <c r="M17" i="68"/>
  <c r="F17" i="68"/>
  <c r="V15" i="68" s="1"/>
  <c r="S15" i="68"/>
  <c r="U13" i="68"/>
  <c r="S17" i="68" l="1"/>
  <c r="S18" i="68" s="1"/>
  <c r="S192" i="68"/>
  <c r="AB47" i="68"/>
  <c r="Y47" i="68"/>
  <c r="AB46" i="68"/>
  <c r="AB154" i="68" s="1"/>
  <c r="Y46" i="68"/>
  <c r="U26" i="68"/>
  <c r="U188" i="68"/>
  <c r="U14" i="68"/>
  <c r="Z14" i="68" s="1"/>
  <c r="U11" i="68"/>
  <c r="S7" i="68"/>
  <c r="U10" i="68"/>
  <c r="U19" i="68"/>
  <c r="Y123" i="68"/>
  <c r="S13" i="68" l="1"/>
  <c r="E17" i="68"/>
  <c r="Y19" i="68"/>
  <c r="U8" i="68"/>
  <c r="Z10" i="68"/>
  <c r="S195" i="68" l="1"/>
  <c r="X13" i="68"/>
  <c r="S10" i="68"/>
  <c r="U4" i="68"/>
</calcChain>
</file>

<file path=xl/sharedStrings.xml><?xml version="1.0" encoding="utf-8"?>
<sst xmlns="http://schemas.openxmlformats.org/spreadsheetml/2006/main" count="417" uniqueCount="265">
  <si>
    <t>Mẫu số 09</t>
  </si>
  <si>
    <t>BẢNG THANH TOÁN CHO ĐỐI TƯỢNG THỤ HƯỞNG</t>
  </si>
  <si>
    <t>I. Nội dung đề nghị thanh toán:</t>
  </si>
  <si>
    <t>STT</t>
  </si>
  <si>
    <t>Họ và tên</t>
  </si>
  <si>
    <t>Tài khoản ngân hàng</t>
  </si>
  <si>
    <t>Tổng số</t>
  </si>
  <si>
    <t>Trong đó:</t>
  </si>
  <si>
    <t>Ghi chú</t>
  </si>
  <si>
    <t>Số Tài khoản người hưởng</t>
  </si>
  <si>
    <t>Tên ngân hàng</t>
  </si>
  <si>
    <t>I.</t>
  </si>
  <si>
    <t>Đối với công chức, viên chức</t>
  </si>
  <si>
    <t>II.</t>
  </si>
  <si>
    <t>III.</t>
  </si>
  <si>
    <t>Đối với lao động thường xuyên theo hợp đồng</t>
  </si>
  <si>
    <t>Người lập</t>
  </si>
  <si>
    <t>(Ký, ghi rõ họ tên)</t>
  </si>
  <si>
    <t>Kế toán trưởng</t>
  </si>
  <si>
    <t>Thủ trưởng đơn vị</t>
  </si>
  <si>
    <t>(Ký, ghi rõ họ tên và đóng dấu)</t>
  </si>
  <si>
    <t>KHO BẠC NHÀ NƯỚC</t>
  </si>
  <si>
    <t>Chuyên viên kiểm soát chi/Giao dịch viên</t>
  </si>
  <si>
    <t>Giám đốc KBNN cấp tỉnh hoặc Lãnh đạo phòng</t>
  </si>
  <si>
    <t>được ủy quyền/Giám đốc KBNN quận, huyện</t>
  </si>
  <si>
    <t>Ghi chú:</t>
  </si>
  <si>
    <t>1. Mẫu này do đơn vị sử dụng ngân sách lập thành 03 liên gửi Kho bạc Nhà nước nơi mở tài khoản, Kho bạc Nhà nước nơi mở tài khoản xác nhận và lưu 01 liên; trả lại đơn vị sử dụng ngân sách 02 liên (01 liên gửi ngân hàng, 01 liên lưu tại đơn vị sử dụng ngân sách).</t>
  </si>
  <si>
    <t>2. Đơn vị sử dụng ngân sách chịu trách nhiệm:</t>
  </si>
  <si>
    <t>a) Tổng số công chức, viên chức, hợp đồng theo Nghị định 68/2000/NĐ-CP, lao động thường xuyên theo hợp đồng được kê khai tại Bảng thanh toán cho đối tượng thụ hưởng phải phù hợp với số chỉ tiêu, biên chế được cấp có thẩm quyền phê duyệt.</t>
  </si>
  <si>
    <t>b) Chịu trách nhiệm kê khai chính xác tên đối tượng thụ hưởng, tài khoản ngân hàng, tính toán số tiền thực nhận cho từng đối tượng thụ hưởng theo đúng tiêu chuẩn, định mức theo quy định.</t>
  </si>
  <si>
    <t>3. Cột 12 (Ghi chú): Đơn vị ghi chú các trường hợp có thay đổi so với tháng trước</t>
  </si>
  <si>
    <t>4. Cột 4 (Tổng số) = Cột 5 + Cột 6 + Cột 7 + Cột 8 + Cột 9 + Cột 10 + Cột 11</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</si>
  <si>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</si>
  <si>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</si>
  <si>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</si>
  <si>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</si>
  <si>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</si>
  <si>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</si>
  <si>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</si>
  <si>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</si>
  <si>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</si>
  <si>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(11)</t>
  </si>
  <si>
    <t xml:space="preserve"> (12)</t>
  </si>
  <si>
    <t>1. Đơn vị sử dụng ngân sách: Trung tâm y tế huyện Quỳ Châu</t>
  </si>
  <si>
    <t>2. Mã đơn vị: 1088505</t>
  </si>
  <si>
    <t>Tổng số:</t>
  </si>
  <si>
    <t>Phan Xuân Đức</t>
  </si>
  <si>
    <t>Nguyễn Trọng Khánh</t>
  </si>
  <si>
    <t>Phạm Đình Thuần</t>
  </si>
  <si>
    <t>Lô Thị Thu</t>
  </si>
  <si>
    <t>Hoàng Thị Lệ</t>
  </si>
  <si>
    <t>Vi Thị Tư</t>
  </si>
  <si>
    <t>Sầm Thị Nga</t>
  </si>
  <si>
    <t>Đậu Phi Trường</t>
  </si>
  <si>
    <t>Vi Hữu Đức</t>
  </si>
  <si>
    <t>NN&amp;PTNT chi nhánh huyện Quỳ Châu</t>
  </si>
  <si>
    <t>Đinh Ngọc Khiêm</t>
  </si>
  <si>
    <t>Lê Hữu Ngọc</t>
  </si>
  <si>
    <t>Đặng Tân Minh</t>
  </si>
  <si>
    <t>Lô Thanh Quý</t>
  </si>
  <si>
    <t>Vi Văn Thắng</t>
  </si>
  <si>
    <t>Hoàng Anh Hiệp</t>
  </si>
  <si>
    <t>Vi Thị Hồng Bé</t>
  </si>
  <si>
    <t>Trương Đỗ Mỹ</t>
  </si>
  <si>
    <t>Lang Thi Hồng Lan</t>
  </si>
  <si>
    <t>Tống Thị Hằng</t>
  </si>
  <si>
    <t>Phan Bá Lịch</t>
  </si>
  <si>
    <t>Lương Việt Khoa</t>
  </si>
  <si>
    <t>Vi Văn Nhất</t>
  </si>
  <si>
    <t>Lim Trung Hiếu</t>
  </si>
  <si>
    <t>Hà Văn Hải</t>
  </si>
  <si>
    <t>Hồ Thị Thanh</t>
  </si>
  <si>
    <t>Tống Thị Mỹ Châu</t>
  </si>
  <si>
    <t>Lương Thị Lan</t>
  </si>
  <si>
    <t>Quang Thị Yến</t>
  </si>
  <si>
    <t>Nguyễn Thị Mai</t>
  </si>
  <si>
    <t>Vi Thị Nang</t>
  </si>
  <si>
    <t>Lữ Thị Ly</t>
  </si>
  <si>
    <t>Trương Trung Hiếu</t>
  </si>
  <si>
    <t>Lim Thị Phương Thảo</t>
  </si>
  <si>
    <t>Nguyễn Thị Thỏa</t>
  </si>
  <si>
    <t>Phạm Thị Thủy</t>
  </si>
  <si>
    <t>Trần Anh Tuấn</t>
  </si>
  <si>
    <t>Lương Thị Tuyến</t>
  </si>
  <si>
    <t>Lương Thị Nhã</t>
  </si>
  <si>
    <t>Vi Ngọc Trâm</t>
  </si>
  <si>
    <t>Lương Văn Thuỷ</t>
  </si>
  <si>
    <t>Lê Việt Thắng</t>
  </si>
  <si>
    <t>Lô Thanh Ngọc</t>
  </si>
  <si>
    <t>Hủn Vi Thành</t>
  </si>
  <si>
    <t>Vy Thị Vinh</t>
  </si>
  <si>
    <t>Vy Thị Danh</t>
  </si>
  <si>
    <t>Lương Thị Tuyết</t>
  </si>
  <si>
    <t>Châu Minh Cương</t>
  </si>
  <si>
    <t>Lê Thị Hoài</t>
  </si>
  <si>
    <t>Lê Thị Thu Huyền</t>
  </si>
  <si>
    <t>Mạc Thị Yến</t>
  </si>
  <si>
    <t>Nguyễn Văn Hiếu</t>
  </si>
  <si>
    <t>Nguyễn Thị Khuyên</t>
  </si>
  <si>
    <t>Nguyễn Thị Phương</t>
  </si>
  <si>
    <t>Đinh Thị Hạnh</t>
  </si>
  <si>
    <t>Lang Thị Kiều</t>
  </si>
  <si>
    <t>Lương Anh Sơn</t>
  </si>
  <si>
    <t>Vi Thị Giang</t>
  </si>
  <si>
    <t>Vi Văn Chung</t>
  </si>
  <si>
    <t>Lang Thị Hà</t>
  </si>
  <si>
    <t>Hồ Thị Thuỷ</t>
  </si>
  <si>
    <t>Lang Văn Duy</t>
  </si>
  <si>
    <t>Vi Văn Ngọc</t>
  </si>
  <si>
    <t>Vi Thị Xuân</t>
  </si>
  <si>
    <t>Lương Xuân Quỳnh</t>
  </si>
  <si>
    <t>Lê Thị Nga</t>
  </si>
  <si>
    <t>Vi Thi Hương</t>
  </si>
  <si>
    <t>Trần Thị Thúy Ngân</t>
  </si>
  <si>
    <t>Nguyễn Tuấn Anh</t>
  </si>
  <si>
    <t>Vi Thị Hải Hậu</t>
  </si>
  <si>
    <t>Lang Thị Chiến</t>
  </si>
  <si>
    <t>Vi Thị Lan</t>
  </si>
  <si>
    <t>Lữ Thị Thuận</t>
  </si>
  <si>
    <t>Lang Thị Hoa</t>
  </si>
  <si>
    <t>Lương Quý Nhân</t>
  </si>
  <si>
    <t>Sầm Thị Hà</t>
  </si>
  <si>
    <t>Lương Văn Thuơng</t>
  </si>
  <si>
    <t>Cao Thị Huyền</t>
  </si>
  <si>
    <t>Phan Thị Hải Yến</t>
  </si>
  <si>
    <t>Trần Văn Chung</t>
  </si>
  <si>
    <t>Lô Thị Mơ</t>
  </si>
  <si>
    <t>Nguyễn Đình Phùng</t>
  </si>
  <si>
    <t>Lò Thị Mai</t>
  </si>
  <si>
    <t>Lang Văn Thuận</t>
  </si>
  <si>
    <t>Đậu Thị Hương</t>
  </si>
  <si>
    <t>Vi Thị Hải</t>
  </si>
  <si>
    <t>Vi Nam Đông</t>
  </si>
  <si>
    <t>Mạc Thành Linh</t>
  </si>
  <si>
    <t>Tống Thị Cúc</t>
  </si>
  <si>
    <t>Thái Thị Hải Anh</t>
  </si>
  <si>
    <t>Nguyễn Thị Tuỳ</t>
  </si>
  <si>
    <t>Sầm Thị Giang</t>
  </si>
  <si>
    <t>Nguyễn Thị Thu Hoài</t>
  </si>
  <si>
    <t>Hoàng Anh Trung</t>
  </si>
  <si>
    <t>Nguyễn Thị Trang Nhung</t>
  </si>
  <si>
    <t>Lô Thanh Hương</t>
  </si>
  <si>
    <t>3613215000763</t>
  </si>
  <si>
    <t>3613215000740</t>
  </si>
  <si>
    <t>3613215000807</t>
  </si>
  <si>
    <t>3613215000859</t>
  </si>
  <si>
    <t>3613215000871</t>
  </si>
  <si>
    <t>3613215000842</t>
  </si>
  <si>
    <t>3613215000888</t>
  </si>
  <si>
    <t>3613215000813</t>
  </si>
  <si>
    <t>3613215000820</t>
  </si>
  <si>
    <t>3613215001028</t>
  </si>
  <si>
    <t>3613215001159</t>
  </si>
  <si>
    <t>3613215007887</t>
  </si>
  <si>
    <t>3613215000967</t>
  </si>
  <si>
    <t>3613215000980</t>
  </si>
  <si>
    <t>3613215000996</t>
  </si>
  <si>
    <t>3613215001040</t>
  </si>
  <si>
    <t>3613215001057</t>
  </si>
  <si>
    <t>3613215001063</t>
  </si>
  <si>
    <t>3613215001113</t>
  </si>
  <si>
    <t>3613215001591</t>
  </si>
  <si>
    <t>3613215001136</t>
  </si>
  <si>
    <t>3613215001142</t>
  </si>
  <si>
    <t>3613215001708</t>
  </si>
  <si>
    <t>3613205068697</t>
  </si>
  <si>
    <t>3613215000229</t>
  </si>
  <si>
    <t>3613205013689</t>
  </si>
  <si>
    <t>Đặng Thị Ninh</t>
  </si>
  <si>
    <t xml:space="preserve">Nguyễn Tiến Mạnh </t>
  </si>
  <si>
    <t>Lê Thị Hồng Thắm</t>
  </si>
  <si>
    <t>Lương Thị Ngọc ánh</t>
  </si>
  <si>
    <t>Lương Thị Bích Thủy</t>
  </si>
  <si>
    <t>Lý Thị Nhung</t>
  </si>
  <si>
    <t>Phạm Đức Anh</t>
  </si>
  <si>
    <t>Cao Văn Khánh</t>
  </si>
  <si>
    <t>Trần Thức Huy</t>
  </si>
  <si>
    <t>Nguyễn Như Ngọc</t>
  </si>
  <si>
    <t>Lữ Thị Minh</t>
  </si>
  <si>
    <t>Nguyễn Thị Ngọc Hạnh</t>
  </si>
  <si>
    <t>Đinh Thị Thu Trang</t>
  </si>
  <si>
    <t>Lang Thị Trúc Phương</t>
  </si>
  <si>
    <t>Nguyễn Thị Bích Vân</t>
  </si>
  <si>
    <t>Trần Thị Thu</t>
  </si>
  <si>
    <t>Hoàng Thị Hường</t>
  </si>
  <si>
    <t>Hoàng Thị Tuyết</t>
  </si>
  <si>
    <t>Vi Thị Bốn</t>
  </si>
  <si>
    <t>Lê Thị Huệ</t>
  </si>
  <si>
    <t>Lương Thị Loan</t>
  </si>
  <si>
    <t>Võ Thị Ngà</t>
  </si>
  <si>
    <t>3613215000728</t>
  </si>
  <si>
    <t>3613215000836</t>
  </si>
  <si>
    <t>3613215001011</t>
  </si>
  <si>
    <t>3613215001687</t>
  </si>
  <si>
    <t>3613215001504</t>
  </si>
  <si>
    <t>3613215001510</t>
  </si>
  <si>
    <t>3613215001527</t>
  </si>
  <si>
    <t>3613215001533</t>
  </si>
  <si>
    <t xml:space="preserve">Mã hiệu: </t>
  </si>
  <si>
    <t xml:space="preserve">Số: </t>
  </si>
  <si>
    <t>Đối với lao động hợp đồng theo Nghị định 68/2000/NĐ-CP</t>
  </si>
  <si>
    <t>Lữ Thị Phương Anh</t>
  </si>
  <si>
    <t>Học bổng</t>
  </si>
  <si>
    <t>Mạc Thị Hồng Nhung</t>
  </si>
  <si>
    <t>Nguyễn Thị Thủy</t>
  </si>
  <si>
    <t>Lang Thùy Linh</t>
  </si>
  <si>
    <t>Phan Thị Liễu</t>
  </si>
  <si>
    <t>Lương Thị Linh</t>
  </si>
  <si>
    <t>Lương Nữ Trà My</t>
  </si>
  <si>
    <t>3613205071498</t>
  </si>
  <si>
    <t>3613205029013</t>
  </si>
  <si>
    <t>Lữ Thị Lâm</t>
  </si>
  <si>
    <t>Vi Thị Thơm</t>
  </si>
  <si>
    <t>Tống Ngọc Quỳnh</t>
  </si>
  <si>
    <t>(10)</t>
  </si>
  <si>
    <t>3. Tài khoản thanh toán của đơn vị mở tại ngân hàng thương mại: NN&amp;PTNT chi nhánh huyện Quỳ Châu: 3613201001553</t>
  </si>
  <si>
    <r>
      <t xml:space="preserve">                                                                    Tài khoản dự toán </t>
    </r>
    <r>
      <rPr>
        <b/>
        <sz val="12"/>
        <rFont val="Wingdings 2"/>
        <family val="1"/>
        <charset val="2"/>
      </rPr>
      <t>£</t>
    </r>
    <r>
      <rPr>
        <b/>
        <sz val="12"/>
        <rFont val="Arial"/>
        <family val="2"/>
      </rPr>
      <t xml:space="preserve"> </t>
    </r>
  </si>
  <si>
    <r>
      <t xml:space="preserve">Tài khoản tiền gửi: </t>
    </r>
    <r>
      <rPr>
        <b/>
        <sz val="12"/>
        <rFont val="Wingdings 2"/>
        <family val="1"/>
        <charset val="2"/>
      </rPr>
      <t>£</t>
    </r>
  </si>
  <si>
    <t>Lê Ngọc Quyên</t>
  </si>
  <si>
    <t>3613444789999</t>
  </si>
  <si>
    <t>DP gồm cấp ủy</t>
  </si>
  <si>
    <t>ĐT gồm cấp ủy</t>
  </si>
  <si>
    <t xml:space="preserve">II. Phần thuyết minh thay đổi so với tháng trước: </t>
  </si>
  <si>
    <t>Phan Thị Quý</t>
  </si>
  <si>
    <t>Sầm Thị Phương Thuận</t>
  </si>
  <si>
    <t>3613205011937</t>
  </si>
  <si>
    <t>Tổng số tiền bằng chữ: Chín trăm tám mươi chín triệu tám trăm ba mươi ba nghìn hai trăm hai mươi chín đồng.</t>
  </si>
  <si>
    <t>Ngày …. tháng ….. năm 2022</t>
  </si>
  <si>
    <t>Tiền công
lao động 
hợp đồng</t>
  </si>
  <si>
    <t>Tiền thu
nhập tăng thêm</t>
  </si>
  <si>
    <t xml:space="preserve">Tiền
thưởng
</t>
  </si>
  <si>
    <t xml:space="preserve">Thái Thị Hưng </t>
  </si>
  <si>
    <t>Trần Huy Mạnh</t>
  </si>
  <si>
    <t>Kim Thị Hải</t>
  </si>
  <si>
    <t>Lữ Thị Bích Thảo</t>
  </si>
  <si>
    <t>Lữ Thị Tình Tâm</t>
  </si>
  <si>
    <t>3613205132882</t>
  </si>
  <si>
    <t>Nguyễn Thị Ngọc</t>
  </si>
  <si>
    <t>Lang Minh Trang</t>
  </si>
  <si>
    <t>Lang Triều Anh</t>
  </si>
  <si>
    <t>3613215011225</t>
  </si>
  <si>
    <t>3613666262888</t>
  </si>
  <si>
    <t>3613215010449</t>
  </si>
  <si>
    <t>3613215011231</t>
  </si>
  <si>
    <t>3613215010846</t>
  </si>
  <si>
    <t>3613281000621</t>
  </si>
  <si>
    <t>Lô Thị Huệ</t>
  </si>
  <si>
    <t>Lê Hữu Hùng</t>
  </si>
  <si>
    <t>Lê Chí Khoa</t>
  </si>
  <si>
    <t>IV</t>
  </si>
  <si>
    <t>Thanh toán cho các nhân khác</t>
  </si>
  <si>
    <t>Tăng Văn Tân</t>
  </si>
  <si>
    <t>Cộng tiền thêm giờ:</t>
  </si>
  <si>
    <t xml:space="preserve">Tiền khoán </t>
  </si>
  <si>
    <t>Tiền phụ cấp khác</t>
  </si>
  <si>
    <t>(Kèm theo Giấy rút dự toán/Ủy nhiệm chi số  UNC  846 ngày 6/01/2023)</t>
  </si>
  <si>
    <t>Ngày 06 tháng 01 năm 2023</t>
  </si>
  <si>
    <t>Tiền Trực, thêm giờ Trung tâm y tế</t>
  </si>
  <si>
    <t xml:space="preserve">Tiền thêm giờ tháng 08/2022 </t>
  </si>
  <si>
    <t xml:space="preserve">Tiền thêm giờ tháng 09/2022 </t>
  </si>
  <si>
    <t xml:space="preserve">Tiền thêm giờ tháng 10/2022 </t>
  </si>
  <si>
    <t xml:space="preserve">Tiền thêm giờ tháng 11/2022 </t>
  </si>
  <si>
    <t xml:space="preserve">Tiền thêm giờ tháng 12/2022 </t>
  </si>
  <si>
    <t>Hoàng Thị Thu Hiền</t>
  </si>
  <si>
    <t>3613215007270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</si>
</sst>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 #,##0.0000_);_(* \(#,##0.0000\);_(* &quot;-&quot;??_);_(@_)"/>
  </numFmts>
  <fonts count="33" x14ac:knownFonts="1">
    <font>
      <sz val="11"/>
      <color theme="1"/>
      <name val="Calibri"/>
      <family val="2"/>
      <charset val="163"/>
      <scheme val="minor"/>
    </font>
    <font>
      <sz val="11"/>
      <color theme="1"/>
      <name val="Calibri"/>
      <family val="2"/>
      <charset val="163"/>
      <scheme val="minor"/>
    </font>
    <font>
      <sz val="12"/>
      <name val=".VnTime"/>
      <family val="2"/>
    </font>
    <font>
      <sz val="10"/>
      <name val="Arial"/>
      <family val="2"/>
    </font>
    <font>
      <sz val="10"/>
      <name val="Arial"/>
      <family val="2"/>
      <charset val="163"/>
    </font>
    <font>
      <sz val="11"/>
      <color indexed="8"/>
      <name val="Calibri"/>
      <family val="2"/>
    </font>
    <font>
      <sz val="11"/>
      <color theme="1"/>
      <name val="Calibri"/>
      <family val="2"/>
      <scheme val="minor"/>
    </font>
    <font>
      <sz val="11"/>
      <color theme="1"/>
      <name val="Calibri"/>
      <family val="2"/>
    </font>
    <font>
      <sz val="8"/>
      <name val="Arial"/>
      <family val="2"/>
    </font>
    <font>
      <b/>
      <sz val="11"/>
      <color rgb="FFFF0000"/>
      <name val="Calibri"/>
      <family val="2"/>
      <scheme val="minor"/>
    </font>
    <font>
      <b/>
      <sz val="10"/>
      <name val="Arial"/>
      <family val="2"/>
    </font>
    <font>
      <sz val="11"/>
      <name val="Calibri"/>
      <family val="2"/>
      <charset val="163"/>
      <scheme val="minor"/>
    </font>
    <font>
      <b/>
      <sz val="14"/>
      <name val="Arial"/>
      <family val="2"/>
    </font>
    <font>
      <i/>
      <sz val="12"/>
      <name val="Arial"/>
      <family val="2"/>
    </font>
    <font>
      <b/>
      <sz val="11"/>
      <name val="Calibri"/>
      <family val="2"/>
      <scheme val="minor"/>
    </font>
    <font>
      <sz val="12"/>
      <name val="Calibri"/>
      <family val="2"/>
      <charset val="163"/>
      <scheme val="minor"/>
    </font>
    <font>
      <b/>
      <sz val="12"/>
      <name val="Arial"/>
      <family val="2"/>
    </font>
    <font>
      <b/>
      <sz val="12"/>
      <name val="Wingdings 2"/>
      <family val="1"/>
      <charset val="2"/>
    </font>
    <font>
      <b/>
      <sz val="11"/>
      <name val="Arial"/>
      <family val="2"/>
    </font>
    <font>
      <b/>
      <i/>
      <sz val="10"/>
      <name val="Arial"/>
      <family val="2"/>
    </font>
    <font>
      <b/>
      <sz val="8"/>
      <name val="Arial"/>
      <family val="2"/>
    </font>
    <font>
      <b/>
      <sz val="7"/>
      <name val="Arial"/>
      <family val="2"/>
    </font>
    <font>
      <b/>
      <sz val="8"/>
      <name val="Calibri"/>
      <family val="2"/>
      <charset val="163"/>
      <scheme val="minor"/>
    </font>
    <font>
      <b/>
      <sz val="7"/>
      <name val="Calibri"/>
      <family val="2"/>
      <charset val="163"/>
      <scheme val="minor"/>
    </font>
    <font>
      <i/>
      <sz val="11"/>
      <name val="Arial"/>
      <family val="2"/>
    </font>
    <font>
      <sz val="11"/>
      <name val="Arial"/>
      <family val="2"/>
    </font>
    <font>
      <sz val="10"/>
      <name val="Times New Roman"/>
      <family val="1"/>
    </font>
    <font>
      <sz val="12"/>
      <name val="Tahoma"/>
      <family val="2"/>
    </font>
    <font>
      <sz val="11"/>
      <color rgb="FFFF0000"/>
      <name val="Calibri"/>
      <family val="2"/>
      <scheme val="minor"/>
    </font>
    <font>
      <b/>
      <sz val="7"/>
      <color rgb="FF000000"/>
      <name val="Arial"/>
      <family val="2"/>
    </font>
    <font>
      <sz val="7"/>
      <color theme="1"/>
      <name val="Calibri"/>
      <family val="2"/>
      <charset val="163"/>
      <scheme val="minor"/>
    </font>
    <font>
      <sz val="8"/>
      <name val="Times New Roman"/>
      <family val="1"/>
    </font>
    <font>
      <sz val="8"/>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0" fontId="3" fillId="0" borderId="0"/>
    <xf numFmtId="0" fontId="5" fillId="0" borderId="0"/>
    <xf numFmtId="164" fontId="3" fillId="0" borderId="0" applyFont="0" applyFill="0" applyBorder="0" applyAlignment="0" applyProtection="0"/>
    <xf numFmtId="0" fontId="6" fillId="0" borderId="0"/>
    <xf numFmtId="0" fontId="7" fillId="0" borderId="0"/>
    <xf numFmtId="0" fontId="7" fillId="0" borderId="0"/>
    <xf numFmtId="0" fontId="4" fillId="0" borderId="0"/>
  </cellStyleXfs>
  <cellXfs count="87">
    <xf numFmtId="0" fontId="0" fillId="0" borderId="0" xfId="0"/>
    <xf numFmtId="0" fontId="8" fillId="2" borderId="1" xfId="0" applyFont="1" applyFill="1" applyBorder="1"/>
    <xf numFmtId="1" fontId="8" fillId="2" borderId="1" xfId="0" applyNumberFormat="1" applyFont="1" applyFill="1" applyBorder="1"/>
    <xf numFmtId="3" fontId="8" fillId="2" borderId="1" xfId="1" applyNumberFormat="1" applyFont="1" applyFill="1" applyBorder="1" applyAlignment="1">
      <alignment horizontal="right"/>
    </xf>
    <xf numFmtId="1" fontId="8" fillId="2" borderId="1" xfId="0" applyNumberFormat="1" applyFont="1" applyFill="1" applyBorder="1" applyAlignment="1">
      <alignment horizontal="left"/>
    </xf>
    <xf numFmtId="49" fontId="8" fillId="2" borderId="1" xfId="0" applyNumberFormat="1" applyFont="1" applyFill="1" applyBorder="1"/>
    <xf numFmtId="1" fontId="8" fillId="2" borderId="1" xfId="0" applyNumberFormat="1" applyFont="1" applyFill="1" applyBorder="1" applyAlignment="1">
      <alignment horizontal="left" vertical="center"/>
    </xf>
    <xf numFmtId="0" fontId="8" fillId="2" borderId="1" xfId="2" applyFont="1" applyFill="1" applyBorder="1"/>
    <xf numFmtId="0" fontId="11" fillId="2" borderId="0" xfId="0" applyFont="1" applyFill="1"/>
    <xf numFmtId="3" fontId="14" fillId="2" borderId="0" xfId="0" applyNumberFormat="1" applyFont="1" applyFill="1"/>
    <xf numFmtId="0" fontId="14" fillId="2" borderId="0" xfId="0" applyFont="1" applyFill="1"/>
    <xf numFmtId="0" fontId="15"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3" fontId="11" fillId="2" borderId="0" xfId="0" applyNumberFormat="1" applyFont="1" applyFill="1"/>
    <xf numFmtId="0" fontId="10"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alignment horizontal="right" vertical="center"/>
    </xf>
    <xf numFmtId="0" fontId="8" fillId="2" borderId="1" xfId="0" applyFont="1" applyFill="1" applyBorder="1" applyAlignment="1">
      <alignment horizontal="center" vertical="center" wrapText="1"/>
    </xf>
    <xf numFmtId="3" fontId="20" fillId="2" borderId="1"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3" fillId="2" borderId="0" xfId="0" applyNumberFormat="1" applyFont="1" applyFill="1"/>
    <xf numFmtId="0" fontId="8" fillId="2" borderId="1" xfId="0" applyFont="1" applyFill="1" applyBorder="1" applyAlignment="1">
      <alignment vertical="center" wrapText="1"/>
    </xf>
    <xf numFmtId="0" fontId="3" fillId="2" borderId="0" xfId="0" applyFont="1" applyFill="1"/>
    <xf numFmtId="3" fontId="8" fillId="2" borderId="1" xfId="0" applyNumberFormat="1" applyFont="1" applyFill="1" applyBorder="1"/>
    <xf numFmtId="0" fontId="26" fillId="2" borderId="0" xfId="0" applyFont="1" applyFill="1" applyAlignment="1">
      <alignment vertical="center" wrapText="1"/>
    </xf>
    <xf numFmtId="0" fontId="19" fillId="2" borderId="0" xfId="0" applyFont="1" applyFill="1" applyAlignment="1">
      <alignment vertical="center"/>
    </xf>
    <xf numFmtId="0" fontId="3" fillId="2" borderId="0" xfId="0" applyFont="1" applyFill="1" applyAlignment="1">
      <alignment vertical="center"/>
    </xf>
    <xf numFmtId="0" fontId="27" fillId="2" borderId="0" xfId="0" applyFont="1" applyFill="1" applyAlignment="1">
      <alignment vertical="center"/>
    </xf>
    <xf numFmtId="3" fontId="21" fillId="2" borderId="1" xfId="0" applyNumberFormat="1" applyFont="1" applyFill="1" applyBorder="1" applyAlignment="1">
      <alignment vertical="center" wrapText="1"/>
    </xf>
    <xf numFmtId="1" fontId="8" fillId="2" borderId="1" xfId="0" applyNumberFormat="1" applyFont="1" applyFill="1" applyBorder="1" applyAlignment="1">
      <alignment horizontal="right"/>
    </xf>
    <xf numFmtId="49" fontId="8" fillId="2" borderId="1" xfId="0" applyNumberFormat="1" applyFont="1" applyFill="1" applyBorder="1" applyAlignment="1">
      <alignment horizontal="right"/>
    </xf>
    <xf numFmtId="3" fontId="9" fillId="3" borderId="0" xfId="0" applyNumberFormat="1" applyFont="1" applyFill="1"/>
    <xf numFmtId="0" fontId="9" fillId="3" borderId="0" xfId="0" applyFont="1" applyFill="1"/>
    <xf numFmtId="0" fontId="28" fillId="3" borderId="0" xfId="0" applyFont="1" applyFill="1"/>
    <xf numFmtId="1" fontId="11" fillId="2" borderId="0" xfId="0" applyNumberFormat="1" applyFont="1" applyFill="1"/>
    <xf numFmtId="0" fontId="11" fillId="3" borderId="0" xfId="0" applyFont="1" applyFill="1"/>
    <xf numFmtId="0" fontId="3" fillId="3" borderId="0" xfId="0" applyFont="1" applyFill="1"/>
    <xf numFmtId="0" fontId="25" fillId="2" borderId="0" xfId="0" applyFont="1" applyFill="1" applyAlignment="1">
      <alignment vertical="center"/>
    </xf>
    <xf numFmtId="3" fontId="24" fillId="2" borderId="0" xfId="0" applyNumberFormat="1" applyFont="1" applyFill="1" applyAlignment="1">
      <alignment horizontal="center" vertical="center" wrapText="1"/>
    </xf>
    <xf numFmtId="0" fontId="31" fillId="2" borderId="1" xfId="2" applyFont="1" applyFill="1" applyBorder="1"/>
    <xf numFmtId="0" fontId="31" fillId="2" borderId="1" xfId="0" applyFont="1" applyFill="1" applyBorder="1" applyAlignment="1">
      <alignment wrapText="1"/>
    </xf>
    <xf numFmtId="49" fontId="8" fillId="2" borderId="1" xfId="0" applyNumberFormat="1" applyFont="1" applyFill="1" applyBorder="1" applyAlignment="1">
      <alignment horizontal="center" vertical="center" wrapText="1"/>
    </xf>
    <xf numFmtId="0" fontId="31" fillId="2" borderId="5" xfId="2" applyFont="1" applyFill="1" applyBorder="1"/>
    <xf numFmtId="0" fontId="20"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4" fillId="2" borderId="0" xfId="0" applyFont="1" applyFill="1" applyAlignment="1">
      <alignment horizontal="center" vertical="center" wrapText="1"/>
    </xf>
    <xf numFmtId="0" fontId="18" fillId="2" borderId="0" xfId="0" applyFont="1" applyFill="1" applyAlignment="1">
      <alignment horizontal="center" vertical="center" wrapText="1"/>
    </xf>
    <xf numFmtId="0" fontId="25" fillId="2" borderId="0" xfId="0" applyFont="1" applyFill="1" applyAlignment="1">
      <alignment horizontal="center" vertical="center" wrapText="1"/>
    </xf>
    <xf numFmtId="49" fontId="8" fillId="2" borderId="2" xfId="0" applyNumberFormat="1" applyFont="1" applyFill="1" applyBorder="1" applyAlignment="1">
      <alignment horizontal="center" vertical="center" wrapText="1"/>
    </xf>
    <xf numFmtId="0" fontId="3" fillId="2" borderId="1" xfId="0" applyFont="1" applyFill="1" applyBorder="1"/>
    <xf numFmtId="0" fontId="11" fillId="2" borderId="1" xfId="0" applyFont="1" applyFill="1" applyBorder="1"/>
    <xf numFmtId="0" fontId="32" fillId="2" borderId="1" xfId="0" applyFont="1" applyFill="1" applyBorder="1" applyAlignment="1">
      <alignment vertical="center" wrapText="1"/>
    </xf>
    <xf numFmtId="3" fontId="20" fillId="2" borderId="1" xfId="0" applyNumberFormat="1" applyFont="1" applyFill="1" applyBorder="1"/>
    <xf numFmtId="0" fontId="29" fillId="3"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18"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24" fillId="2" borderId="0" xfId="0" applyFont="1" applyFill="1" applyAlignment="1">
      <alignment horizontal="center"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18" fillId="2" borderId="0" xfId="0" applyFont="1" applyFill="1" applyAlignment="1">
      <alignment horizontal="center" vertical="center" wrapText="1"/>
    </xf>
    <xf numFmtId="165" fontId="21" fillId="2" borderId="6" xfId="1" applyNumberFormat="1" applyFont="1" applyFill="1" applyBorder="1" applyAlignment="1">
      <alignment horizontal="center" vertical="center" wrapText="1"/>
    </xf>
    <xf numFmtId="165" fontId="21" fillId="2" borderId="5" xfId="1"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23" fillId="0" borderId="5" xfId="0" applyFont="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11" fillId="2" borderId="0" xfId="0" applyFont="1" applyFill="1" applyAlignment="1">
      <alignment vertical="top" wrapText="1"/>
    </xf>
    <xf numFmtId="0" fontId="25" fillId="2" borderId="0" xfId="0" applyFont="1" applyFill="1" applyAlignment="1">
      <alignment horizontal="center" vertical="center" wrapText="1"/>
    </xf>
    <xf numFmtId="0" fontId="20" fillId="2" borderId="1" xfId="0" applyFont="1" applyFill="1" applyBorder="1" applyAlignment="1">
      <alignment vertical="center" wrapText="1"/>
    </xf>
    <xf numFmtId="0" fontId="20"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0" xfId="0" applyFont="1" applyFill="1" applyAlignment="1">
      <alignment horizontal="center" vertical="center" wrapText="1"/>
    </xf>
  </cellXfs>
  <cellStyles count="10">
    <cellStyle name="Bình thường 5 2" xfId="4"/>
    <cellStyle name="Comma" xfId="1" builtinId="3"/>
    <cellStyle name="Comma 2" xfId="5"/>
    <cellStyle name="Normal" xfId="0" builtinId="0"/>
    <cellStyle name="Normal 12" xfId="6"/>
    <cellStyle name="Normal 2" xfId="3"/>
    <cellStyle name="Normal 2 2 5" xfId="7"/>
    <cellStyle name="Normal 2 8" xfId="8"/>
    <cellStyle name="Normal 3" xfId="9"/>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7"/>
  <sheetViews>
    <sheetView tabSelected="1" topLeftCell="A143" workbookViewId="0">
      <selection activeCell="A19" sqref="A19:A157"/>
    </sheetView>
  </sheetViews>
  <sheetFormatPr defaultRowHeight="15" x14ac:dyDescent="0.25"/>
  <cols>
    <col min="1" max="1" width="4.28515625" style="8" customWidth="1"/>
    <col min="2" max="2" width="16.85546875" style="8" customWidth="1"/>
    <col min="3" max="3" width="13" style="8" customWidth="1"/>
    <col min="4" max="4" width="14.7109375" style="8" customWidth="1"/>
    <col min="5" max="5" width="11" style="8" customWidth="1"/>
    <col min="6" max="10" width="8" style="8" customWidth="1"/>
    <col min="11" max="11" width="10" style="8" customWidth="1"/>
    <col min="12" max="12" width="7.42578125" style="8" customWidth="1"/>
    <col min="13" max="13" width="4.7109375" style="8" customWidth="1"/>
    <col min="14" max="14" width="5.7109375" style="8" customWidth="1"/>
    <col min="15" max="15" width="4.42578125" style="8" customWidth="1"/>
    <col min="16" max="16" width="5" style="8" customWidth="1"/>
    <col min="17" max="17" width="4.85546875" style="8" customWidth="1"/>
    <col min="18" max="18" width="5.42578125" style="8" customWidth="1"/>
    <col min="19" max="19" width="12.7109375" style="8" bestFit="1" customWidth="1"/>
    <col min="20" max="20" width="10.85546875" style="8" bestFit="1" customWidth="1"/>
    <col min="21" max="21" width="14.7109375" style="8" customWidth="1"/>
    <col min="22" max="22" width="11.140625" style="8" bestFit="1" customWidth="1"/>
    <col min="23" max="23" width="5.5703125" style="8" customWidth="1"/>
    <col min="24" max="24" width="10.140625" style="8" bestFit="1" customWidth="1"/>
    <col min="25" max="25" width="16.7109375" style="8" customWidth="1"/>
    <col min="26" max="26" width="10.140625" style="8" bestFit="1" customWidth="1"/>
    <col min="27" max="27" width="9.140625" style="36"/>
    <col min="28" max="16384" width="9.140625" style="8"/>
  </cols>
  <sheetData>
    <row r="1" spans="1:27" ht="15" customHeight="1" x14ac:dyDescent="0.25">
      <c r="A1" s="79"/>
      <c r="P1" s="86" t="s">
        <v>0</v>
      </c>
      <c r="Q1" s="86"/>
      <c r="AA1" s="8"/>
    </row>
    <row r="2" spans="1:27" ht="15" customHeight="1" x14ac:dyDescent="0.25">
      <c r="A2" s="79"/>
      <c r="P2" s="55" t="s">
        <v>198</v>
      </c>
      <c r="Q2" s="55"/>
      <c r="AA2" s="8"/>
    </row>
    <row r="3" spans="1:27" x14ac:dyDescent="0.25">
      <c r="A3" s="79"/>
      <c r="P3" s="55" t="s">
        <v>199</v>
      </c>
      <c r="Q3" s="55"/>
      <c r="U3" s="8">
        <v>948834000</v>
      </c>
      <c r="AA3" s="8"/>
    </row>
    <row r="4" spans="1:27" ht="19.5" customHeight="1" x14ac:dyDescent="0.25">
      <c r="A4" s="80" t="s">
        <v>1</v>
      </c>
      <c r="B4" s="80"/>
      <c r="C4" s="80"/>
      <c r="D4" s="80"/>
      <c r="E4" s="80"/>
      <c r="F4" s="80"/>
      <c r="G4" s="80"/>
      <c r="H4" s="80"/>
      <c r="I4" s="80"/>
      <c r="J4" s="80"/>
      <c r="K4" s="80"/>
      <c r="L4" s="80"/>
      <c r="M4" s="80"/>
      <c r="N4" s="80"/>
      <c r="O4" s="80"/>
      <c r="P4" s="80"/>
      <c r="Q4" s="80"/>
      <c r="R4" s="80"/>
      <c r="U4" s="14">
        <f>E17-U3</f>
        <v>-803864140</v>
      </c>
      <c r="AA4" s="8"/>
    </row>
    <row r="5" spans="1:27" x14ac:dyDescent="0.25">
      <c r="A5" s="81" t="s">
        <v>255</v>
      </c>
      <c r="B5" s="81"/>
      <c r="C5" s="81"/>
      <c r="D5" s="81"/>
      <c r="E5" s="81"/>
      <c r="F5" s="81"/>
      <c r="G5" s="81"/>
      <c r="H5" s="81"/>
      <c r="I5" s="81"/>
      <c r="J5" s="81"/>
      <c r="K5" s="81"/>
      <c r="L5" s="81"/>
      <c r="M5" s="81"/>
      <c r="N5" s="81"/>
      <c r="O5" s="81"/>
      <c r="P5" s="81"/>
      <c r="Q5" s="81"/>
      <c r="R5" s="81"/>
      <c r="U5" s="8">
        <v>3477590</v>
      </c>
      <c r="Y5" s="9"/>
      <c r="Z5" s="10"/>
      <c r="AA5" s="8"/>
    </row>
    <row r="6" spans="1:27" ht="15.75" x14ac:dyDescent="0.25">
      <c r="A6" s="11"/>
      <c r="B6" s="11"/>
      <c r="C6" s="12" t="s">
        <v>216</v>
      </c>
      <c r="D6" s="11"/>
      <c r="E6" s="11"/>
      <c r="F6" s="13" t="s">
        <v>217</v>
      </c>
      <c r="G6" s="13"/>
      <c r="H6" s="13"/>
      <c r="I6" s="13"/>
      <c r="J6" s="13"/>
      <c r="K6" s="13"/>
      <c r="L6" s="11"/>
      <c r="M6" s="11"/>
      <c r="N6" s="11"/>
      <c r="O6" s="11"/>
      <c r="P6" s="11"/>
      <c r="S6" s="14"/>
      <c r="U6" s="14">
        <f>E38-U5</f>
        <v>-1816820</v>
      </c>
      <c r="V6" s="14"/>
      <c r="Y6" s="9"/>
      <c r="Z6" s="10"/>
      <c r="AA6" s="8"/>
    </row>
    <row r="7" spans="1:27" x14ac:dyDescent="0.25">
      <c r="C7" s="15"/>
      <c r="F7" s="15"/>
      <c r="G7" s="15"/>
      <c r="H7" s="15"/>
      <c r="I7" s="15"/>
      <c r="J7" s="15"/>
      <c r="K7" s="15"/>
      <c r="S7" s="14" t="e">
        <f>#REF!+#REF!</f>
        <v>#REF!</v>
      </c>
      <c r="Y7" s="9"/>
      <c r="Z7" s="10"/>
      <c r="AA7" s="8"/>
    </row>
    <row r="8" spans="1:27" x14ac:dyDescent="0.25">
      <c r="B8" s="16" t="s">
        <v>43</v>
      </c>
      <c r="U8" s="14" t="e">
        <f>U10-U9</f>
        <v>#REF!</v>
      </c>
      <c r="Y8" s="9"/>
      <c r="Z8" s="10"/>
      <c r="AA8" s="8"/>
    </row>
    <row r="9" spans="1:27" x14ac:dyDescent="0.25">
      <c r="B9" s="16" t="s">
        <v>44</v>
      </c>
      <c r="S9" s="8">
        <v>17100000</v>
      </c>
      <c r="U9" s="8">
        <v>234349979</v>
      </c>
      <c r="Y9" s="9"/>
      <c r="AA9" s="8"/>
    </row>
    <row r="10" spans="1:27" x14ac:dyDescent="0.25">
      <c r="B10" s="16" t="s">
        <v>215</v>
      </c>
      <c r="S10" s="14">
        <f>E17+S9</f>
        <v>162069860</v>
      </c>
      <c r="U10" s="32" t="e">
        <f>S15+#REF!</f>
        <v>#REF!</v>
      </c>
      <c r="V10" s="33" t="s">
        <v>220</v>
      </c>
      <c r="W10" s="34"/>
      <c r="X10" s="34"/>
      <c r="Y10" s="9">
        <v>232730274.35000002</v>
      </c>
      <c r="Z10" s="14" t="e">
        <f>U10-Y10</f>
        <v>#REF!</v>
      </c>
      <c r="AA10" s="8"/>
    </row>
    <row r="11" spans="1:27" x14ac:dyDescent="0.25">
      <c r="B11" s="16" t="s">
        <v>2</v>
      </c>
      <c r="U11" s="14" t="e">
        <f>F17+#REF!+L17+O17+#REF!</f>
        <v>#REF!</v>
      </c>
      <c r="V11" s="14"/>
      <c r="W11" s="14"/>
      <c r="Y11" s="9"/>
      <c r="AA11" s="8"/>
    </row>
    <row r="12" spans="1:27" x14ac:dyDescent="0.25">
      <c r="Q12" s="17"/>
      <c r="X12" s="8">
        <v>938340527.88909078</v>
      </c>
      <c r="Y12" s="9"/>
      <c r="AA12" s="8"/>
    </row>
    <row r="13" spans="1:27" ht="16.5" customHeight="1" x14ac:dyDescent="0.25">
      <c r="A13" s="82" t="s">
        <v>3</v>
      </c>
      <c r="B13" s="82" t="s">
        <v>4</v>
      </c>
      <c r="C13" s="82" t="s">
        <v>5</v>
      </c>
      <c r="D13" s="82"/>
      <c r="E13" s="82" t="s">
        <v>6</v>
      </c>
      <c r="F13" s="83" t="s">
        <v>7</v>
      </c>
      <c r="G13" s="84"/>
      <c r="H13" s="84"/>
      <c r="I13" s="84"/>
      <c r="J13" s="84"/>
      <c r="K13" s="84"/>
      <c r="L13" s="84"/>
      <c r="M13" s="84"/>
      <c r="N13" s="84"/>
      <c r="O13" s="84"/>
      <c r="P13" s="84"/>
      <c r="Q13" s="85"/>
      <c r="R13" s="82" t="s">
        <v>8</v>
      </c>
      <c r="S13" s="14" t="e">
        <f>F17+#REF!+L17+O17+#REF!</f>
        <v>#REF!</v>
      </c>
      <c r="U13" s="14">
        <f>447000*6</f>
        <v>2682000</v>
      </c>
      <c r="V13" s="14"/>
      <c r="X13" s="14">
        <f>E17-X12</f>
        <v>-793370667.88909078</v>
      </c>
      <c r="Y13" s="9"/>
      <c r="AA13" s="8"/>
    </row>
    <row r="14" spans="1:27" ht="15" customHeight="1" x14ac:dyDescent="0.25">
      <c r="A14" s="82"/>
      <c r="B14" s="82"/>
      <c r="C14" s="73" t="s">
        <v>9</v>
      </c>
      <c r="D14" s="73" t="s">
        <v>10</v>
      </c>
      <c r="E14" s="82"/>
      <c r="F14" s="75" t="s">
        <v>257</v>
      </c>
      <c r="G14" s="76"/>
      <c r="H14" s="76"/>
      <c r="I14" s="76"/>
      <c r="J14" s="76"/>
      <c r="K14" s="76"/>
      <c r="L14" s="77" t="s">
        <v>228</v>
      </c>
      <c r="M14" s="77" t="s">
        <v>229</v>
      </c>
      <c r="N14" s="77" t="s">
        <v>230</v>
      </c>
      <c r="O14" s="77" t="s">
        <v>254</v>
      </c>
      <c r="P14" s="64" t="s">
        <v>253</v>
      </c>
      <c r="Q14" s="66" t="s">
        <v>202</v>
      </c>
      <c r="R14" s="82"/>
      <c r="U14" s="32">
        <f>F17+S17</f>
        <v>20186210</v>
      </c>
      <c r="V14" s="33" t="s">
        <v>221</v>
      </c>
      <c r="W14" s="32"/>
      <c r="X14" s="34"/>
      <c r="Y14" s="9">
        <v>687868575</v>
      </c>
      <c r="Z14" s="14">
        <f>U14-Y14</f>
        <v>-667682365</v>
      </c>
      <c r="AA14" s="8"/>
    </row>
    <row r="15" spans="1:27" ht="47.25" customHeight="1" x14ac:dyDescent="0.25">
      <c r="A15" s="82"/>
      <c r="B15" s="82"/>
      <c r="C15" s="74"/>
      <c r="D15" s="74"/>
      <c r="E15" s="82"/>
      <c r="F15" s="54" t="s">
        <v>258</v>
      </c>
      <c r="G15" s="54" t="s">
        <v>259</v>
      </c>
      <c r="H15" s="54" t="s">
        <v>260</v>
      </c>
      <c r="I15" s="54" t="s">
        <v>261</v>
      </c>
      <c r="J15" s="54" t="s">
        <v>262</v>
      </c>
      <c r="K15" s="54" t="s">
        <v>252</v>
      </c>
      <c r="L15" s="78"/>
      <c r="M15" s="78"/>
      <c r="N15" s="78"/>
      <c r="O15" s="78"/>
      <c r="P15" s="65"/>
      <c r="Q15" s="67"/>
      <c r="R15" s="82"/>
      <c r="S15" s="8">
        <f>447000*3</f>
        <v>1341000</v>
      </c>
      <c r="U15" s="8">
        <v>690010510.49826109</v>
      </c>
      <c r="V15" s="14">
        <f>F17-U15</f>
        <v>-668483300.49826109</v>
      </c>
      <c r="Y15" s="9"/>
      <c r="AA15" s="8"/>
    </row>
    <row r="16" spans="1:27" ht="13.5" customHeight="1" x14ac:dyDescent="0.25">
      <c r="A16" s="42" t="s">
        <v>32</v>
      </c>
      <c r="B16" s="42" t="s">
        <v>33</v>
      </c>
      <c r="C16" s="42" t="s">
        <v>34</v>
      </c>
      <c r="D16" s="42"/>
      <c r="E16" s="42" t="s">
        <v>35</v>
      </c>
      <c r="F16" s="68" t="s">
        <v>36</v>
      </c>
      <c r="G16" s="69"/>
      <c r="H16" s="69"/>
      <c r="I16" s="69"/>
      <c r="J16" s="69"/>
      <c r="K16" s="69"/>
      <c r="L16" s="42" t="s">
        <v>37</v>
      </c>
      <c r="M16" s="42" t="s">
        <v>38</v>
      </c>
      <c r="N16" s="42" t="s">
        <v>39</v>
      </c>
      <c r="O16" s="49" t="s">
        <v>40</v>
      </c>
      <c r="P16" s="49" t="s">
        <v>214</v>
      </c>
      <c r="Q16" s="42" t="s">
        <v>41</v>
      </c>
      <c r="R16" s="42" t="s">
        <v>42</v>
      </c>
      <c r="AA16" s="8"/>
    </row>
    <row r="17" spans="1:27" x14ac:dyDescent="0.25">
      <c r="A17" s="18"/>
      <c r="B17" s="72" t="s">
        <v>45</v>
      </c>
      <c r="C17" s="72"/>
      <c r="D17" s="72"/>
      <c r="E17" s="29">
        <f t="shared" ref="E17:K17" si="0">SUM(E18:E167)</f>
        <v>144969860</v>
      </c>
      <c r="F17" s="29">
        <f t="shared" si="0"/>
        <v>21527210</v>
      </c>
      <c r="G17" s="29">
        <f t="shared" si="0"/>
        <v>19981240</v>
      </c>
      <c r="H17" s="29">
        <f t="shared" si="0"/>
        <v>46304270</v>
      </c>
      <c r="I17" s="29">
        <f t="shared" si="0"/>
        <v>15032450</v>
      </c>
      <c r="J17" s="29">
        <f t="shared" si="0"/>
        <v>42124690</v>
      </c>
      <c r="K17" s="29">
        <f t="shared" si="0"/>
        <v>144969860</v>
      </c>
      <c r="L17" s="29">
        <f>SUM(L18:L18)</f>
        <v>0</v>
      </c>
      <c r="M17" s="29">
        <f>SUM(M18:M167)</f>
        <v>0</v>
      </c>
      <c r="N17" s="29">
        <f>SUM(N18:N167)</f>
        <v>0</v>
      </c>
      <c r="O17" s="29">
        <f>SUM(O18:O167)</f>
        <v>0</v>
      </c>
      <c r="P17" s="29">
        <f>SUM(P18:P167)</f>
        <v>0</v>
      </c>
      <c r="Q17" s="29">
        <f>SUM(Q18:Q167)</f>
        <v>0</v>
      </c>
      <c r="R17" s="29"/>
      <c r="S17" s="14">
        <f>O17-S15</f>
        <v>-1341000</v>
      </c>
      <c r="T17" s="14"/>
      <c r="U17" s="21">
        <v>692692510</v>
      </c>
      <c r="V17" s="14"/>
    </row>
    <row r="18" spans="1:27" ht="20.25" customHeight="1" x14ac:dyDescent="0.25">
      <c r="A18" s="44" t="s">
        <v>11</v>
      </c>
      <c r="B18" s="59" t="s">
        <v>12</v>
      </c>
      <c r="C18" s="59"/>
      <c r="D18" s="59"/>
      <c r="E18" s="19"/>
      <c r="F18" s="19"/>
      <c r="G18" s="19"/>
      <c r="H18" s="19"/>
      <c r="I18" s="19"/>
      <c r="J18" s="19"/>
      <c r="K18" s="19"/>
      <c r="L18" s="19"/>
      <c r="M18" s="19"/>
      <c r="N18" s="19"/>
      <c r="O18" s="19"/>
      <c r="P18" s="20"/>
      <c r="Q18" s="19"/>
      <c r="R18" s="19"/>
      <c r="S18" s="14">
        <f>S17+F17</f>
        <v>20186210</v>
      </c>
      <c r="U18" s="21">
        <v>229007298.80652201</v>
      </c>
    </row>
    <row r="19" spans="1:27" s="23" customFormat="1" ht="22.5" customHeight="1" x14ac:dyDescent="0.2">
      <c r="A19" s="18">
        <v>1</v>
      </c>
      <c r="B19" s="1" t="s">
        <v>58</v>
      </c>
      <c r="C19" s="30">
        <v>3613215000480</v>
      </c>
      <c r="D19" s="22" t="s">
        <v>55</v>
      </c>
      <c r="E19" s="19">
        <f>K19</f>
        <v>12511700</v>
      </c>
      <c r="F19" s="20">
        <v>2848190</v>
      </c>
      <c r="G19" s="20">
        <v>2136140</v>
      </c>
      <c r="H19" s="24">
        <v>4068850</v>
      </c>
      <c r="I19" s="1">
        <v>1017210</v>
      </c>
      <c r="J19" s="1">
        <v>2441310</v>
      </c>
      <c r="K19" s="53">
        <f>SUM(F19:J19)</f>
        <v>12511700</v>
      </c>
      <c r="L19" s="50"/>
      <c r="M19" s="20"/>
      <c r="N19" s="20"/>
      <c r="O19" s="3"/>
      <c r="P19" s="20"/>
      <c r="Q19" s="20"/>
      <c r="R19" s="20"/>
      <c r="S19" s="21">
        <f t="shared" ref="S19:S32" si="1">ROUNDUP(F19,-1)</f>
        <v>2848190</v>
      </c>
      <c r="T19" s="21"/>
      <c r="U19" s="21" t="e">
        <f>#REF!-U18</f>
        <v>#REF!</v>
      </c>
      <c r="V19" s="21"/>
      <c r="X19" s="21">
        <v>16042227</v>
      </c>
      <c r="Y19" s="21">
        <f t="shared" ref="Y19:Y32" si="2">E19-X19</f>
        <v>-3530527</v>
      </c>
      <c r="AA19" s="37"/>
    </row>
    <row r="20" spans="1:27" s="23" customFormat="1" ht="22.5" customHeight="1" x14ac:dyDescent="0.2">
      <c r="A20" s="18">
        <v>2</v>
      </c>
      <c r="B20" s="1" t="s">
        <v>59</v>
      </c>
      <c r="C20" s="30">
        <v>3613215000950</v>
      </c>
      <c r="D20" s="22" t="s">
        <v>55</v>
      </c>
      <c r="E20" s="19">
        <f t="shared" ref="E20:E83" si="3">K20</f>
        <v>3145090</v>
      </c>
      <c r="F20" s="20">
        <v>507980</v>
      </c>
      <c r="G20" s="20">
        <v>662750</v>
      </c>
      <c r="H20" s="24">
        <v>1045710</v>
      </c>
      <c r="I20" s="1">
        <v>119060</v>
      </c>
      <c r="J20" s="1">
        <v>809590</v>
      </c>
      <c r="K20" s="53">
        <f t="shared" ref="K20:K83" si="4">SUM(F20:J20)</f>
        <v>3145090</v>
      </c>
      <c r="L20" s="50"/>
      <c r="M20" s="20"/>
      <c r="N20" s="20"/>
      <c r="O20" s="3"/>
      <c r="P20" s="20"/>
      <c r="Q20" s="20"/>
      <c r="R20" s="20"/>
      <c r="S20" s="21">
        <f t="shared" si="1"/>
        <v>507980</v>
      </c>
      <c r="T20" s="21"/>
      <c r="U20" s="21"/>
      <c r="V20" s="21"/>
      <c r="X20" s="21">
        <v>12420995</v>
      </c>
      <c r="Y20" s="21">
        <f t="shared" si="2"/>
        <v>-9275905</v>
      </c>
      <c r="AA20" s="37"/>
    </row>
    <row r="21" spans="1:27" s="23" customFormat="1" ht="22.5" customHeight="1" x14ac:dyDescent="0.2">
      <c r="A21" s="18">
        <v>3</v>
      </c>
      <c r="B21" s="1" t="s">
        <v>60</v>
      </c>
      <c r="C21" s="30">
        <v>3613215001402</v>
      </c>
      <c r="D21" s="22" t="s">
        <v>55</v>
      </c>
      <c r="E21" s="19">
        <f t="shared" si="3"/>
        <v>0</v>
      </c>
      <c r="F21" s="20">
        <v>0</v>
      </c>
      <c r="G21" s="20">
        <v>0</v>
      </c>
      <c r="H21" s="24">
        <v>0</v>
      </c>
      <c r="I21" s="1">
        <v>0</v>
      </c>
      <c r="J21" s="1">
        <v>0</v>
      </c>
      <c r="K21" s="53">
        <f t="shared" si="4"/>
        <v>0</v>
      </c>
      <c r="L21" s="50"/>
      <c r="M21" s="20"/>
      <c r="N21" s="20"/>
      <c r="O21" s="3"/>
      <c r="P21" s="20"/>
      <c r="Q21" s="20"/>
      <c r="R21" s="20"/>
      <c r="S21" s="21">
        <f t="shared" si="1"/>
        <v>0</v>
      </c>
      <c r="T21" s="21"/>
      <c r="U21" s="21">
        <v>4470000</v>
      </c>
      <c r="V21" s="21"/>
      <c r="X21" s="21">
        <v>13794030</v>
      </c>
      <c r="Y21" s="21">
        <f t="shared" si="2"/>
        <v>-13794030</v>
      </c>
      <c r="AA21" s="37"/>
    </row>
    <row r="22" spans="1:27" s="23" customFormat="1" ht="22.5" customHeight="1" x14ac:dyDescent="0.2">
      <c r="A22" s="18">
        <v>4</v>
      </c>
      <c r="B22" s="1" t="s">
        <v>57</v>
      </c>
      <c r="C22" s="30">
        <v>3613215000497</v>
      </c>
      <c r="D22" s="22" t="s">
        <v>55</v>
      </c>
      <c r="E22" s="19">
        <f t="shared" si="3"/>
        <v>7048270</v>
      </c>
      <c r="F22" s="20">
        <v>2013790</v>
      </c>
      <c r="G22" s="20">
        <v>863050</v>
      </c>
      <c r="H22" s="24">
        <v>2876850</v>
      </c>
      <c r="I22" s="1">
        <v>0</v>
      </c>
      <c r="J22" s="1">
        <v>1294580</v>
      </c>
      <c r="K22" s="53">
        <f t="shared" si="4"/>
        <v>7048270</v>
      </c>
      <c r="L22" s="50"/>
      <c r="M22" s="20"/>
      <c r="N22" s="20"/>
      <c r="O22" s="3"/>
      <c r="P22" s="20"/>
      <c r="Q22" s="20"/>
      <c r="R22" s="20"/>
      <c r="S22" s="21">
        <f t="shared" si="1"/>
        <v>2013790</v>
      </c>
      <c r="T22" s="21"/>
      <c r="U22" s="21"/>
      <c r="V22" s="21"/>
      <c r="X22" s="23">
        <v>6470841.9999999991</v>
      </c>
      <c r="Y22" s="21">
        <f t="shared" si="2"/>
        <v>577428.00000000093</v>
      </c>
      <c r="AA22" s="37"/>
    </row>
    <row r="23" spans="1:27" s="23" customFormat="1" ht="22.5" customHeight="1" x14ac:dyDescent="0.2">
      <c r="A23" s="18">
        <v>5</v>
      </c>
      <c r="B23" s="1" t="s">
        <v>62</v>
      </c>
      <c r="C23" s="30">
        <v>3613215000501</v>
      </c>
      <c r="D23" s="22" t="s">
        <v>55</v>
      </c>
      <c r="E23" s="19">
        <f t="shared" si="3"/>
        <v>1016070</v>
      </c>
      <c r="F23" s="20">
        <v>0</v>
      </c>
      <c r="G23" s="20">
        <v>0</v>
      </c>
      <c r="H23" s="24">
        <v>677380</v>
      </c>
      <c r="I23" s="1">
        <v>0</v>
      </c>
      <c r="J23" s="1">
        <v>338690</v>
      </c>
      <c r="K23" s="53">
        <f t="shared" si="4"/>
        <v>1016070</v>
      </c>
      <c r="L23" s="50"/>
      <c r="M23" s="20"/>
      <c r="N23" s="20"/>
      <c r="O23" s="3"/>
      <c r="P23" s="20"/>
      <c r="Q23" s="20"/>
      <c r="R23" s="20"/>
      <c r="S23" s="21">
        <f t="shared" si="1"/>
        <v>0</v>
      </c>
      <c r="T23" s="21"/>
      <c r="U23" s="21"/>
      <c r="V23" s="21"/>
      <c r="X23" s="23">
        <v>5405596.5</v>
      </c>
      <c r="Y23" s="21">
        <f t="shared" si="2"/>
        <v>-4389526.5</v>
      </c>
      <c r="AA23" s="37"/>
    </row>
    <row r="24" spans="1:27" s="23" customFormat="1" ht="22.5" customHeight="1" x14ac:dyDescent="0.2">
      <c r="A24" s="18">
        <v>6</v>
      </c>
      <c r="B24" s="1" t="s">
        <v>168</v>
      </c>
      <c r="C24" s="30">
        <v>3613215000518</v>
      </c>
      <c r="D24" s="22" t="s">
        <v>55</v>
      </c>
      <c r="E24" s="19">
        <f t="shared" si="3"/>
        <v>1877400</v>
      </c>
      <c r="F24" s="20">
        <v>0</v>
      </c>
      <c r="G24" s="20">
        <v>0</v>
      </c>
      <c r="H24" s="24">
        <v>625800</v>
      </c>
      <c r="I24" s="1">
        <v>0</v>
      </c>
      <c r="J24" s="1">
        <v>1251600</v>
      </c>
      <c r="K24" s="53">
        <f t="shared" si="4"/>
        <v>1877400</v>
      </c>
      <c r="L24" s="50"/>
      <c r="M24" s="20"/>
      <c r="N24" s="20"/>
      <c r="O24" s="3"/>
      <c r="P24" s="20"/>
      <c r="Q24" s="20"/>
      <c r="R24" s="20"/>
      <c r="S24" s="21">
        <f t="shared" si="1"/>
        <v>0</v>
      </c>
      <c r="T24" s="21"/>
      <c r="U24" s="21"/>
      <c r="V24" s="21"/>
      <c r="X24" s="23">
        <v>5277233</v>
      </c>
      <c r="Y24" s="21">
        <f t="shared" si="2"/>
        <v>-3399833</v>
      </c>
      <c r="AA24" s="37"/>
    </row>
    <row r="25" spans="1:27" s="23" customFormat="1" ht="22.5" customHeight="1" x14ac:dyDescent="0.2">
      <c r="A25" s="18">
        <v>7</v>
      </c>
      <c r="B25" s="1" t="s">
        <v>63</v>
      </c>
      <c r="C25" s="30">
        <v>3613215000524</v>
      </c>
      <c r="D25" s="22" t="s">
        <v>55</v>
      </c>
      <c r="E25" s="19">
        <f t="shared" si="3"/>
        <v>866490</v>
      </c>
      <c r="F25" s="20">
        <v>0</v>
      </c>
      <c r="G25" s="20">
        <v>0</v>
      </c>
      <c r="H25" s="24">
        <v>577660</v>
      </c>
      <c r="I25" s="1">
        <v>0</v>
      </c>
      <c r="J25" s="1">
        <v>288830</v>
      </c>
      <c r="K25" s="53">
        <f t="shared" si="4"/>
        <v>866490</v>
      </c>
      <c r="L25" s="50"/>
      <c r="M25" s="20"/>
      <c r="N25" s="20"/>
      <c r="O25" s="3"/>
      <c r="P25" s="20"/>
      <c r="Q25" s="20"/>
      <c r="R25" s="20"/>
      <c r="S25" s="21">
        <f t="shared" si="1"/>
        <v>0</v>
      </c>
      <c r="T25" s="21"/>
      <c r="U25" s="21">
        <f>447000*3</f>
        <v>1341000</v>
      </c>
      <c r="V25" s="21"/>
      <c r="X25" s="23">
        <v>4899816</v>
      </c>
      <c r="Y25" s="21">
        <f t="shared" si="2"/>
        <v>-4033326</v>
      </c>
      <c r="AA25" s="37"/>
    </row>
    <row r="26" spans="1:27" s="23" customFormat="1" ht="22.5" customHeight="1" x14ac:dyDescent="0.2">
      <c r="A26" s="18">
        <v>8</v>
      </c>
      <c r="B26" s="1" t="s">
        <v>64</v>
      </c>
      <c r="C26" s="30">
        <v>3613888226888</v>
      </c>
      <c r="D26" s="22" t="s">
        <v>55</v>
      </c>
      <c r="E26" s="19">
        <f t="shared" si="3"/>
        <v>1037660</v>
      </c>
      <c r="F26" s="20">
        <v>71560</v>
      </c>
      <c r="G26" s="20">
        <v>35780</v>
      </c>
      <c r="H26" s="24">
        <v>644070</v>
      </c>
      <c r="I26" s="1">
        <v>0</v>
      </c>
      <c r="J26" s="1">
        <v>286250</v>
      </c>
      <c r="K26" s="53">
        <f t="shared" si="4"/>
        <v>1037660</v>
      </c>
      <c r="L26" s="50"/>
      <c r="M26" s="20"/>
      <c r="N26" s="20"/>
      <c r="O26" s="3"/>
      <c r="P26" s="20"/>
      <c r="Q26" s="20"/>
      <c r="R26" s="20"/>
      <c r="S26" s="21">
        <f t="shared" si="1"/>
        <v>71560</v>
      </c>
      <c r="T26" s="21"/>
      <c r="U26" s="21" t="e">
        <f>U25+#REF!</f>
        <v>#REF!</v>
      </c>
      <c r="V26" s="21"/>
      <c r="X26" s="23">
        <v>9571555.8399999999</v>
      </c>
      <c r="Y26" s="21">
        <f t="shared" si="2"/>
        <v>-8533895.8399999999</v>
      </c>
      <c r="AA26" s="37"/>
    </row>
    <row r="27" spans="1:27" s="23" customFormat="1" ht="22.5" customHeight="1" x14ac:dyDescent="0.2">
      <c r="A27" s="18">
        <v>9</v>
      </c>
      <c r="B27" s="1" t="s">
        <v>179</v>
      </c>
      <c r="C27" s="30">
        <v>3613215001460</v>
      </c>
      <c r="D27" s="22" t="s">
        <v>55</v>
      </c>
      <c r="E27" s="19">
        <f t="shared" si="3"/>
        <v>858750</v>
      </c>
      <c r="F27" s="20">
        <v>0</v>
      </c>
      <c r="G27" s="20">
        <v>0</v>
      </c>
      <c r="H27" s="24">
        <v>572500</v>
      </c>
      <c r="I27" s="1">
        <v>0</v>
      </c>
      <c r="J27" s="1">
        <v>286250</v>
      </c>
      <c r="K27" s="53">
        <f t="shared" si="4"/>
        <v>858750</v>
      </c>
      <c r="L27" s="50"/>
      <c r="M27" s="20"/>
      <c r="N27" s="20"/>
      <c r="O27" s="3"/>
      <c r="P27" s="20"/>
      <c r="Q27" s="20"/>
      <c r="R27" s="20"/>
      <c r="S27" s="21">
        <f t="shared" si="1"/>
        <v>0</v>
      </c>
      <c r="T27" s="21"/>
      <c r="U27" s="21"/>
      <c r="V27" s="21"/>
      <c r="X27" s="23">
        <v>6424309.4999999991</v>
      </c>
      <c r="Y27" s="21">
        <f t="shared" si="2"/>
        <v>-5565559.4999999991</v>
      </c>
      <c r="AA27" s="37"/>
    </row>
    <row r="28" spans="1:27" s="23" customFormat="1" ht="22.5" customHeight="1" x14ac:dyDescent="0.2">
      <c r="A28" s="18">
        <v>10</v>
      </c>
      <c r="B28" s="1" t="s">
        <v>56</v>
      </c>
      <c r="C28" s="30">
        <v>3613215001714</v>
      </c>
      <c r="D28" s="22" t="s">
        <v>55</v>
      </c>
      <c r="E28" s="19">
        <f t="shared" si="3"/>
        <v>936120</v>
      </c>
      <c r="F28" s="20">
        <v>0</v>
      </c>
      <c r="G28" s="20">
        <v>0</v>
      </c>
      <c r="H28" s="24">
        <v>624080</v>
      </c>
      <c r="I28" s="1">
        <v>0</v>
      </c>
      <c r="J28" s="1">
        <v>312040</v>
      </c>
      <c r="K28" s="53">
        <f t="shared" si="4"/>
        <v>936120</v>
      </c>
      <c r="L28" s="50"/>
      <c r="M28" s="20"/>
      <c r="N28" s="20"/>
      <c r="O28" s="3"/>
      <c r="P28" s="20"/>
      <c r="Q28" s="20"/>
      <c r="R28" s="20"/>
      <c r="S28" s="21">
        <f t="shared" si="1"/>
        <v>0</v>
      </c>
      <c r="T28" s="21"/>
      <c r="U28" s="21"/>
      <c r="V28" s="21"/>
      <c r="X28" s="23">
        <v>8062266.5</v>
      </c>
      <c r="Y28" s="21">
        <f t="shared" si="2"/>
        <v>-7126146.5</v>
      </c>
      <c r="AA28" s="37"/>
    </row>
    <row r="29" spans="1:27" s="23" customFormat="1" ht="22.5" customHeight="1" x14ac:dyDescent="0.2">
      <c r="A29" s="18">
        <v>11</v>
      </c>
      <c r="B29" s="1" t="s">
        <v>65</v>
      </c>
      <c r="C29" s="30">
        <v>3613000008686</v>
      </c>
      <c r="D29" s="22" t="s">
        <v>55</v>
      </c>
      <c r="E29" s="19">
        <f t="shared" si="3"/>
        <v>3002360</v>
      </c>
      <c r="F29" s="20">
        <v>0</v>
      </c>
      <c r="G29" s="20">
        <v>0</v>
      </c>
      <c r="H29" s="24">
        <v>1039280</v>
      </c>
      <c r="I29" s="1">
        <v>577380</v>
      </c>
      <c r="J29" s="1">
        <v>1385700</v>
      </c>
      <c r="K29" s="53">
        <f t="shared" si="4"/>
        <v>3002360</v>
      </c>
      <c r="L29" s="50"/>
      <c r="M29" s="20"/>
      <c r="N29" s="20"/>
      <c r="O29" s="3"/>
      <c r="P29" s="20"/>
      <c r="Q29" s="20"/>
      <c r="R29" s="20"/>
      <c r="S29" s="21">
        <f t="shared" si="1"/>
        <v>0</v>
      </c>
      <c r="T29" s="21"/>
      <c r="U29" s="21"/>
      <c r="V29" s="21"/>
      <c r="X29" s="23">
        <v>4647827</v>
      </c>
      <c r="Y29" s="21">
        <f t="shared" si="2"/>
        <v>-1645467</v>
      </c>
      <c r="AA29" s="37"/>
    </row>
    <row r="30" spans="1:27" s="23" customFormat="1" ht="22.5" customHeight="1" x14ac:dyDescent="0.2">
      <c r="A30" s="18">
        <v>12</v>
      </c>
      <c r="B30" s="1" t="s">
        <v>66</v>
      </c>
      <c r="C30" s="30">
        <v>3613215000422</v>
      </c>
      <c r="D30" s="22" t="s">
        <v>55</v>
      </c>
      <c r="E30" s="19">
        <f t="shared" si="3"/>
        <v>2670530</v>
      </c>
      <c r="F30" s="20">
        <v>0</v>
      </c>
      <c r="G30" s="20">
        <v>0</v>
      </c>
      <c r="H30" s="24">
        <v>1201740</v>
      </c>
      <c r="I30" s="1">
        <v>667630</v>
      </c>
      <c r="J30" s="1">
        <v>801160</v>
      </c>
      <c r="K30" s="53">
        <f t="shared" si="4"/>
        <v>2670530</v>
      </c>
      <c r="L30" s="50"/>
      <c r="M30" s="20"/>
      <c r="N30" s="20"/>
      <c r="O30" s="3"/>
      <c r="P30" s="20"/>
      <c r="Q30" s="20"/>
      <c r="R30" s="20"/>
      <c r="S30" s="21">
        <f t="shared" si="1"/>
        <v>0</v>
      </c>
      <c r="T30" s="21"/>
      <c r="U30" s="21"/>
      <c r="V30" s="21"/>
      <c r="X30" s="23">
        <v>9963254.4899999984</v>
      </c>
      <c r="Y30" s="21">
        <f t="shared" si="2"/>
        <v>-7292724.4899999984</v>
      </c>
      <c r="AA30" s="37"/>
    </row>
    <row r="31" spans="1:27" s="23" customFormat="1" ht="22.5" customHeight="1" x14ac:dyDescent="0.2">
      <c r="A31" s="18">
        <v>13</v>
      </c>
      <c r="B31" s="1" t="s">
        <v>68</v>
      </c>
      <c r="C31" s="30">
        <v>3613215000451</v>
      </c>
      <c r="D31" s="22" t="s">
        <v>55</v>
      </c>
      <c r="E31" s="19">
        <f t="shared" si="3"/>
        <v>2252200</v>
      </c>
      <c r="F31" s="20">
        <v>0</v>
      </c>
      <c r="G31" s="20">
        <v>0</v>
      </c>
      <c r="H31" s="24">
        <v>1013490</v>
      </c>
      <c r="I31" s="1">
        <v>563050</v>
      </c>
      <c r="J31" s="1">
        <v>675660</v>
      </c>
      <c r="K31" s="53">
        <f t="shared" si="4"/>
        <v>2252200</v>
      </c>
      <c r="L31" s="50"/>
      <c r="M31" s="20"/>
      <c r="N31" s="20"/>
      <c r="O31" s="3"/>
      <c r="P31" s="20"/>
      <c r="Q31" s="20"/>
      <c r="R31" s="20"/>
      <c r="S31" s="21">
        <f t="shared" si="1"/>
        <v>0</v>
      </c>
      <c r="T31" s="21"/>
      <c r="U31" s="21"/>
      <c r="V31" s="21"/>
      <c r="X31" s="23">
        <v>3547243</v>
      </c>
      <c r="Y31" s="21">
        <f t="shared" si="2"/>
        <v>-1295043</v>
      </c>
      <c r="AA31" s="37"/>
    </row>
    <row r="32" spans="1:27" s="23" customFormat="1" ht="22.5" customHeight="1" x14ac:dyDescent="0.2">
      <c r="A32" s="18">
        <v>14</v>
      </c>
      <c r="B32" s="1" t="s">
        <v>69</v>
      </c>
      <c r="C32" s="30">
        <v>3613205041229</v>
      </c>
      <c r="D32" s="22" t="s">
        <v>55</v>
      </c>
      <c r="E32" s="19">
        <f t="shared" si="3"/>
        <v>1654760</v>
      </c>
      <c r="F32" s="20">
        <v>0</v>
      </c>
      <c r="G32" s="20">
        <v>0</v>
      </c>
      <c r="H32" s="24">
        <v>680820</v>
      </c>
      <c r="I32" s="1">
        <v>378230</v>
      </c>
      <c r="J32" s="1">
        <v>595710</v>
      </c>
      <c r="K32" s="53">
        <f t="shared" si="4"/>
        <v>1654760</v>
      </c>
      <c r="L32" s="50"/>
      <c r="M32" s="20"/>
      <c r="N32" s="20"/>
      <c r="O32" s="3"/>
      <c r="P32" s="20"/>
      <c r="Q32" s="20"/>
      <c r="R32" s="20"/>
      <c r="S32" s="21">
        <f t="shared" si="1"/>
        <v>0</v>
      </c>
      <c r="T32" s="21"/>
      <c r="U32" s="21"/>
      <c r="V32" s="21"/>
      <c r="X32" s="23">
        <v>4279826.9999999991</v>
      </c>
      <c r="Y32" s="21">
        <f t="shared" si="2"/>
        <v>-2625066.9999999991</v>
      </c>
      <c r="AA32" s="37"/>
    </row>
    <row r="33" spans="1:28" s="23" customFormat="1" ht="22.5" customHeight="1" x14ac:dyDescent="0.2">
      <c r="A33" s="18">
        <v>15</v>
      </c>
      <c r="B33" s="40" t="s">
        <v>237</v>
      </c>
      <c r="C33" s="30" t="s">
        <v>240</v>
      </c>
      <c r="D33" s="22" t="s">
        <v>55</v>
      </c>
      <c r="E33" s="19">
        <f t="shared" si="3"/>
        <v>1815510</v>
      </c>
      <c r="F33" s="20">
        <v>0</v>
      </c>
      <c r="G33" s="20">
        <v>0</v>
      </c>
      <c r="H33" s="24">
        <v>680820</v>
      </c>
      <c r="I33" s="1">
        <v>0</v>
      </c>
      <c r="J33" s="1">
        <v>1134690</v>
      </c>
      <c r="K33" s="53">
        <f t="shared" si="4"/>
        <v>1815510</v>
      </c>
      <c r="L33" s="50"/>
      <c r="M33" s="20"/>
      <c r="N33" s="20"/>
      <c r="O33" s="3"/>
      <c r="P33" s="20"/>
      <c r="Q33" s="20"/>
      <c r="R33" s="20"/>
      <c r="S33" s="21"/>
      <c r="T33" s="21"/>
      <c r="U33" s="21"/>
      <c r="V33" s="21"/>
      <c r="Y33" s="21"/>
      <c r="AA33" s="37"/>
    </row>
    <row r="34" spans="1:28" s="23" customFormat="1" ht="22.5" customHeight="1" x14ac:dyDescent="0.2">
      <c r="A34" s="18">
        <v>16</v>
      </c>
      <c r="B34" s="1" t="s">
        <v>70</v>
      </c>
      <c r="C34" s="30">
        <v>3613215001540</v>
      </c>
      <c r="D34" s="22" t="s">
        <v>55</v>
      </c>
      <c r="E34" s="19">
        <f t="shared" si="3"/>
        <v>7183510</v>
      </c>
      <c r="F34" s="20">
        <v>1749030</v>
      </c>
      <c r="G34" s="20">
        <v>1311770</v>
      </c>
      <c r="H34" s="24">
        <v>2123820</v>
      </c>
      <c r="I34" s="1">
        <v>374790</v>
      </c>
      <c r="J34" s="1">
        <v>1624100</v>
      </c>
      <c r="K34" s="53">
        <f t="shared" si="4"/>
        <v>7183510</v>
      </c>
      <c r="L34" s="50"/>
      <c r="M34" s="20"/>
      <c r="N34" s="20"/>
      <c r="O34" s="3"/>
      <c r="P34" s="20"/>
      <c r="Q34" s="20"/>
      <c r="R34" s="20"/>
      <c r="S34" s="21">
        <f>ROUNDUP(F34,-1)</f>
        <v>1749030</v>
      </c>
      <c r="T34" s="21"/>
      <c r="U34" s="21"/>
      <c r="V34" s="21"/>
      <c r="X34" s="23">
        <v>7878496</v>
      </c>
      <c r="Y34" s="21">
        <f>E34-X34</f>
        <v>-694986</v>
      </c>
      <c r="AA34" s="37"/>
    </row>
    <row r="35" spans="1:28" s="23" customFormat="1" ht="22.5" customHeight="1" x14ac:dyDescent="0.2">
      <c r="A35" s="18">
        <v>17</v>
      </c>
      <c r="B35" s="1" t="s">
        <v>188</v>
      </c>
      <c r="C35" s="30">
        <v>3613215001454</v>
      </c>
      <c r="D35" s="22" t="s">
        <v>55</v>
      </c>
      <c r="E35" s="19">
        <f t="shared" si="3"/>
        <v>3945620</v>
      </c>
      <c r="F35" s="20">
        <v>670500</v>
      </c>
      <c r="G35" s="20">
        <v>799440</v>
      </c>
      <c r="H35" s="24">
        <v>928380</v>
      </c>
      <c r="I35" s="1">
        <v>618920</v>
      </c>
      <c r="J35" s="1">
        <v>928380</v>
      </c>
      <c r="K35" s="53">
        <f t="shared" si="4"/>
        <v>3945620</v>
      </c>
      <c r="L35" s="50"/>
      <c r="M35" s="20"/>
      <c r="N35" s="20"/>
      <c r="O35" s="3"/>
      <c r="P35" s="20"/>
      <c r="Q35" s="20"/>
      <c r="R35" s="20"/>
      <c r="S35" s="21"/>
      <c r="T35" s="21"/>
      <c r="U35" s="21"/>
      <c r="V35" s="21"/>
      <c r="Y35" s="21"/>
      <c r="AA35" s="37"/>
    </row>
    <row r="36" spans="1:28" s="23" customFormat="1" ht="22.5" customHeight="1" x14ac:dyDescent="0.2">
      <c r="A36" s="18">
        <v>18</v>
      </c>
      <c r="B36" s="1" t="s">
        <v>71</v>
      </c>
      <c r="C36" s="30">
        <v>3613215000582</v>
      </c>
      <c r="D36" s="22" t="s">
        <v>55</v>
      </c>
      <c r="E36" s="19">
        <f t="shared" si="3"/>
        <v>1901480</v>
      </c>
      <c r="F36" s="20">
        <v>271640</v>
      </c>
      <c r="G36" s="20">
        <v>271640</v>
      </c>
      <c r="H36" s="24">
        <v>543280</v>
      </c>
      <c r="I36" s="1">
        <v>271640</v>
      </c>
      <c r="J36" s="1">
        <v>543280</v>
      </c>
      <c r="K36" s="53">
        <f t="shared" si="4"/>
        <v>1901480</v>
      </c>
      <c r="L36" s="50"/>
      <c r="M36" s="20"/>
      <c r="N36" s="20"/>
      <c r="O36" s="3"/>
      <c r="P36" s="20"/>
      <c r="Q36" s="20"/>
      <c r="R36" s="20"/>
      <c r="S36" s="21">
        <f>ROUNDUP(F36,-1)</f>
        <v>271640</v>
      </c>
      <c r="T36" s="21"/>
      <c r="U36" s="21"/>
      <c r="V36" s="21"/>
      <c r="X36" s="23">
        <v>8329915</v>
      </c>
      <c r="Y36" s="21">
        <f>E36-X36</f>
        <v>-6428435</v>
      </c>
      <c r="AA36" s="37"/>
    </row>
    <row r="37" spans="1:28" s="23" customFormat="1" ht="22.5" customHeight="1" x14ac:dyDescent="0.2">
      <c r="A37" s="18">
        <v>19</v>
      </c>
      <c r="B37" s="1" t="s">
        <v>170</v>
      </c>
      <c r="C37" s="30">
        <v>3613215000599</v>
      </c>
      <c r="D37" s="22" t="s">
        <v>55</v>
      </c>
      <c r="E37" s="19">
        <f t="shared" si="3"/>
        <v>0</v>
      </c>
      <c r="F37" s="20">
        <v>0</v>
      </c>
      <c r="G37" s="20">
        <v>0</v>
      </c>
      <c r="H37" s="24">
        <v>0</v>
      </c>
      <c r="I37" s="1">
        <v>0</v>
      </c>
      <c r="J37" s="1">
        <v>0</v>
      </c>
      <c r="K37" s="53">
        <f t="shared" si="4"/>
        <v>0</v>
      </c>
      <c r="L37" s="50"/>
      <c r="M37" s="20"/>
      <c r="N37" s="20"/>
      <c r="O37" s="3"/>
      <c r="P37" s="20"/>
      <c r="Q37" s="20"/>
      <c r="R37" s="20"/>
      <c r="S37" s="21">
        <f>ROUNDUP(F37,-1)</f>
        <v>0</v>
      </c>
      <c r="T37" s="21"/>
      <c r="U37" s="21"/>
      <c r="V37" s="21"/>
      <c r="X37" s="23">
        <v>11505064.770000001</v>
      </c>
      <c r="Y37" s="21">
        <f>E37-X37</f>
        <v>-11505064.770000001</v>
      </c>
      <c r="AA37" s="37"/>
    </row>
    <row r="38" spans="1:28" s="23" customFormat="1" ht="24" customHeight="1" x14ac:dyDescent="0.2">
      <c r="A38" s="18">
        <v>20</v>
      </c>
      <c r="B38" s="1" t="s">
        <v>180</v>
      </c>
      <c r="C38" s="30" t="s">
        <v>193</v>
      </c>
      <c r="D38" s="22" t="s">
        <v>55</v>
      </c>
      <c r="E38" s="19">
        <f t="shared" si="3"/>
        <v>1660770</v>
      </c>
      <c r="F38" s="20">
        <v>237250</v>
      </c>
      <c r="G38" s="20">
        <v>237250</v>
      </c>
      <c r="H38" s="24">
        <v>474510</v>
      </c>
      <c r="I38" s="1">
        <v>237250</v>
      </c>
      <c r="J38" s="1">
        <v>474510</v>
      </c>
      <c r="K38" s="53">
        <f t="shared" si="4"/>
        <v>1660770</v>
      </c>
      <c r="L38" s="50"/>
      <c r="M38" s="20"/>
      <c r="N38" s="20"/>
      <c r="O38" s="3"/>
      <c r="P38" s="20"/>
      <c r="Q38" s="20"/>
      <c r="R38" s="20"/>
      <c r="S38" s="21"/>
      <c r="T38" s="21"/>
      <c r="U38" s="21"/>
      <c r="V38" s="21"/>
      <c r="Y38" s="21"/>
      <c r="AA38" s="37"/>
    </row>
    <row r="39" spans="1:28" s="23" customFormat="1" ht="22.5" customHeight="1" x14ac:dyDescent="0.2">
      <c r="A39" s="18">
        <v>21</v>
      </c>
      <c r="B39" s="1" t="s">
        <v>169</v>
      </c>
      <c r="C39" s="30">
        <v>3613205025534</v>
      </c>
      <c r="D39" s="22" t="s">
        <v>55</v>
      </c>
      <c r="E39" s="19">
        <f t="shared" si="3"/>
        <v>3517550</v>
      </c>
      <c r="F39" s="20">
        <v>1059050</v>
      </c>
      <c r="G39" s="20">
        <v>453880</v>
      </c>
      <c r="H39" s="24">
        <v>1285980</v>
      </c>
      <c r="I39" s="1">
        <v>264760</v>
      </c>
      <c r="J39" s="1">
        <v>453880</v>
      </c>
      <c r="K39" s="53">
        <f t="shared" si="4"/>
        <v>3517550</v>
      </c>
      <c r="L39" s="50"/>
      <c r="M39" s="20"/>
      <c r="N39" s="20"/>
      <c r="O39" s="3"/>
      <c r="P39" s="20"/>
      <c r="Q39" s="20"/>
      <c r="R39" s="20"/>
      <c r="S39" s="21">
        <f>ROUNDUP(F39,-1)</f>
        <v>1059050</v>
      </c>
      <c r="T39" s="21"/>
      <c r="U39" s="21"/>
      <c r="V39" s="21"/>
      <c r="X39" s="23">
        <v>7591650.0000000009</v>
      </c>
      <c r="Y39" s="21">
        <f>E39-X39</f>
        <v>-4074100.0000000009</v>
      </c>
      <c r="AA39" s="37"/>
    </row>
    <row r="40" spans="1:28" s="23" customFormat="1" ht="22.5" customHeight="1" x14ac:dyDescent="0.2">
      <c r="A40" s="18">
        <v>22</v>
      </c>
      <c r="B40" s="1" t="s">
        <v>72</v>
      </c>
      <c r="C40" s="30">
        <v>3613215001005</v>
      </c>
      <c r="D40" s="22" t="s">
        <v>55</v>
      </c>
      <c r="E40" s="19">
        <f t="shared" si="3"/>
        <v>1215240</v>
      </c>
      <c r="F40" s="20">
        <v>469390</v>
      </c>
      <c r="G40" s="20">
        <v>0</v>
      </c>
      <c r="H40" s="24">
        <v>0</v>
      </c>
      <c r="I40" s="1">
        <v>201580</v>
      </c>
      <c r="J40" s="1">
        <v>544270</v>
      </c>
      <c r="K40" s="53">
        <f t="shared" si="4"/>
        <v>1215240</v>
      </c>
      <c r="L40" s="50"/>
      <c r="M40" s="20"/>
      <c r="N40" s="20"/>
      <c r="O40" s="3"/>
      <c r="P40" s="20"/>
      <c r="Q40" s="20"/>
      <c r="R40" s="20"/>
      <c r="S40" s="21">
        <f>ROUNDUP(F40,-1)</f>
        <v>469390</v>
      </c>
      <c r="T40" s="21"/>
      <c r="U40" s="21"/>
      <c r="V40" s="21"/>
      <c r="X40" s="23">
        <v>4632774.1363636376</v>
      </c>
      <c r="Y40" s="21">
        <f>E40-X40</f>
        <v>-3417534.1363636376</v>
      </c>
      <c r="AA40" s="37"/>
    </row>
    <row r="41" spans="1:28" s="23" customFormat="1" ht="22.5" customHeight="1" x14ac:dyDescent="0.2">
      <c r="A41" s="18">
        <v>23</v>
      </c>
      <c r="B41" s="1" t="s">
        <v>171</v>
      </c>
      <c r="C41" s="30" t="s">
        <v>190</v>
      </c>
      <c r="D41" s="22" t="s">
        <v>55</v>
      </c>
      <c r="E41" s="19">
        <f t="shared" si="3"/>
        <v>129910</v>
      </c>
      <c r="F41" s="20">
        <v>43300</v>
      </c>
      <c r="G41" s="20">
        <v>0</v>
      </c>
      <c r="H41" s="24">
        <v>0</v>
      </c>
      <c r="I41" s="1">
        <v>0</v>
      </c>
      <c r="J41" s="1">
        <v>86610</v>
      </c>
      <c r="K41" s="53">
        <f t="shared" si="4"/>
        <v>129910</v>
      </c>
      <c r="L41" s="50"/>
      <c r="M41" s="20"/>
      <c r="N41" s="20"/>
      <c r="O41" s="3"/>
      <c r="P41" s="20"/>
      <c r="Q41" s="20"/>
      <c r="R41" s="20"/>
      <c r="S41" s="21">
        <f>ROUNDUP(F41,-1)</f>
        <v>43300</v>
      </c>
      <c r="T41" s="21"/>
      <c r="U41" s="21"/>
      <c r="V41" s="21"/>
      <c r="X41" s="21">
        <v>6983283.0000000009</v>
      </c>
      <c r="Y41" s="21">
        <f>E41-X41</f>
        <v>-6853373.0000000009</v>
      </c>
      <c r="AA41" s="37"/>
    </row>
    <row r="42" spans="1:28" s="23" customFormat="1" ht="22.5" customHeight="1" x14ac:dyDescent="0.2">
      <c r="A42" s="18">
        <v>24</v>
      </c>
      <c r="B42" s="1" t="s">
        <v>181</v>
      </c>
      <c r="C42" s="30">
        <v>3613205008608</v>
      </c>
      <c r="D42" s="22" t="s">
        <v>55</v>
      </c>
      <c r="E42" s="19">
        <f t="shared" si="3"/>
        <v>0</v>
      </c>
      <c r="F42" s="20">
        <v>0</v>
      </c>
      <c r="G42" s="20">
        <v>0</v>
      </c>
      <c r="H42" s="24">
        <v>0</v>
      </c>
      <c r="I42" s="1">
        <v>0</v>
      </c>
      <c r="J42" s="1">
        <v>0</v>
      </c>
      <c r="K42" s="53">
        <f t="shared" si="4"/>
        <v>0</v>
      </c>
      <c r="L42" s="50"/>
      <c r="M42" s="20"/>
      <c r="N42" s="20"/>
      <c r="O42" s="3"/>
      <c r="P42" s="20"/>
      <c r="Q42" s="20"/>
      <c r="R42" s="20"/>
      <c r="S42" s="21"/>
      <c r="T42" s="21"/>
      <c r="U42" s="21"/>
      <c r="V42" s="21"/>
      <c r="X42" s="21"/>
      <c r="Y42" s="21"/>
      <c r="AA42" s="37"/>
    </row>
    <row r="43" spans="1:28" s="23" customFormat="1" ht="22.5" customHeight="1" x14ac:dyDescent="0.2">
      <c r="A43" s="18">
        <v>25</v>
      </c>
      <c r="B43" s="1" t="s">
        <v>73</v>
      </c>
      <c r="C43" s="30" t="s">
        <v>142</v>
      </c>
      <c r="D43" s="22" t="s">
        <v>55</v>
      </c>
      <c r="E43" s="19">
        <f t="shared" si="3"/>
        <v>0</v>
      </c>
      <c r="F43" s="20">
        <v>0</v>
      </c>
      <c r="G43" s="20">
        <v>0</v>
      </c>
      <c r="H43" s="24">
        <v>0</v>
      </c>
      <c r="I43" s="1">
        <v>0</v>
      </c>
      <c r="J43" s="1">
        <v>0</v>
      </c>
      <c r="K43" s="53">
        <f t="shared" si="4"/>
        <v>0</v>
      </c>
      <c r="L43" s="50"/>
      <c r="M43" s="20"/>
      <c r="N43" s="20"/>
      <c r="O43" s="3"/>
      <c r="P43" s="20"/>
      <c r="Q43" s="20"/>
      <c r="R43" s="20"/>
      <c r="S43" s="21">
        <f>ROUNDUP(F43,-1)</f>
        <v>0</v>
      </c>
      <c r="T43" s="21"/>
      <c r="U43" s="21"/>
      <c r="V43" s="21"/>
      <c r="X43" s="23">
        <v>6834283</v>
      </c>
      <c r="Y43" s="21">
        <f t="shared" ref="Y43:Y54" si="5">E43-X43</f>
        <v>-6834283</v>
      </c>
      <c r="AA43" s="37"/>
    </row>
    <row r="44" spans="1:28" s="23" customFormat="1" ht="22.5" customHeight="1" x14ac:dyDescent="0.2">
      <c r="A44" s="18">
        <v>26</v>
      </c>
      <c r="B44" s="1" t="s">
        <v>74</v>
      </c>
      <c r="C44" s="30" t="s">
        <v>143</v>
      </c>
      <c r="D44" s="22" t="s">
        <v>55</v>
      </c>
      <c r="E44" s="19">
        <f t="shared" si="3"/>
        <v>70920</v>
      </c>
      <c r="F44" s="20">
        <v>0</v>
      </c>
      <c r="G44" s="20">
        <v>0</v>
      </c>
      <c r="H44" s="24">
        <v>0</v>
      </c>
      <c r="I44" s="1">
        <v>0</v>
      </c>
      <c r="J44" s="1">
        <v>70920</v>
      </c>
      <c r="K44" s="53">
        <f t="shared" si="4"/>
        <v>70920</v>
      </c>
      <c r="L44" s="50"/>
      <c r="M44" s="20"/>
      <c r="N44" s="20"/>
      <c r="O44" s="3"/>
      <c r="P44" s="20"/>
      <c r="Q44" s="20"/>
      <c r="R44" s="20"/>
      <c r="S44" s="21">
        <f>ROUNDUP(F44,-1)</f>
        <v>0</v>
      </c>
      <c r="T44" s="21"/>
      <c r="U44" s="21"/>
      <c r="V44" s="21"/>
      <c r="X44" s="23">
        <v>7379623.0000000009</v>
      </c>
      <c r="Y44" s="21">
        <f t="shared" si="5"/>
        <v>-7308703.0000000009</v>
      </c>
      <c r="AA44" s="37"/>
    </row>
    <row r="45" spans="1:28" s="23" customFormat="1" ht="22.5" customHeight="1" x14ac:dyDescent="0.2">
      <c r="A45" s="18">
        <v>27</v>
      </c>
      <c r="B45" s="1" t="s">
        <v>75</v>
      </c>
      <c r="C45" s="30" t="s">
        <v>144</v>
      </c>
      <c r="D45" s="22" t="s">
        <v>55</v>
      </c>
      <c r="E45" s="19">
        <f t="shared" si="3"/>
        <v>78010</v>
      </c>
      <c r="F45" s="20">
        <v>0</v>
      </c>
      <c r="G45" s="20">
        <v>0</v>
      </c>
      <c r="H45" s="24">
        <v>0</v>
      </c>
      <c r="I45" s="1">
        <v>0</v>
      </c>
      <c r="J45" s="1">
        <v>78010</v>
      </c>
      <c r="K45" s="53">
        <f t="shared" si="4"/>
        <v>78010</v>
      </c>
      <c r="L45" s="50"/>
      <c r="M45" s="20"/>
      <c r="N45" s="20"/>
      <c r="O45" s="3"/>
      <c r="P45" s="20"/>
      <c r="Q45" s="20"/>
      <c r="R45" s="20"/>
      <c r="S45" s="21">
        <f>ROUNDUP(F45,-1)</f>
        <v>0</v>
      </c>
      <c r="T45" s="21"/>
      <c r="U45" s="21"/>
      <c r="V45" s="21"/>
      <c r="X45" s="23">
        <v>5575233</v>
      </c>
      <c r="Y45" s="21">
        <f t="shared" si="5"/>
        <v>-5497223</v>
      </c>
      <c r="AA45" s="37"/>
    </row>
    <row r="46" spans="1:28" s="23" customFormat="1" ht="22.5" customHeight="1" x14ac:dyDescent="0.2">
      <c r="A46" s="18">
        <v>28</v>
      </c>
      <c r="B46" s="1" t="s">
        <v>76</v>
      </c>
      <c r="C46" s="30" t="s">
        <v>145</v>
      </c>
      <c r="D46" s="22" t="s">
        <v>55</v>
      </c>
      <c r="E46" s="19">
        <f t="shared" si="3"/>
        <v>101860</v>
      </c>
      <c r="F46" s="20">
        <v>0</v>
      </c>
      <c r="G46" s="20">
        <v>0</v>
      </c>
      <c r="H46" s="24">
        <v>0</v>
      </c>
      <c r="I46" s="1">
        <v>0</v>
      </c>
      <c r="J46" s="1">
        <v>101860</v>
      </c>
      <c r="K46" s="53">
        <f t="shared" si="4"/>
        <v>101860</v>
      </c>
      <c r="L46" s="50"/>
      <c r="M46" s="20"/>
      <c r="N46" s="20"/>
      <c r="O46" s="3"/>
      <c r="P46" s="20"/>
      <c r="Q46" s="20"/>
      <c r="R46" s="20"/>
      <c r="S46" s="21"/>
      <c r="T46" s="21"/>
      <c r="U46" s="21"/>
      <c r="V46" s="21"/>
      <c r="X46" s="23">
        <v>8472836</v>
      </c>
      <c r="Y46" s="21">
        <f t="shared" si="5"/>
        <v>-8370976</v>
      </c>
      <c r="AA46" s="37">
        <v>6437709.3409090908</v>
      </c>
      <c r="AB46" s="21">
        <f>E46-AA46</f>
        <v>-6335849.3409090908</v>
      </c>
    </row>
    <row r="47" spans="1:28" s="23" customFormat="1" ht="22.5" customHeight="1" x14ac:dyDescent="0.2">
      <c r="A47" s="18">
        <v>29</v>
      </c>
      <c r="B47" s="1" t="s">
        <v>77</v>
      </c>
      <c r="C47" s="30" t="s">
        <v>146</v>
      </c>
      <c r="D47" s="22" t="s">
        <v>55</v>
      </c>
      <c r="E47" s="19">
        <f t="shared" si="3"/>
        <v>0</v>
      </c>
      <c r="F47" s="20">
        <v>0</v>
      </c>
      <c r="G47" s="20">
        <v>0</v>
      </c>
      <c r="H47" s="24">
        <v>0</v>
      </c>
      <c r="I47" s="1">
        <v>0</v>
      </c>
      <c r="J47" s="1">
        <v>0</v>
      </c>
      <c r="K47" s="53">
        <f t="shared" si="4"/>
        <v>0</v>
      </c>
      <c r="L47" s="50"/>
      <c r="M47" s="20"/>
      <c r="N47" s="20"/>
      <c r="O47" s="3"/>
      <c r="P47" s="20"/>
      <c r="Q47" s="20"/>
      <c r="R47" s="20"/>
      <c r="S47" s="21"/>
      <c r="T47" s="21"/>
      <c r="U47" s="21"/>
      <c r="V47" s="21"/>
      <c r="X47" s="23">
        <v>7279793</v>
      </c>
      <c r="Y47" s="21">
        <f t="shared" si="5"/>
        <v>-7279793</v>
      </c>
      <c r="AA47" s="37">
        <v>4632774.1363636376</v>
      </c>
      <c r="AB47" s="21">
        <f>E47-AA47</f>
        <v>-4632774.1363636376</v>
      </c>
    </row>
    <row r="48" spans="1:28" s="23" customFormat="1" ht="22.5" customHeight="1" x14ac:dyDescent="0.2">
      <c r="A48" s="18">
        <v>30</v>
      </c>
      <c r="B48" s="1" t="s">
        <v>78</v>
      </c>
      <c r="C48" s="30" t="s">
        <v>147</v>
      </c>
      <c r="D48" s="22" t="s">
        <v>55</v>
      </c>
      <c r="E48" s="19">
        <f t="shared" si="3"/>
        <v>0</v>
      </c>
      <c r="F48" s="20">
        <v>0</v>
      </c>
      <c r="G48" s="20">
        <v>0</v>
      </c>
      <c r="H48" s="24">
        <v>0</v>
      </c>
      <c r="I48" s="1">
        <v>0</v>
      </c>
      <c r="J48" s="1">
        <v>0</v>
      </c>
      <c r="K48" s="53">
        <f t="shared" si="4"/>
        <v>0</v>
      </c>
      <c r="L48" s="50"/>
      <c r="M48" s="20"/>
      <c r="N48" s="20"/>
      <c r="O48" s="3"/>
      <c r="P48" s="20"/>
      <c r="Q48" s="20"/>
      <c r="R48" s="20"/>
      <c r="S48" s="21">
        <f t="shared" ref="S48:S54" si="6">ROUNDUP(F48,-1)</f>
        <v>0</v>
      </c>
      <c r="T48" s="21"/>
      <c r="U48" s="21"/>
      <c r="V48" s="21"/>
      <c r="X48" s="23">
        <v>7403388.5</v>
      </c>
      <c r="Y48" s="21">
        <f t="shared" si="5"/>
        <v>-7403388.5</v>
      </c>
      <c r="AA48" s="37"/>
    </row>
    <row r="49" spans="1:27" s="23" customFormat="1" ht="22.5" customHeight="1" x14ac:dyDescent="0.2">
      <c r="A49" s="18">
        <v>31</v>
      </c>
      <c r="B49" s="1" t="s">
        <v>172</v>
      </c>
      <c r="C49" s="30" t="s">
        <v>191</v>
      </c>
      <c r="D49" s="22" t="s">
        <v>55</v>
      </c>
      <c r="E49" s="19">
        <f t="shared" si="3"/>
        <v>101860</v>
      </c>
      <c r="F49" s="20">
        <v>0</v>
      </c>
      <c r="G49" s="20">
        <v>0</v>
      </c>
      <c r="H49" s="24">
        <v>0</v>
      </c>
      <c r="I49" s="1">
        <v>0</v>
      </c>
      <c r="J49" s="1">
        <v>101860</v>
      </c>
      <c r="K49" s="53">
        <f t="shared" si="4"/>
        <v>101860</v>
      </c>
      <c r="L49" s="50"/>
      <c r="M49" s="20"/>
      <c r="N49" s="20"/>
      <c r="O49" s="3"/>
      <c r="P49" s="20"/>
      <c r="Q49" s="20"/>
      <c r="R49" s="20"/>
      <c r="S49" s="21">
        <f t="shared" si="6"/>
        <v>0</v>
      </c>
      <c r="T49" s="21"/>
      <c r="U49" s="21"/>
      <c r="V49" s="21"/>
      <c r="X49" s="23">
        <v>8184522.4900000012</v>
      </c>
      <c r="Y49" s="21">
        <f t="shared" si="5"/>
        <v>-8082662.4900000012</v>
      </c>
      <c r="AA49" s="37"/>
    </row>
    <row r="50" spans="1:27" s="23" customFormat="1" ht="22.5" customHeight="1" x14ac:dyDescent="0.2">
      <c r="A50" s="18">
        <v>32</v>
      </c>
      <c r="B50" s="1" t="s">
        <v>79</v>
      </c>
      <c r="C50" s="30" t="s">
        <v>148</v>
      </c>
      <c r="D50" s="22" t="s">
        <v>55</v>
      </c>
      <c r="E50" s="19">
        <f t="shared" si="3"/>
        <v>116620</v>
      </c>
      <c r="F50" s="20">
        <v>0</v>
      </c>
      <c r="G50" s="20">
        <v>0</v>
      </c>
      <c r="H50" s="24">
        <v>0</v>
      </c>
      <c r="I50" s="1">
        <v>0</v>
      </c>
      <c r="J50" s="1">
        <v>116620</v>
      </c>
      <c r="K50" s="53">
        <f t="shared" si="4"/>
        <v>116620</v>
      </c>
      <c r="L50" s="50"/>
      <c r="M50" s="20"/>
      <c r="N50" s="20"/>
      <c r="O50" s="3"/>
      <c r="P50" s="20"/>
      <c r="Q50" s="20"/>
      <c r="R50" s="20"/>
      <c r="S50" s="21">
        <f t="shared" si="6"/>
        <v>0</v>
      </c>
      <c r="T50" s="21"/>
      <c r="U50" s="21"/>
      <c r="V50" s="21"/>
      <c r="X50" s="23">
        <v>6537773</v>
      </c>
      <c r="Y50" s="21">
        <f t="shared" si="5"/>
        <v>-6421153</v>
      </c>
      <c r="AA50" s="37"/>
    </row>
    <row r="51" spans="1:27" s="23" customFormat="1" ht="22.5" customHeight="1" x14ac:dyDescent="0.2">
      <c r="A51" s="18">
        <v>33</v>
      </c>
      <c r="B51" s="1" t="s">
        <v>80</v>
      </c>
      <c r="C51" s="30" t="s">
        <v>149</v>
      </c>
      <c r="D51" s="22" t="s">
        <v>55</v>
      </c>
      <c r="E51" s="19">
        <f t="shared" si="3"/>
        <v>77800</v>
      </c>
      <c r="F51" s="20">
        <v>0</v>
      </c>
      <c r="G51" s="20">
        <v>0</v>
      </c>
      <c r="H51" s="24">
        <v>0</v>
      </c>
      <c r="I51" s="1">
        <v>0</v>
      </c>
      <c r="J51" s="1">
        <v>77800</v>
      </c>
      <c r="K51" s="53">
        <f t="shared" si="4"/>
        <v>77800</v>
      </c>
      <c r="L51" s="50"/>
      <c r="M51" s="20"/>
      <c r="N51" s="20"/>
      <c r="O51" s="3"/>
      <c r="P51" s="20"/>
      <c r="Q51" s="20"/>
      <c r="R51" s="20"/>
      <c r="S51" s="21">
        <f t="shared" si="6"/>
        <v>0</v>
      </c>
      <c r="T51" s="21"/>
      <c r="U51" s="21"/>
      <c r="V51" s="21"/>
      <c r="X51" s="23">
        <v>5325806.9999999991</v>
      </c>
      <c r="Y51" s="21">
        <f t="shared" si="5"/>
        <v>-5248006.9999999991</v>
      </c>
      <c r="AA51" s="37"/>
    </row>
    <row r="52" spans="1:27" s="23" customFormat="1" ht="22.5" customHeight="1" x14ac:dyDescent="0.2">
      <c r="A52" s="18">
        <v>34</v>
      </c>
      <c r="B52" s="1" t="s">
        <v>81</v>
      </c>
      <c r="C52" s="30" t="s">
        <v>150</v>
      </c>
      <c r="D52" s="22" t="s">
        <v>55</v>
      </c>
      <c r="E52" s="19">
        <f t="shared" si="3"/>
        <v>0</v>
      </c>
      <c r="F52" s="20">
        <v>0</v>
      </c>
      <c r="G52" s="20">
        <v>0</v>
      </c>
      <c r="H52" s="24">
        <v>0</v>
      </c>
      <c r="I52" s="1">
        <v>0</v>
      </c>
      <c r="J52" s="1">
        <v>0</v>
      </c>
      <c r="K52" s="53">
        <f t="shared" si="4"/>
        <v>0</v>
      </c>
      <c r="L52" s="50"/>
      <c r="M52" s="20"/>
      <c r="N52" s="20"/>
      <c r="O52" s="3"/>
      <c r="P52" s="20"/>
      <c r="Q52" s="20"/>
      <c r="R52" s="20"/>
      <c r="S52" s="21">
        <f t="shared" si="6"/>
        <v>0</v>
      </c>
      <c r="T52" s="21"/>
      <c r="U52" s="21"/>
      <c r="V52" s="21"/>
      <c r="X52" s="23">
        <v>4977146.9999999991</v>
      </c>
      <c r="Y52" s="21">
        <f t="shared" si="5"/>
        <v>-4977146.9999999991</v>
      </c>
      <c r="AA52" s="37"/>
    </row>
    <row r="53" spans="1:27" s="23" customFormat="1" ht="22.5" customHeight="1" x14ac:dyDescent="0.2">
      <c r="A53" s="18">
        <v>35</v>
      </c>
      <c r="B53" s="1" t="s">
        <v>82</v>
      </c>
      <c r="C53" s="30" t="s">
        <v>151</v>
      </c>
      <c r="D53" s="22" t="s">
        <v>55</v>
      </c>
      <c r="E53" s="19">
        <f t="shared" si="3"/>
        <v>0</v>
      </c>
      <c r="F53" s="20">
        <v>0</v>
      </c>
      <c r="G53" s="20">
        <v>0</v>
      </c>
      <c r="H53" s="24">
        <v>0</v>
      </c>
      <c r="I53" s="1">
        <v>0</v>
      </c>
      <c r="J53" s="1">
        <v>0</v>
      </c>
      <c r="K53" s="53">
        <f t="shared" si="4"/>
        <v>0</v>
      </c>
      <c r="L53" s="50"/>
      <c r="M53" s="20"/>
      <c r="N53" s="20"/>
      <c r="O53" s="3"/>
      <c r="P53" s="20"/>
      <c r="Q53" s="20"/>
      <c r="R53" s="20"/>
      <c r="S53" s="21">
        <f t="shared" si="6"/>
        <v>0</v>
      </c>
      <c r="T53" s="21"/>
      <c r="U53" s="21"/>
      <c r="V53" s="21"/>
      <c r="X53" s="23">
        <v>4977146.9999999991</v>
      </c>
      <c r="Y53" s="21">
        <f t="shared" si="5"/>
        <v>-4977146.9999999991</v>
      </c>
      <c r="AA53" s="37"/>
    </row>
    <row r="54" spans="1:27" s="23" customFormat="1" ht="22.5" customHeight="1" x14ac:dyDescent="0.2">
      <c r="A54" s="18">
        <v>36</v>
      </c>
      <c r="B54" s="1" t="s">
        <v>131</v>
      </c>
      <c r="C54" s="30">
        <v>3613215000770</v>
      </c>
      <c r="D54" s="22" t="s">
        <v>55</v>
      </c>
      <c r="E54" s="19">
        <f t="shared" si="3"/>
        <v>0</v>
      </c>
      <c r="F54" s="20">
        <v>0</v>
      </c>
      <c r="G54" s="20">
        <v>0</v>
      </c>
      <c r="H54" s="24">
        <v>0</v>
      </c>
      <c r="I54" s="1">
        <v>0</v>
      </c>
      <c r="J54" s="1">
        <v>0</v>
      </c>
      <c r="K54" s="53">
        <f t="shared" si="4"/>
        <v>0</v>
      </c>
      <c r="L54" s="50"/>
      <c r="M54" s="20"/>
      <c r="N54" s="20"/>
      <c r="O54" s="3"/>
      <c r="P54" s="20"/>
      <c r="Q54" s="20"/>
      <c r="R54" s="20"/>
      <c r="S54" s="21">
        <f t="shared" si="6"/>
        <v>0</v>
      </c>
      <c r="T54" s="21"/>
      <c r="U54" s="21"/>
      <c r="V54" s="21"/>
      <c r="X54" s="23">
        <v>4436873</v>
      </c>
      <c r="Y54" s="21">
        <f t="shared" si="5"/>
        <v>-4436873</v>
      </c>
      <c r="AA54" s="37"/>
    </row>
    <row r="55" spans="1:27" s="23" customFormat="1" ht="22.5" customHeight="1" x14ac:dyDescent="0.2">
      <c r="A55" s="18">
        <v>37</v>
      </c>
      <c r="B55" s="1" t="s">
        <v>84</v>
      </c>
      <c r="C55" s="30" t="s">
        <v>153</v>
      </c>
      <c r="D55" s="22" t="s">
        <v>55</v>
      </c>
      <c r="E55" s="19">
        <f t="shared" si="3"/>
        <v>82520</v>
      </c>
      <c r="F55" s="20">
        <v>0</v>
      </c>
      <c r="G55" s="20">
        <v>0</v>
      </c>
      <c r="H55" s="24">
        <v>0</v>
      </c>
      <c r="I55" s="1">
        <v>0</v>
      </c>
      <c r="J55" s="1">
        <v>82520</v>
      </c>
      <c r="K55" s="53">
        <f t="shared" si="4"/>
        <v>82520</v>
      </c>
      <c r="L55" s="50"/>
      <c r="M55" s="20"/>
      <c r="N55" s="20"/>
      <c r="O55" s="3"/>
      <c r="P55" s="20"/>
      <c r="Q55" s="20"/>
      <c r="R55" s="20"/>
      <c r="S55" s="21"/>
      <c r="T55" s="21"/>
      <c r="U55" s="21"/>
      <c r="V55" s="21"/>
      <c r="Y55" s="21"/>
      <c r="AA55" s="37"/>
    </row>
    <row r="56" spans="1:27" s="23" customFormat="1" ht="22.5" customHeight="1" x14ac:dyDescent="0.2">
      <c r="A56" s="18">
        <v>38</v>
      </c>
      <c r="B56" s="1" t="s">
        <v>85</v>
      </c>
      <c r="C56" s="30">
        <v>3613205024192</v>
      </c>
      <c r="D56" s="22" t="s">
        <v>55</v>
      </c>
      <c r="E56" s="19">
        <f t="shared" si="3"/>
        <v>75650</v>
      </c>
      <c r="F56" s="20">
        <v>0</v>
      </c>
      <c r="G56" s="20">
        <v>0</v>
      </c>
      <c r="H56" s="24">
        <v>0</v>
      </c>
      <c r="I56" s="1">
        <v>0</v>
      </c>
      <c r="J56" s="1">
        <v>75650</v>
      </c>
      <c r="K56" s="53">
        <f t="shared" si="4"/>
        <v>75650</v>
      </c>
      <c r="L56" s="50"/>
      <c r="M56" s="20"/>
      <c r="N56" s="20"/>
      <c r="O56" s="3"/>
      <c r="P56" s="20"/>
      <c r="Q56" s="20"/>
      <c r="R56" s="20"/>
      <c r="S56" s="21">
        <f>ROUNDUP(F56,-1)</f>
        <v>0</v>
      </c>
      <c r="T56" s="21"/>
      <c r="U56" s="21"/>
      <c r="V56" s="21"/>
      <c r="X56" s="23">
        <v>7398218</v>
      </c>
      <c r="Y56" s="21">
        <f>E56-X56</f>
        <v>-7322568</v>
      </c>
      <c r="AA56" s="37"/>
    </row>
    <row r="57" spans="1:27" s="23" customFormat="1" ht="22.5" customHeight="1" x14ac:dyDescent="0.2">
      <c r="A57" s="18">
        <v>39</v>
      </c>
      <c r="B57" s="1" t="s">
        <v>203</v>
      </c>
      <c r="C57" s="30">
        <v>3613205104733</v>
      </c>
      <c r="D57" s="22" t="s">
        <v>55</v>
      </c>
      <c r="E57" s="19">
        <f t="shared" si="3"/>
        <v>0</v>
      </c>
      <c r="F57" s="20">
        <v>0</v>
      </c>
      <c r="G57" s="20">
        <v>0</v>
      </c>
      <c r="H57" s="24">
        <v>0</v>
      </c>
      <c r="I57" s="1">
        <v>0</v>
      </c>
      <c r="J57" s="1">
        <v>0</v>
      </c>
      <c r="K57" s="53">
        <f t="shared" si="4"/>
        <v>0</v>
      </c>
      <c r="L57" s="50"/>
      <c r="M57" s="20"/>
      <c r="N57" s="20"/>
      <c r="O57" s="3"/>
      <c r="P57" s="20"/>
      <c r="Q57" s="20"/>
      <c r="R57" s="20"/>
      <c r="S57" s="21">
        <f>ROUNDUP(F57,-1)</f>
        <v>0</v>
      </c>
      <c r="T57" s="21"/>
      <c r="U57" s="21"/>
      <c r="V57" s="21"/>
      <c r="X57" s="23">
        <v>6995650</v>
      </c>
      <c r="Y57" s="21">
        <f>E57-X57</f>
        <v>-6995650</v>
      </c>
      <c r="AA57" s="37"/>
    </row>
    <row r="58" spans="1:27" s="23" customFormat="1" ht="22.5" customHeight="1" x14ac:dyDescent="0.2">
      <c r="A58" s="18">
        <v>40</v>
      </c>
      <c r="B58" s="1" t="s">
        <v>218</v>
      </c>
      <c r="C58" s="30">
        <v>3613205130257</v>
      </c>
      <c r="D58" s="22" t="s">
        <v>55</v>
      </c>
      <c r="E58" s="19">
        <f t="shared" si="3"/>
        <v>0</v>
      </c>
      <c r="F58" s="20">
        <v>0</v>
      </c>
      <c r="G58" s="20">
        <v>0</v>
      </c>
      <c r="H58" s="24">
        <v>0</v>
      </c>
      <c r="I58" s="1">
        <v>0</v>
      </c>
      <c r="J58" s="1">
        <v>0</v>
      </c>
      <c r="K58" s="53">
        <f t="shared" si="4"/>
        <v>0</v>
      </c>
      <c r="L58" s="50"/>
      <c r="M58" s="20"/>
      <c r="N58" s="20"/>
      <c r="O58" s="3"/>
      <c r="P58" s="20"/>
      <c r="Q58" s="20"/>
      <c r="R58" s="20"/>
      <c r="S58" s="21">
        <f>ROUNDUP(F58,-1)</f>
        <v>0</v>
      </c>
      <c r="T58" s="21"/>
      <c r="U58" s="21"/>
      <c r="V58" s="21"/>
      <c r="X58" s="23">
        <v>8844351.1099999994</v>
      </c>
      <c r="Y58" s="21">
        <f>E58-X58</f>
        <v>-8844351.1099999994</v>
      </c>
      <c r="AA58" s="37"/>
    </row>
    <row r="59" spans="1:27" s="23" customFormat="1" ht="22.5" customHeight="1" x14ac:dyDescent="0.2">
      <c r="A59" s="18">
        <v>41</v>
      </c>
      <c r="B59" s="1" t="s">
        <v>204</v>
      </c>
      <c r="C59" s="30">
        <v>3613205130240</v>
      </c>
      <c r="D59" s="22" t="s">
        <v>55</v>
      </c>
      <c r="E59" s="19">
        <f t="shared" si="3"/>
        <v>0</v>
      </c>
      <c r="F59" s="20">
        <v>0</v>
      </c>
      <c r="G59" s="20">
        <v>0</v>
      </c>
      <c r="H59" s="24">
        <v>0</v>
      </c>
      <c r="I59" s="1">
        <v>0</v>
      </c>
      <c r="J59" s="1">
        <v>0</v>
      </c>
      <c r="K59" s="53">
        <f t="shared" si="4"/>
        <v>0</v>
      </c>
      <c r="L59" s="50"/>
      <c r="M59" s="20"/>
      <c r="N59" s="20"/>
      <c r="O59" s="3"/>
      <c r="P59" s="20"/>
      <c r="Q59" s="20"/>
      <c r="R59" s="20"/>
      <c r="S59" s="21">
        <f>ROUNDUP(F59,-1)</f>
        <v>0</v>
      </c>
      <c r="T59" s="21"/>
      <c r="U59" s="21"/>
      <c r="V59" s="21"/>
      <c r="X59" s="23">
        <v>6366422.9999999991</v>
      </c>
      <c r="Y59" s="21">
        <f>E59-X59</f>
        <v>-6366422.9999999991</v>
      </c>
      <c r="AA59" s="37"/>
    </row>
    <row r="60" spans="1:27" s="23" customFormat="1" ht="22.5" customHeight="1" x14ac:dyDescent="0.2">
      <c r="A60" s="18">
        <v>42</v>
      </c>
      <c r="B60" s="1" t="s">
        <v>223</v>
      </c>
      <c r="C60" s="30">
        <v>3613205017621</v>
      </c>
      <c r="D60" s="22" t="s">
        <v>55</v>
      </c>
      <c r="E60" s="19">
        <f t="shared" si="3"/>
        <v>37000</v>
      </c>
      <c r="F60" s="20">
        <v>0</v>
      </c>
      <c r="G60" s="20">
        <v>22200</v>
      </c>
      <c r="H60" s="24">
        <v>0</v>
      </c>
      <c r="I60" s="1">
        <v>0</v>
      </c>
      <c r="J60" s="1">
        <v>14800</v>
      </c>
      <c r="K60" s="53">
        <f t="shared" si="4"/>
        <v>37000</v>
      </c>
      <c r="L60" s="50"/>
      <c r="M60" s="20"/>
      <c r="N60" s="20"/>
      <c r="O60" s="3"/>
      <c r="P60" s="20"/>
      <c r="Q60" s="20"/>
      <c r="R60" s="20"/>
      <c r="S60" s="21">
        <f>ROUNDUP(F60,-1)</f>
        <v>0</v>
      </c>
      <c r="T60" s="21"/>
      <c r="U60" s="21"/>
      <c r="V60" s="21"/>
      <c r="X60" s="23">
        <v>7120363</v>
      </c>
      <c r="Y60" s="21">
        <f>E60-X60</f>
        <v>-7083363</v>
      </c>
      <c r="AA60" s="37"/>
    </row>
    <row r="61" spans="1:27" s="23" customFormat="1" ht="22.5" customHeight="1" x14ac:dyDescent="0.2">
      <c r="A61" s="18">
        <v>43</v>
      </c>
      <c r="B61" s="1" t="s">
        <v>102</v>
      </c>
      <c r="C61" s="30" t="s">
        <v>164</v>
      </c>
      <c r="D61" s="22" t="s">
        <v>55</v>
      </c>
      <c r="E61" s="19">
        <f t="shared" si="3"/>
        <v>130020</v>
      </c>
      <c r="F61" s="20">
        <v>0</v>
      </c>
      <c r="G61" s="20">
        <v>35460</v>
      </c>
      <c r="H61" s="24">
        <v>0</v>
      </c>
      <c r="I61" s="1">
        <v>0</v>
      </c>
      <c r="J61" s="1">
        <v>94560</v>
      </c>
      <c r="K61" s="53">
        <f t="shared" si="4"/>
        <v>130020</v>
      </c>
      <c r="L61" s="50"/>
      <c r="M61" s="20"/>
      <c r="N61" s="20"/>
      <c r="O61" s="3"/>
      <c r="P61" s="20"/>
      <c r="Q61" s="20"/>
      <c r="R61" s="20"/>
      <c r="S61" s="21"/>
      <c r="T61" s="21"/>
      <c r="U61" s="21"/>
      <c r="V61" s="21"/>
      <c r="Y61" s="21"/>
      <c r="AA61" s="37"/>
    </row>
    <row r="62" spans="1:27" s="23" customFormat="1" ht="22.5" customHeight="1" x14ac:dyDescent="0.2">
      <c r="A62" s="18">
        <v>44</v>
      </c>
      <c r="B62" s="41" t="s">
        <v>238</v>
      </c>
      <c r="C62" s="30" t="s">
        <v>241</v>
      </c>
      <c r="D62" s="22" t="s">
        <v>55</v>
      </c>
      <c r="E62" s="19">
        <f t="shared" si="3"/>
        <v>0</v>
      </c>
      <c r="F62" s="20">
        <v>0</v>
      </c>
      <c r="G62" s="20">
        <v>0</v>
      </c>
      <c r="H62" s="24">
        <v>0</v>
      </c>
      <c r="I62" s="1">
        <v>0</v>
      </c>
      <c r="J62" s="1">
        <v>0</v>
      </c>
      <c r="K62" s="53">
        <f t="shared" si="4"/>
        <v>0</v>
      </c>
      <c r="L62" s="50"/>
      <c r="M62" s="20"/>
      <c r="N62" s="20"/>
      <c r="O62" s="3"/>
      <c r="P62" s="20"/>
      <c r="Q62" s="20"/>
      <c r="R62" s="20"/>
      <c r="S62" s="21"/>
      <c r="T62" s="21"/>
      <c r="U62" s="21"/>
      <c r="V62" s="21"/>
      <c r="Y62" s="21"/>
      <c r="AA62" s="37"/>
    </row>
    <row r="63" spans="1:27" s="23" customFormat="1" ht="22.5" customHeight="1" x14ac:dyDescent="0.2">
      <c r="A63" s="18">
        <v>45</v>
      </c>
      <c r="B63" s="41" t="s">
        <v>234</v>
      </c>
      <c r="C63" s="30" t="s">
        <v>242</v>
      </c>
      <c r="D63" s="22" t="s">
        <v>55</v>
      </c>
      <c r="E63" s="19">
        <f t="shared" si="3"/>
        <v>51580</v>
      </c>
      <c r="F63" s="20">
        <v>0</v>
      </c>
      <c r="G63" s="20">
        <v>0</v>
      </c>
      <c r="H63" s="24">
        <v>0</v>
      </c>
      <c r="I63" s="1">
        <v>0</v>
      </c>
      <c r="J63" s="1">
        <v>51580</v>
      </c>
      <c r="K63" s="53">
        <f t="shared" si="4"/>
        <v>51580</v>
      </c>
      <c r="L63" s="50"/>
      <c r="M63" s="20"/>
      <c r="N63" s="20"/>
      <c r="O63" s="3"/>
      <c r="P63" s="20"/>
      <c r="Q63" s="20"/>
      <c r="R63" s="20"/>
      <c r="S63" s="21"/>
      <c r="T63" s="21"/>
      <c r="U63" s="21"/>
      <c r="V63" s="21"/>
      <c r="Y63" s="21"/>
      <c r="AA63" s="37"/>
    </row>
    <row r="64" spans="1:27" s="23" customFormat="1" ht="22.5" customHeight="1" x14ac:dyDescent="0.2">
      <c r="A64" s="18">
        <v>46</v>
      </c>
      <c r="B64" s="1" t="s">
        <v>86</v>
      </c>
      <c r="C64" s="30" t="s">
        <v>154</v>
      </c>
      <c r="D64" s="22" t="s">
        <v>55</v>
      </c>
      <c r="E64" s="19">
        <f t="shared" si="3"/>
        <v>3679150</v>
      </c>
      <c r="F64" s="20">
        <v>325760</v>
      </c>
      <c r="G64" s="20">
        <v>574870</v>
      </c>
      <c r="H64" s="24">
        <v>709000</v>
      </c>
      <c r="I64" s="1">
        <v>475220</v>
      </c>
      <c r="J64" s="1">
        <v>1594300</v>
      </c>
      <c r="K64" s="53">
        <f t="shared" si="4"/>
        <v>3679150</v>
      </c>
      <c r="L64" s="50"/>
      <c r="M64" s="20"/>
      <c r="N64" s="20"/>
      <c r="O64" s="3"/>
      <c r="P64" s="20"/>
      <c r="Q64" s="20"/>
      <c r="R64" s="20"/>
      <c r="S64" s="21">
        <f>ROUNDUP(F64,-1)</f>
        <v>325760</v>
      </c>
      <c r="T64" s="21"/>
      <c r="U64" s="21"/>
      <c r="V64" s="21"/>
      <c r="X64" s="23">
        <v>5594603</v>
      </c>
      <c r="Y64" s="21">
        <f>E64-X64</f>
        <v>-1915453</v>
      </c>
      <c r="AA64" s="37"/>
    </row>
    <row r="65" spans="1:27" s="23" customFormat="1" ht="22.5" customHeight="1" x14ac:dyDescent="0.2">
      <c r="A65" s="18">
        <v>47</v>
      </c>
      <c r="B65" s="1" t="s">
        <v>97</v>
      </c>
      <c r="C65" s="30" t="s">
        <v>161</v>
      </c>
      <c r="D65" s="22" t="s">
        <v>55</v>
      </c>
      <c r="E65" s="19">
        <f t="shared" si="3"/>
        <v>799440</v>
      </c>
      <c r="F65" s="20">
        <v>38680</v>
      </c>
      <c r="G65" s="20">
        <v>77370</v>
      </c>
      <c r="H65" s="24">
        <v>683390</v>
      </c>
      <c r="I65" s="1">
        <v>0</v>
      </c>
      <c r="J65" s="1">
        <v>0</v>
      </c>
      <c r="K65" s="53">
        <f t="shared" si="4"/>
        <v>799440</v>
      </c>
      <c r="L65" s="50"/>
      <c r="M65" s="20"/>
      <c r="N65" s="20"/>
      <c r="O65" s="3"/>
      <c r="P65" s="20"/>
      <c r="Q65" s="20"/>
      <c r="R65" s="20"/>
      <c r="S65" s="21"/>
      <c r="T65" s="21"/>
      <c r="U65" s="21"/>
      <c r="V65" s="21"/>
      <c r="Y65" s="21"/>
      <c r="AA65" s="37"/>
    </row>
    <row r="66" spans="1:27" s="23" customFormat="1" ht="22.5" customHeight="1" x14ac:dyDescent="0.2">
      <c r="A66" s="18">
        <v>48</v>
      </c>
      <c r="B66" s="1" t="s">
        <v>95</v>
      </c>
      <c r="C66" s="2">
        <v>3613999668999</v>
      </c>
      <c r="D66" s="22" t="s">
        <v>55</v>
      </c>
      <c r="E66" s="19">
        <f t="shared" si="3"/>
        <v>3856710</v>
      </c>
      <c r="F66" s="20">
        <v>401140</v>
      </c>
      <c r="G66" s="20">
        <v>929440</v>
      </c>
      <c r="H66" s="24">
        <v>1305670</v>
      </c>
      <c r="I66" s="1">
        <v>117980</v>
      </c>
      <c r="J66" s="1">
        <v>1102480</v>
      </c>
      <c r="K66" s="53">
        <f t="shared" si="4"/>
        <v>3856710</v>
      </c>
      <c r="L66" s="50"/>
      <c r="M66" s="20"/>
      <c r="N66" s="20"/>
      <c r="O66" s="3"/>
      <c r="P66" s="20"/>
      <c r="Q66" s="20"/>
      <c r="R66" s="20"/>
      <c r="S66" s="21">
        <f t="shared" ref="S66:S75" si="7">ROUNDUP(F66,-1)</f>
        <v>401140</v>
      </c>
      <c r="T66" s="21"/>
      <c r="U66" s="21"/>
      <c r="V66" s="21"/>
      <c r="X66" s="23">
        <v>8295972.9999999981</v>
      </c>
      <c r="Y66" s="21">
        <f t="shared" ref="Y66:Y75" si="8">E66-X66</f>
        <v>-4439262.9999999981</v>
      </c>
      <c r="AA66" s="37"/>
    </row>
    <row r="67" spans="1:27" s="23" customFormat="1" ht="22.5" customHeight="1" x14ac:dyDescent="0.2">
      <c r="A67" s="18">
        <v>49</v>
      </c>
      <c r="B67" s="1" t="s">
        <v>88</v>
      </c>
      <c r="C67" s="30" t="s">
        <v>156</v>
      </c>
      <c r="D67" s="22" t="s">
        <v>55</v>
      </c>
      <c r="E67" s="19">
        <f t="shared" si="3"/>
        <v>5038740</v>
      </c>
      <c r="F67" s="20">
        <v>950300</v>
      </c>
      <c r="G67" s="20">
        <v>1348630</v>
      </c>
      <c r="H67" s="24">
        <v>1420730</v>
      </c>
      <c r="I67" s="1">
        <v>319130</v>
      </c>
      <c r="J67" s="1">
        <v>999950</v>
      </c>
      <c r="K67" s="53">
        <f t="shared" si="4"/>
        <v>5038740</v>
      </c>
      <c r="L67" s="50"/>
      <c r="M67" s="20"/>
      <c r="N67" s="20"/>
      <c r="O67" s="3"/>
      <c r="P67" s="20"/>
      <c r="Q67" s="20"/>
      <c r="R67" s="20"/>
      <c r="S67" s="21">
        <f t="shared" si="7"/>
        <v>950300</v>
      </c>
      <c r="T67" s="21"/>
      <c r="U67" s="21"/>
      <c r="V67" s="21"/>
      <c r="X67" s="23">
        <v>4977146.9999999991</v>
      </c>
      <c r="Y67" s="21">
        <f t="shared" si="8"/>
        <v>61593.000000000931</v>
      </c>
      <c r="AA67" s="37"/>
    </row>
    <row r="68" spans="1:27" s="23" customFormat="1" ht="22.5" customHeight="1" x14ac:dyDescent="0.2">
      <c r="A68" s="18">
        <v>50</v>
      </c>
      <c r="B68" s="1" t="s">
        <v>90</v>
      </c>
      <c r="C68" s="30" t="s">
        <v>157</v>
      </c>
      <c r="D68" s="22" t="s">
        <v>55</v>
      </c>
      <c r="E68" s="19">
        <f t="shared" si="3"/>
        <v>0</v>
      </c>
      <c r="F68" s="20">
        <v>0</v>
      </c>
      <c r="G68" s="20">
        <v>0</v>
      </c>
      <c r="H68" s="24">
        <v>0</v>
      </c>
      <c r="I68" s="1">
        <v>0</v>
      </c>
      <c r="J68" s="1">
        <v>0</v>
      </c>
      <c r="K68" s="53">
        <f t="shared" si="4"/>
        <v>0</v>
      </c>
      <c r="L68" s="50"/>
      <c r="M68" s="20"/>
      <c r="N68" s="20"/>
      <c r="O68" s="3"/>
      <c r="P68" s="20"/>
      <c r="Q68" s="20"/>
      <c r="R68" s="20"/>
      <c r="S68" s="21">
        <f t="shared" si="7"/>
        <v>0</v>
      </c>
      <c r="T68" s="21"/>
      <c r="U68" s="21"/>
      <c r="V68" s="21"/>
      <c r="X68" s="23">
        <v>7718470</v>
      </c>
      <c r="Y68" s="21">
        <f t="shared" si="8"/>
        <v>-7718470</v>
      </c>
      <c r="AA68" s="37"/>
    </row>
    <row r="69" spans="1:27" s="23" customFormat="1" ht="22.5" customHeight="1" x14ac:dyDescent="0.2">
      <c r="A69" s="18">
        <v>51</v>
      </c>
      <c r="B69" s="1" t="s">
        <v>91</v>
      </c>
      <c r="C69" s="30" t="s">
        <v>158</v>
      </c>
      <c r="D69" s="22" t="s">
        <v>55</v>
      </c>
      <c r="E69" s="19">
        <f t="shared" si="3"/>
        <v>6646890</v>
      </c>
      <c r="F69" s="20">
        <v>1138360</v>
      </c>
      <c r="G69" s="20">
        <v>2132190</v>
      </c>
      <c r="H69" s="24">
        <v>2136660</v>
      </c>
      <c r="I69" s="1">
        <v>312900</v>
      </c>
      <c r="J69" s="1">
        <v>926780</v>
      </c>
      <c r="K69" s="53">
        <f t="shared" si="4"/>
        <v>6646890</v>
      </c>
      <c r="L69" s="50"/>
      <c r="M69" s="20"/>
      <c r="N69" s="20"/>
      <c r="O69" s="3"/>
      <c r="P69" s="20"/>
      <c r="Q69" s="20"/>
      <c r="R69" s="20"/>
      <c r="S69" s="21">
        <f t="shared" si="7"/>
        <v>1138360</v>
      </c>
      <c r="T69" s="21"/>
      <c r="U69" s="21"/>
      <c r="V69" s="21"/>
      <c r="X69" s="23">
        <v>6392468.0000000009</v>
      </c>
      <c r="Y69" s="21">
        <f t="shared" si="8"/>
        <v>254421.99999999907</v>
      </c>
      <c r="AA69" s="37"/>
    </row>
    <row r="70" spans="1:27" s="23" customFormat="1" ht="22.5" customHeight="1" x14ac:dyDescent="0.2">
      <c r="A70" s="18">
        <v>52</v>
      </c>
      <c r="B70" s="1" t="s">
        <v>92</v>
      </c>
      <c r="C70" s="30" t="s">
        <v>159</v>
      </c>
      <c r="D70" s="22" t="s">
        <v>55</v>
      </c>
      <c r="E70" s="19">
        <f t="shared" si="3"/>
        <v>0</v>
      </c>
      <c r="F70" s="20">
        <v>0</v>
      </c>
      <c r="G70" s="20">
        <v>0</v>
      </c>
      <c r="H70" s="24">
        <v>0</v>
      </c>
      <c r="I70" s="1">
        <v>0</v>
      </c>
      <c r="J70" s="1">
        <v>0</v>
      </c>
      <c r="K70" s="53">
        <f t="shared" si="4"/>
        <v>0</v>
      </c>
      <c r="L70" s="50"/>
      <c r="M70" s="20"/>
      <c r="N70" s="20"/>
      <c r="O70" s="3"/>
      <c r="P70" s="20"/>
      <c r="Q70" s="20"/>
      <c r="R70" s="20"/>
      <c r="S70" s="21">
        <f t="shared" si="7"/>
        <v>0</v>
      </c>
      <c r="T70" s="21"/>
      <c r="U70" s="21"/>
      <c r="V70" s="21"/>
      <c r="X70" s="23">
        <v>9228370.2999999989</v>
      </c>
      <c r="Y70" s="21">
        <f t="shared" si="8"/>
        <v>-9228370.2999999989</v>
      </c>
      <c r="AA70" s="37"/>
    </row>
    <row r="71" spans="1:27" s="23" customFormat="1" ht="22.5" customHeight="1" x14ac:dyDescent="0.2">
      <c r="A71" s="18">
        <v>53</v>
      </c>
      <c r="B71" s="1" t="s">
        <v>93</v>
      </c>
      <c r="C71" s="2">
        <v>3613686826868</v>
      </c>
      <c r="D71" s="22" t="s">
        <v>55</v>
      </c>
      <c r="E71" s="19">
        <f t="shared" si="3"/>
        <v>4454010</v>
      </c>
      <c r="F71" s="20">
        <v>1034980</v>
      </c>
      <c r="G71" s="20">
        <v>912220</v>
      </c>
      <c r="H71" s="24">
        <v>1641520</v>
      </c>
      <c r="I71" s="1">
        <v>72210</v>
      </c>
      <c r="J71" s="1">
        <v>793080</v>
      </c>
      <c r="K71" s="53">
        <f t="shared" si="4"/>
        <v>4454010</v>
      </c>
      <c r="L71" s="50"/>
      <c r="M71" s="20"/>
      <c r="N71" s="20"/>
      <c r="O71" s="3"/>
      <c r="P71" s="20"/>
      <c r="Q71" s="20"/>
      <c r="R71" s="20"/>
      <c r="S71" s="21">
        <f t="shared" si="7"/>
        <v>1034980</v>
      </c>
      <c r="T71" s="21"/>
      <c r="U71" s="21"/>
      <c r="V71" s="21"/>
      <c r="X71" s="23">
        <v>6515423</v>
      </c>
      <c r="Y71" s="21">
        <f t="shared" si="8"/>
        <v>-2061413</v>
      </c>
      <c r="AA71" s="37"/>
    </row>
    <row r="72" spans="1:27" s="23" customFormat="1" ht="22.5" customHeight="1" x14ac:dyDescent="0.2">
      <c r="A72" s="18">
        <v>54</v>
      </c>
      <c r="B72" s="1" t="s">
        <v>94</v>
      </c>
      <c r="C72" s="30" t="s">
        <v>160</v>
      </c>
      <c r="D72" s="22" t="s">
        <v>55</v>
      </c>
      <c r="E72" s="19">
        <f t="shared" si="3"/>
        <v>0</v>
      </c>
      <c r="F72" s="20">
        <v>0</v>
      </c>
      <c r="G72" s="20">
        <v>0</v>
      </c>
      <c r="H72" s="24">
        <v>0</v>
      </c>
      <c r="I72" s="1">
        <v>0</v>
      </c>
      <c r="J72" s="1">
        <v>0</v>
      </c>
      <c r="K72" s="53">
        <f t="shared" si="4"/>
        <v>0</v>
      </c>
      <c r="L72" s="50"/>
      <c r="M72" s="20"/>
      <c r="N72" s="20"/>
      <c r="O72" s="3"/>
      <c r="P72" s="20"/>
      <c r="Q72" s="20"/>
      <c r="R72" s="20"/>
      <c r="S72" s="21">
        <f t="shared" si="7"/>
        <v>0</v>
      </c>
      <c r="T72" s="21"/>
      <c r="U72" s="21"/>
      <c r="V72" s="21"/>
      <c r="X72" s="23">
        <v>4977146.9999999991</v>
      </c>
      <c r="Y72" s="21">
        <f t="shared" si="8"/>
        <v>-4977146.9999999991</v>
      </c>
      <c r="AA72" s="37"/>
    </row>
    <row r="73" spans="1:27" s="23" customFormat="1" ht="22.5" customHeight="1" x14ac:dyDescent="0.2">
      <c r="A73" s="18">
        <v>55</v>
      </c>
      <c r="B73" s="1" t="s">
        <v>96</v>
      </c>
      <c r="C73" s="30">
        <v>3613215007835</v>
      </c>
      <c r="D73" s="22" t="s">
        <v>55</v>
      </c>
      <c r="E73" s="19">
        <f t="shared" si="3"/>
        <v>46850</v>
      </c>
      <c r="F73" s="20">
        <v>0</v>
      </c>
      <c r="G73" s="20">
        <v>0</v>
      </c>
      <c r="H73" s="24">
        <v>0</v>
      </c>
      <c r="I73" s="1">
        <v>0</v>
      </c>
      <c r="J73" s="1">
        <v>46850</v>
      </c>
      <c r="K73" s="53">
        <f t="shared" si="4"/>
        <v>46850</v>
      </c>
      <c r="L73" s="50"/>
      <c r="M73" s="20"/>
      <c r="N73" s="20"/>
      <c r="O73" s="3"/>
      <c r="P73" s="20"/>
      <c r="Q73" s="20"/>
      <c r="R73" s="20"/>
      <c r="S73" s="21">
        <f t="shared" si="7"/>
        <v>0</v>
      </c>
      <c r="T73" s="21"/>
      <c r="U73" s="21"/>
      <c r="V73" s="21"/>
      <c r="X73" s="23">
        <v>4436873</v>
      </c>
      <c r="Y73" s="21">
        <f t="shared" si="8"/>
        <v>-4390023</v>
      </c>
      <c r="AA73" s="37"/>
    </row>
    <row r="74" spans="1:27" s="23" customFormat="1" ht="22.5" customHeight="1" x14ac:dyDescent="0.2">
      <c r="A74" s="18">
        <v>56</v>
      </c>
      <c r="B74" s="1" t="s">
        <v>87</v>
      </c>
      <c r="C74" s="30" t="s">
        <v>155</v>
      </c>
      <c r="D74" s="22" t="s">
        <v>55</v>
      </c>
      <c r="E74" s="19">
        <f t="shared" si="3"/>
        <v>141840</v>
      </c>
      <c r="F74" s="20">
        <v>141840</v>
      </c>
      <c r="G74" s="20">
        <v>0</v>
      </c>
      <c r="H74" s="24">
        <v>0</v>
      </c>
      <c r="I74" s="1">
        <v>0</v>
      </c>
      <c r="J74" s="1">
        <v>0</v>
      </c>
      <c r="K74" s="53">
        <f t="shared" si="4"/>
        <v>141840</v>
      </c>
      <c r="L74" s="50"/>
      <c r="M74" s="20"/>
      <c r="N74" s="20"/>
      <c r="O74" s="3"/>
      <c r="P74" s="20"/>
      <c r="Q74" s="20"/>
      <c r="R74" s="20"/>
      <c r="S74" s="21">
        <f t="shared" si="7"/>
        <v>141840</v>
      </c>
      <c r="T74" s="21"/>
      <c r="U74" s="21"/>
      <c r="V74" s="21"/>
      <c r="X74" s="23">
        <v>10942979.000000002</v>
      </c>
      <c r="Y74" s="21">
        <f t="shared" si="8"/>
        <v>-10801139.000000002</v>
      </c>
      <c r="AA74" s="37"/>
    </row>
    <row r="75" spans="1:27" s="23" customFormat="1" ht="22.5" customHeight="1" x14ac:dyDescent="0.2">
      <c r="A75" s="18">
        <v>57</v>
      </c>
      <c r="B75" s="1" t="s">
        <v>205</v>
      </c>
      <c r="C75" s="30">
        <v>3613205130270</v>
      </c>
      <c r="D75" s="22" t="s">
        <v>55</v>
      </c>
      <c r="E75" s="19">
        <f t="shared" si="3"/>
        <v>37820</v>
      </c>
      <c r="F75" s="20">
        <v>0</v>
      </c>
      <c r="G75" s="20">
        <v>0</v>
      </c>
      <c r="H75" s="24">
        <v>0</v>
      </c>
      <c r="I75" s="1">
        <v>37820</v>
      </c>
      <c r="J75" s="1">
        <v>0</v>
      </c>
      <c r="K75" s="53">
        <f t="shared" si="4"/>
        <v>37820</v>
      </c>
      <c r="L75" s="50"/>
      <c r="M75" s="20"/>
      <c r="N75" s="20"/>
      <c r="O75" s="3"/>
      <c r="P75" s="20"/>
      <c r="Q75" s="20"/>
      <c r="R75" s="20"/>
      <c r="S75" s="21">
        <f t="shared" si="7"/>
        <v>0</v>
      </c>
      <c r="T75" s="21"/>
      <c r="U75" s="21"/>
      <c r="V75" s="21"/>
      <c r="X75" s="23">
        <v>6899515</v>
      </c>
      <c r="Y75" s="21">
        <f t="shared" si="8"/>
        <v>-6861695</v>
      </c>
      <c r="AA75" s="37"/>
    </row>
    <row r="76" spans="1:27" s="23" customFormat="1" ht="22.5" customHeight="1" x14ac:dyDescent="0.2">
      <c r="A76" s="18">
        <v>58</v>
      </c>
      <c r="B76" s="1" t="s">
        <v>120</v>
      </c>
      <c r="C76" s="31" t="s">
        <v>167</v>
      </c>
      <c r="D76" s="22" t="s">
        <v>55</v>
      </c>
      <c r="E76" s="19">
        <f t="shared" si="3"/>
        <v>217490</v>
      </c>
      <c r="F76" s="20">
        <v>0</v>
      </c>
      <c r="G76" s="20">
        <v>141840</v>
      </c>
      <c r="H76" s="24">
        <v>0</v>
      </c>
      <c r="I76" s="1">
        <v>75650</v>
      </c>
      <c r="J76" s="1">
        <v>0</v>
      </c>
      <c r="K76" s="53">
        <f t="shared" si="4"/>
        <v>217490</v>
      </c>
      <c r="L76" s="50"/>
      <c r="M76" s="20"/>
      <c r="N76" s="20"/>
      <c r="O76" s="3"/>
      <c r="P76" s="20"/>
      <c r="Q76" s="20"/>
      <c r="R76" s="20"/>
      <c r="S76" s="21"/>
      <c r="T76" s="21"/>
      <c r="U76" s="21"/>
      <c r="V76" s="21"/>
      <c r="Y76" s="21"/>
      <c r="AA76" s="37"/>
    </row>
    <row r="77" spans="1:27" s="23" customFormat="1" ht="22.5" customHeight="1" x14ac:dyDescent="0.2">
      <c r="A77" s="18">
        <v>59</v>
      </c>
      <c r="B77" s="41" t="s">
        <v>129</v>
      </c>
      <c r="C77" s="30" t="s">
        <v>243</v>
      </c>
      <c r="D77" s="22" t="s">
        <v>55</v>
      </c>
      <c r="E77" s="19">
        <f t="shared" si="3"/>
        <v>1074180</v>
      </c>
      <c r="F77" s="20">
        <v>113470</v>
      </c>
      <c r="G77" s="20">
        <v>445370</v>
      </c>
      <c r="H77" s="24">
        <v>387690</v>
      </c>
      <c r="I77" s="1">
        <v>56730</v>
      </c>
      <c r="J77" s="1">
        <v>70920</v>
      </c>
      <c r="K77" s="53">
        <f t="shared" si="4"/>
        <v>1074180</v>
      </c>
      <c r="L77" s="50"/>
      <c r="M77" s="20"/>
      <c r="N77" s="20"/>
      <c r="O77" s="3"/>
      <c r="P77" s="20"/>
      <c r="Q77" s="20"/>
      <c r="R77" s="20"/>
      <c r="S77" s="21"/>
      <c r="T77" s="21"/>
      <c r="U77" s="21"/>
      <c r="V77" s="21"/>
      <c r="Y77" s="21"/>
      <c r="AA77" s="37"/>
    </row>
    <row r="78" spans="1:27" s="23" customFormat="1" ht="22.5" customHeight="1" x14ac:dyDescent="0.2">
      <c r="A78" s="18">
        <v>60</v>
      </c>
      <c r="B78" s="41" t="s">
        <v>233</v>
      </c>
      <c r="C78" s="30" t="s">
        <v>244</v>
      </c>
      <c r="D78" s="22" t="s">
        <v>55</v>
      </c>
      <c r="E78" s="19">
        <f t="shared" si="3"/>
        <v>0</v>
      </c>
      <c r="F78" s="20">
        <v>0</v>
      </c>
      <c r="G78" s="20">
        <v>0</v>
      </c>
      <c r="H78" s="24">
        <v>0</v>
      </c>
      <c r="I78" s="1">
        <v>0</v>
      </c>
      <c r="J78" s="1">
        <v>0</v>
      </c>
      <c r="K78" s="53">
        <f t="shared" si="4"/>
        <v>0</v>
      </c>
      <c r="L78" s="50"/>
      <c r="M78" s="20"/>
      <c r="N78" s="20"/>
      <c r="O78" s="3"/>
      <c r="P78" s="20"/>
      <c r="Q78" s="20"/>
      <c r="R78" s="20"/>
      <c r="S78" s="21"/>
      <c r="T78" s="21"/>
      <c r="U78" s="21"/>
      <c r="V78" s="21"/>
      <c r="Y78" s="21"/>
      <c r="AA78" s="37"/>
    </row>
    <row r="79" spans="1:27" s="23" customFormat="1" ht="22.5" customHeight="1" x14ac:dyDescent="0.2">
      <c r="A79" s="18">
        <v>61</v>
      </c>
      <c r="B79" s="41" t="s">
        <v>239</v>
      </c>
      <c r="C79" s="30" t="s">
        <v>245</v>
      </c>
      <c r="D79" s="22" t="s">
        <v>55</v>
      </c>
      <c r="E79" s="19">
        <f t="shared" si="3"/>
        <v>1233550</v>
      </c>
      <c r="F79" s="20">
        <v>51580</v>
      </c>
      <c r="G79" s="20">
        <v>578520</v>
      </c>
      <c r="H79" s="24">
        <v>208030</v>
      </c>
      <c r="I79" s="1">
        <v>0</v>
      </c>
      <c r="J79" s="1">
        <v>395420</v>
      </c>
      <c r="K79" s="53">
        <f t="shared" si="4"/>
        <v>1233550</v>
      </c>
      <c r="L79" s="50"/>
      <c r="M79" s="20"/>
      <c r="N79" s="20"/>
      <c r="O79" s="3"/>
      <c r="P79" s="20"/>
      <c r="Q79" s="20"/>
      <c r="R79" s="20"/>
      <c r="S79" s="21"/>
      <c r="T79" s="21"/>
      <c r="U79" s="21"/>
      <c r="V79" s="21"/>
      <c r="Y79" s="21"/>
      <c r="AA79" s="37"/>
    </row>
    <row r="80" spans="1:27" s="23" customFormat="1" ht="22.5" customHeight="1" x14ac:dyDescent="0.2">
      <c r="A80" s="18">
        <v>62</v>
      </c>
      <c r="B80" s="1" t="s">
        <v>98</v>
      </c>
      <c r="C80" s="30">
        <v>3613678996789</v>
      </c>
      <c r="D80" s="22" t="s">
        <v>55</v>
      </c>
      <c r="E80" s="19">
        <f t="shared" si="3"/>
        <v>1515610</v>
      </c>
      <c r="F80" s="20">
        <v>386840</v>
      </c>
      <c r="G80" s="20">
        <v>0</v>
      </c>
      <c r="H80" s="24">
        <v>529740</v>
      </c>
      <c r="I80" s="1">
        <v>331990</v>
      </c>
      <c r="J80" s="1">
        <v>267040</v>
      </c>
      <c r="K80" s="53">
        <f t="shared" si="4"/>
        <v>1515610</v>
      </c>
      <c r="L80" s="50"/>
      <c r="M80" s="20"/>
      <c r="N80" s="20"/>
      <c r="O80" s="3"/>
      <c r="P80" s="20"/>
      <c r="Q80" s="20"/>
      <c r="R80" s="20"/>
      <c r="S80" s="21">
        <f>ROUNDUP(F80,-1)</f>
        <v>386840</v>
      </c>
      <c r="T80" s="21"/>
      <c r="U80" s="21"/>
      <c r="V80" s="21"/>
      <c r="X80" s="23">
        <v>7787108</v>
      </c>
      <c r="Y80" s="21">
        <f>E80-X80</f>
        <v>-6271498</v>
      </c>
      <c r="AA80" s="37"/>
    </row>
    <row r="81" spans="1:27" s="23" customFormat="1" ht="22.5" customHeight="1" x14ac:dyDescent="0.2">
      <c r="A81" s="18">
        <v>63</v>
      </c>
      <c r="B81" s="1" t="s">
        <v>182</v>
      </c>
      <c r="C81" s="30" t="s">
        <v>194</v>
      </c>
      <c r="D81" s="22" t="s">
        <v>55</v>
      </c>
      <c r="E81" s="19">
        <f t="shared" si="3"/>
        <v>0</v>
      </c>
      <c r="F81" s="20">
        <v>0</v>
      </c>
      <c r="G81" s="20">
        <v>0</v>
      </c>
      <c r="H81" s="24">
        <v>0</v>
      </c>
      <c r="I81" s="1">
        <v>0</v>
      </c>
      <c r="J81" s="1">
        <v>0</v>
      </c>
      <c r="K81" s="53">
        <f t="shared" si="4"/>
        <v>0</v>
      </c>
      <c r="L81" s="50"/>
      <c r="M81" s="20"/>
      <c r="N81" s="20"/>
      <c r="O81" s="3"/>
      <c r="P81" s="20"/>
      <c r="Q81" s="20"/>
      <c r="R81" s="20"/>
      <c r="S81" s="21">
        <f>ROUNDUP(F81,-1)</f>
        <v>0</v>
      </c>
      <c r="T81" s="21"/>
      <c r="U81" s="21"/>
      <c r="V81" s="21"/>
      <c r="X81" s="23">
        <v>5208693</v>
      </c>
      <c r="Y81" s="21">
        <f>E81-X81</f>
        <v>-5208693</v>
      </c>
      <c r="AA81" s="37"/>
    </row>
    <row r="82" spans="1:27" s="23" customFormat="1" ht="22.5" customHeight="1" x14ac:dyDescent="0.2">
      <c r="A82" s="18">
        <v>64</v>
      </c>
      <c r="B82" s="1" t="s">
        <v>99</v>
      </c>
      <c r="C82" s="30" t="s">
        <v>192</v>
      </c>
      <c r="D82" s="22" t="s">
        <v>55</v>
      </c>
      <c r="E82" s="19">
        <f t="shared" si="3"/>
        <v>1357000</v>
      </c>
      <c r="F82" s="20">
        <v>223070</v>
      </c>
      <c r="G82" s="20">
        <v>495710</v>
      </c>
      <c r="H82" s="24">
        <v>508100</v>
      </c>
      <c r="I82" s="1">
        <v>0</v>
      </c>
      <c r="J82" s="1">
        <v>130120</v>
      </c>
      <c r="K82" s="53">
        <f t="shared" si="4"/>
        <v>1357000</v>
      </c>
      <c r="L82" s="50"/>
      <c r="M82" s="20"/>
      <c r="N82" s="20"/>
      <c r="O82" s="3"/>
      <c r="P82" s="20"/>
      <c r="Q82" s="20"/>
      <c r="R82" s="20"/>
      <c r="S82" s="21"/>
      <c r="T82" s="21"/>
      <c r="U82" s="21"/>
      <c r="V82" s="21"/>
      <c r="Y82" s="21"/>
      <c r="AA82" s="37"/>
    </row>
    <row r="83" spans="1:27" s="23" customFormat="1" ht="22.5" customHeight="1" x14ac:dyDescent="0.2">
      <c r="A83" s="18">
        <v>65</v>
      </c>
      <c r="B83" s="1" t="s">
        <v>100</v>
      </c>
      <c r="C83" s="30" t="s">
        <v>162</v>
      </c>
      <c r="D83" s="22" t="s">
        <v>55</v>
      </c>
      <c r="E83" s="19">
        <f t="shared" si="3"/>
        <v>0</v>
      </c>
      <c r="F83" s="20">
        <v>0</v>
      </c>
      <c r="G83" s="20">
        <v>0</v>
      </c>
      <c r="H83" s="24">
        <v>0</v>
      </c>
      <c r="I83" s="1">
        <v>0</v>
      </c>
      <c r="J83" s="1">
        <v>0</v>
      </c>
      <c r="K83" s="53">
        <f t="shared" si="4"/>
        <v>0</v>
      </c>
      <c r="L83" s="50"/>
      <c r="M83" s="20"/>
      <c r="N83" s="20"/>
      <c r="O83" s="3"/>
      <c r="P83" s="20"/>
      <c r="Q83" s="20"/>
      <c r="R83" s="20"/>
      <c r="S83" s="21">
        <f t="shared" ref="S83:S100" si="9">ROUNDUP(F83,-1)</f>
        <v>0</v>
      </c>
      <c r="T83" s="21"/>
      <c r="U83" s="21"/>
      <c r="V83" s="21"/>
      <c r="X83" s="21">
        <v>5980513</v>
      </c>
      <c r="Y83" s="21">
        <f t="shared" ref="Y83:Y100" si="10">E83-X83</f>
        <v>-5980513</v>
      </c>
      <c r="AA83" s="37"/>
    </row>
    <row r="84" spans="1:27" s="23" customFormat="1" ht="22.5" customHeight="1" x14ac:dyDescent="0.2">
      <c r="A84" s="18">
        <v>66</v>
      </c>
      <c r="B84" s="1" t="s">
        <v>101</v>
      </c>
      <c r="C84" s="30" t="s">
        <v>163</v>
      </c>
      <c r="D84" s="22" t="s">
        <v>55</v>
      </c>
      <c r="E84" s="19">
        <f t="shared" ref="E84:E147" si="11">K84</f>
        <v>0</v>
      </c>
      <c r="F84" s="20">
        <v>0</v>
      </c>
      <c r="G84" s="20">
        <v>0</v>
      </c>
      <c r="H84" s="24">
        <v>0</v>
      </c>
      <c r="I84" s="1">
        <v>0</v>
      </c>
      <c r="J84" s="1">
        <v>0</v>
      </c>
      <c r="K84" s="53">
        <f t="shared" ref="K84:K147" si="12">SUM(F84:J84)</f>
        <v>0</v>
      </c>
      <c r="L84" s="50"/>
      <c r="M84" s="20"/>
      <c r="N84" s="20"/>
      <c r="O84" s="3"/>
      <c r="P84" s="20"/>
      <c r="Q84" s="20"/>
      <c r="R84" s="20"/>
      <c r="S84" s="21">
        <f t="shared" si="9"/>
        <v>0</v>
      </c>
      <c r="T84" s="21"/>
      <c r="U84" s="21"/>
      <c r="V84" s="21"/>
      <c r="X84" s="21">
        <v>8295972.9999999981</v>
      </c>
      <c r="Y84" s="21">
        <f t="shared" si="10"/>
        <v>-8295972.9999999981</v>
      </c>
      <c r="AA84" s="37"/>
    </row>
    <row r="85" spans="1:27" s="23" customFormat="1" ht="22.5" customHeight="1" x14ac:dyDescent="0.2">
      <c r="A85" s="18">
        <v>67</v>
      </c>
      <c r="B85" s="1" t="s">
        <v>183</v>
      </c>
      <c r="C85" s="30" t="s">
        <v>195</v>
      </c>
      <c r="D85" s="22" t="s">
        <v>55</v>
      </c>
      <c r="E85" s="19">
        <f t="shared" si="11"/>
        <v>0</v>
      </c>
      <c r="F85" s="20">
        <v>0</v>
      </c>
      <c r="G85" s="20">
        <v>0</v>
      </c>
      <c r="H85" s="24">
        <v>0</v>
      </c>
      <c r="I85" s="1">
        <v>0</v>
      </c>
      <c r="J85" s="1">
        <v>0</v>
      </c>
      <c r="K85" s="53">
        <f t="shared" si="12"/>
        <v>0</v>
      </c>
      <c r="L85" s="50"/>
      <c r="M85" s="20"/>
      <c r="N85" s="20"/>
      <c r="O85" s="3"/>
      <c r="P85" s="20"/>
      <c r="Q85" s="20"/>
      <c r="R85" s="20"/>
      <c r="S85" s="21">
        <f t="shared" si="9"/>
        <v>0</v>
      </c>
      <c r="T85" s="21"/>
      <c r="U85" s="21"/>
      <c r="V85" s="21"/>
      <c r="X85" s="23">
        <v>4977146.9999999991</v>
      </c>
      <c r="Y85" s="21">
        <f t="shared" si="10"/>
        <v>-4977146.9999999991</v>
      </c>
      <c r="AA85" s="37"/>
    </row>
    <row r="86" spans="1:27" s="23" customFormat="1" ht="22.5" customHeight="1" x14ac:dyDescent="0.2">
      <c r="A86" s="18">
        <v>68</v>
      </c>
      <c r="B86" s="1" t="s">
        <v>184</v>
      </c>
      <c r="C86" s="30" t="s">
        <v>196</v>
      </c>
      <c r="D86" s="22" t="s">
        <v>55</v>
      </c>
      <c r="E86" s="19">
        <f t="shared" si="11"/>
        <v>0</v>
      </c>
      <c r="F86" s="20">
        <v>0</v>
      </c>
      <c r="G86" s="20">
        <v>0</v>
      </c>
      <c r="H86" s="24">
        <v>0</v>
      </c>
      <c r="I86" s="1">
        <v>0</v>
      </c>
      <c r="J86" s="1">
        <v>0</v>
      </c>
      <c r="K86" s="53">
        <f t="shared" si="12"/>
        <v>0</v>
      </c>
      <c r="L86" s="50"/>
      <c r="M86" s="20"/>
      <c r="N86" s="20"/>
      <c r="O86" s="3"/>
      <c r="P86" s="20"/>
      <c r="Q86" s="20"/>
      <c r="R86" s="20"/>
      <c r="S86" s="21">
        <f t="shared" si="9"/>
        <v>0</v>
      </c>
      <c r="T86" s="21"/>
      <c r="U86" s="21"/>
      <c r="V86" s="21"/>
      <c r="X86" s="23">
        <v>4977146.9999999991</v>
      </c>
      <c r="Y86" s="21">
        <f t="shared" si="10"/>
        <v>-4977146.9999999991</v>
      </c>
      <c r="AA86" s="37"/>
    </row>
    <row r="87" spans="1:27" s="23" customFormat="1" ht="22.5" customHeight="1" x14ac:dyDescent="0.2">
      <c r="A87" s="18">
        <v>69</v>
      </c>
      <c r="B87" s="1" t="s">
        <v>185</v>
      </c>
      <c r="C87" s="30" t="s">
        <v>197</v>
      </c>
      <c r="D87" s="22" t="s">
        <v>55</v>
      </c>
      <c r="E87" s="19">
        <f t="shared" si="11"/>
        <v>0</v>
      </c>
      <c r="F87" s="20">
        <v>0</v>
      </c>
      <c r="G87" s="20">
        <v>0</v>
      </c>
      <c r="H87" s="24">
        <v>0</v>
      </c>
      <c r="I87" s="1">
        <v>0</v>
      </c>
      <c r="J87" s="1">
        <v>0</v>
      </c>
      <c r="K87" s="53">
        <f t="shared" si="12"/>
        <v>0</v>
      </c>
      <c r="L87" s="50"/>
      <c r="M87" s="20"/>
      <c r="N87" s="20"/>
      <c r="O87" s="3"/>
      <c r="P87" s="20"/>
      <c r="Q87" s="20"/>
      <c r="R87" s="20"/>
      <c r="S87" s="21">
        <f t="shared" si="9"/>
        <v>0</v>
      </c>
      <c r="T87" s="21"/>
      <c r="U87" s="21"/>
      <c r="V87" s="21"/>
      <c r="X87" s="23">
        <v>13794839</v>
      </c>
      <c r="Y87" s="21">
        <f t="shared" si="10"/>
        <v>-13794839</v>
      </c>
      <c r="AA87" s="37"/>
    </row>
    <row r="88" spans="1:27" s="23" customFormat="1" ht="22.5" customHeight="1" x14ac:dyDescent="0.2">
      <c r="A88" s="18">
        <v>70</v>
      </c>
      <c r="B88" s="1" t="s">
        <v>103</v>
      </c>
      <c r="C88" s="31" t="s">
        <v>165</v>
      </c>
      <c r="D88" s="22" t="s">
        <v>55</v>
      </c>
      <c r="E88" s="19">
        <f t="shared" si="11"/>
        <v>0</v>
      </c>
      <c r="F88" s="20">
        <v>0</v>
      </c>
      <c r="G88" s="20">
        <v>0</v>
      </c>
      <c r="H88" s="24">
        <v>0</v>
      </c>
      <c r="I88" s="1">
        <v>0</v>
      </c>
      <c r="J88" s="1">
        <v>0</v>
      </c>
      <c r="K88" s="53">
        <f t="shared" si="12"/>
        <v>0</v>
      </c>
      <c r="L88" s="50"/>
      <c r="M88" s="20"/>
      <c r="N88" s="20"/>
      <c r="O88" s="3"/>
      <c r="P88" s="20"/>
      <c r="Q88" s="20"/>
      <c r="R88" s="20"/>
      <c r="S88" s="21">
        <f t="shared" si="9"/>
        <v>0</v>
      </c>
      <c r="T88" s="21"/>
      <c r="U88" s="21"/>
      <c r="V88" s="21"/>
      <c r="X88" s="23">
        <v>7391215</v>
      </c>
      <c r="Y88" s="21">
        <f t="shared" si="10"/>
        <v>-7391215</v>
      </c>
      <c r="AA88" s="37"/>
    </row>
    <row r="89" spans="1:27" s="23" customFormat="1" ht="22.5" customHeight="1" x14ac:dyDescent="0.2">
      <c r="A89" s="18">
        <v>71</v>
      </c>
      <c r="B89" s="1" t="s">
        <v>189</v>
      </c>
      <c r="C89" s="5" t="s">
        <v>219</v>
      </c>
      <c r="D89" s="22" t="s">
        <v>55</v>
      </c>
      <c r="E89" s="19">
        <f t="shared" si="11"/>
        <v>0</v>
      </c>
      <c r="F89" s="20">
        <v>0</v>
      </c>
      <c r="G89" s="20">
        <v>0</v>
      </c>
      <c r="H89" s="24">
        <v>0</v>
      </c>
      <c r="I89" s="1">
        <v>0</v>
      </c>
      <c r="J89" s="1">
        <v>0</v>
      </c>
      <c r="K89" s="53">
        <f t="shared" si="12"/>
        <v>0</v>
      </c>
      <c r="L89" s="50"/>
      <c r="M89" s="20"/>
      <c r="N89" s="20"/>
      <c r="O89" s="3"/>
      <c r="P89" s="20"/>
      <c r="Q89" s="20"/>
      <c r="R89" s="20"/>
      <c r="S89" s="21">
        <f t="shared" si="9"/>
        <v>0</v>
      </c>
      <c r="T89" s="21"/>
      <c r="U89" s="21"/>
      <c r="V89" s="21"/>
      <c r="X89" s="23">
        <v>9806575.0299999993</v>
      </c>
      <c r="Y89" s="21">
        <f t="shared" si="10"/>
        <v>-9806575.0299999993</v>
      </c>
      <c r="AA89" s="37"/>
    </row>
    <row r="90" spans="1:27" s="23" customFormat="1" ht="22.5" customHeight="1" x14ac:dyDescent="0.2">
      <c r="A90" s="18">
        <v>72</v>
      </c>
      <c r="B90" s="1" t="s">
        <v>201</v>
      </c>
      <c r="C90" s="30">
        <v>3613205020320</v>
      </c>
      <c r="D90" s="22" t="s">
        <v>55</v>
      </c>
      <c r="E90" s="19">
        <f t="shared" si="11"/>
        <v>496430</v>
      </c>
      <c r="F90" s="20">
        <v>162640</v>
      </c>
      <c r="G90" s="20">
        <v>158860</v>
      </c>
      <c r="H90" s="24">
        <v>118200</v>
      </c>
      <c r="I90" s="1">
        <v>56730</v>
      </c>
      <c r="J90" s="1">
        <v>0</v>
      </c>
      <c r="K90" s="53">
        <f t="shared" si="12"/>
        <v>496430</v>
      </c>
      <c r="L90" s="50"/>
      <c r="M90" s="20"/>
      <c r="N90" s="20"/>
      <c r="O90" s="3"/>
      <c r="P90" s="20"/>
      <c r="Q90" s="20"/>
      <c r="R90" s="20"/>
      <c r="S90" s="21">
        <f t="shared" si="9"/>
        <v>162640</v>
      </c>
      <c r="T90" s="21"/>
      <c r="U90" s="21"/>
      <c r="V90" s="21"/>
      <c r="X90" s="23">
        <v>7879741.5</v>
      </c>
      <c r="Y90" s="21">
        <f t="shared" si="10"/>
        <v>-7383311.5</v>
      </c>
      <c r="AA90" s="37"/>
    </row>
    <row r="91" spans="1:27" s="23" customFormat="1" ht="22.5" customHeight="1" x14ac:dyDescent="0.2">
      <c r="A91" s="18">
        <v>73</v>
      </c>
      <c r="B91" s="1" t="s">
        <v>206</v>
      </c>
      <c r="C91" s="30">
        <v>3613215010738</v>
      </c>
      <c r="D91" s="22" t="s">
        <v>55</v>
      </c>
      <c r="E91" s="19">
        <f t="shared" si="11"/>
        <v>0</v>
      </c>
      <c r="F91" s="20">
        <v>0</v>
      </c>
      <c r="G91" s="20">
        <v>0</v>
      </c>
      <c r="H91" s="24">
        <v>0</v>
      </c>
      <c r="I91" s="1">
        <v>0</v>
      </c>
      <c r="J91" s="1">
        <v>0</v>
      </c>
      <c r="K91" s="53">
        <f t="shared" si="12"/>
        <v>0</v>
      </c>
      <c r="L91" s="50"/>
      <c r="M91" s="20"/>
      <c r="N91" s="20"/>
      <c r="O91" s="3"/>
      <c r="P91" s="20"/>
      <c r="Q91" s="20"/>
      <c r="R91" s="20"/>
      <c r="S91" s="21">
        <f t="shared" si="9"/>
        <v>0</v>
      </c>
      <c r="T91" s="21"/>
      <c r="U91" s="21"/>
      <c r="V91" s="21"/>
      <c r="X91" s="23">
        <v>5980513</v>
      </c>
      <c r="Y91" s="21">
        <f t="shared" si="10"/>
        <v>-5980513</v>
      </c>
      <c r="AA91" s="37"/>
    </row>
    <row r="92" spans="1:27" s="23" customFormat="1" ht="22.5" customHeight="1" x14ac:dyDescent="0.2">
      <c r="A92" s="18">
        <v>74</v>
      </c>
      <c r="B92" s="1" t="s">
        <v>104</v>
      </c>
      <c r="C92" s="30">
        <v>3613215000270</v>
      </c>
      <c r="D92" s="22" t="s">
        <v>55</v>
      </c>
      <c r="E92" s="19">
        <f t="shared" si="11"/>
        <v>488260</v>
      </c>
      <c r="F92" s="20">
        <v>162750</v>
      </c>
      <c r="G92" s="20">
        <v>0</v>
      </c>
      <c r="H92" s="24">
        <v>0</v>
      </c>
      <c r="I92" s="1">
        <v>325510</v>
      </c>
      <c r="J92" s="1">
        <v>0</v>
      </c>
      <c r="K92" s="53">
        <f t="shared" si="12"/>
        <v>488260</v>
      </c>
      <c r="L92" s="50"/>
      <c r="M92" s="20"/>
      <c r="N92" s="20"/>
      <c r="O92" s="3"/>
      <c r="P92" s="20"/>
      <c r="Q92" s="20"/>
      <c r="R92" s="20"/>
      <c r="S92" s="21">
        <f t="shared" si="9"/>
        <v>162750</v>
      </c>
      <c r="T92" s="21"/>
      <c r="U92" s="21"/>
      <c r="V92" s="21"/>
      <c r="X92" s="23">
        <v>8922690.8399999999</v>
      </c>
      <c r="Y92" s="21">
        <f t="shared" si="10"/>
        <v>-8434430.8399999999</v>
      </c>
      <c r="AA92" s="37"/>
    </row>
    <row r="93" spans="1:27" s="23" customFormat="1" ht="22.5" customHeight="1" x14ac:dyDescent="0.2">
      <c r="A93" s="18">
        <v>75</v>
      </c>
      <c r="B93" s="1" t="s">
        <v>173</v>
      </c>
      <c r="C93" s="30">
        <v>3613215000314</v>
      </c>
      <c r="D93" s="22" t="s">
        <v>55</v>
      </c>
      <c r="E93" s="19">
        <f t="shared" si="11"/>
        <v>309460</v>
      </c>
      <c r="F93" s="20">
        <v>103150</v>
      </c>
      <c r="G93" s="20">
        <v>0</v>
      </c>
      <c r="H93" s="24">
        <v>0</v>
      </c>
      <c r="I93" s="1">
        <v>206310</v>
      </c>
      <c r="J93" s="1">
        <v>0</v>
      </c>
      <c r="K93" s="53">
        <f t="shared" si="12"/>
        <v>309460</v>
      </c>
      <c r="L93" s="50"/>
      <c r="M93" s="20"/>
      <c r="N93" s="20"/>
      <c r="O93" s="3"/>
      <c r="P93" s="20"/>
      <c r="Q93" s="20"/>
      <c r="R93" s="20"/>
      <c r="S93" s="21">
        <f t="shared" si="9"/>
        <v>103150</v>
      </c>
      <c r="T93" s="21"/>
      <c r="U93" s="21"/>
      <c r="V93" s="21"/>
      <c r="X93" s="23">
        <v>6387283.0000000019</v>
      </c>
      <c r="Y93" s="21">
        <f t="shared" si="10"/>
        <v>-6077823.0000000019</v>
      </c>
      <c r="AA93" s="37"/>
    </row>
    <row r="94" spans="1:27" s="23" customFormat="1" ht="22.5" customHeight="1" x14ac:dyDescent="0.2">
      <c r="A94" s="18">
        <v>76</v>
      </c>
      <c r="B94" s="1" t="s">
        <v>105</v>
      </c>
      <c r="C94" s="30">
        <v>3613215000308</v>
      </c>
      <c r="D94" s="22" t="s">
        <v>55</v>
      </c>
      <c r="E94" s="19">
        <f t="shared" si="11"/>
        <v>0</v>
      </c>
      <c r="F94" s="20">
        <v>0</v>
      </c>
      <c r="G94" s="20">
        <v>0</v>
      </c>
      <c r="H94" s="24">
        <v>0</v>
      </c>
      <c r="I94" s="1">
        <v>0</v>
      </c>
      <c r="J94" s="1">
        <v>0</v>
      </c>
      <c r="K94" s="53">
        <f t="shared" si="12"/>
        <v>0</v>
      </c>
      <c r="L94" s="50"/>
      <c r="M94" s="20"/>
      <c r="N94" s="20"/>
      <c r="O94" s="3"/>
      <c r="P94" s="20"/>
      <c r="Q94" s="20"/>
      <c r="R94" s="20"/>
      <c r="S94" s="21">
        <f t="shared" si="9"/>
        <v>0</v>
      </c>
      <c r="T94" s="21"/>
      <c r="U94" s="21"/>
      <c r="V94" s="21"/>
      <c r="X94" s="23">
        <v>10127257.5</v>
      </c>
      <c r="Y94" s="21">
        <f t="shared" si="10"/>
        <v>-10127257.5</v>
      </c>
      <c r="AA94" s="37"/>
    </row>
    <row r="95" spans="1:27" s="23" customFormat="1" ht="22.5" customHeight="1" x14ac:dyDescent="0.2">
      <c r="A95" s="18">
        <v>77</v>
      </c>
      <c r="B95" s="1" t="s">
        <v>106</v>
      </c>
      <c r="C95" s="30">
        <v>3613215000320</v>
      </c>
      <c r="D95" s="22" t="s">
        <v>55</v>
      </c>
      <c r="E95" s="19">
        <f t="shared" si="11"/>
        <v>0</v>
      </c>
      <c r="F95" s="20">
        <v>0</v>
      </c>
      <c r="G95" s="20">
        <v>0</v>
      </c>
      <c r="H95" s="24">
        <v>0</v>
      </c>
      <c r="I95" s="1">
        <v>0</v>
      </c>
      <c r="J95" s="1">
        <v>0</v>
      </c>
      <c r="K95" s="53">
        <f t="shared" si="12"/>
        <v>0</v>
      </c>
      <c r="L95" s="50"/>
      <c r="M95" s="20"/>
      <c r="N95" s="20"/>
      <c r="O95" s="3"/>
      <c r="P95" s="20"/>
      <c r="Q95" s="20"/>
      <c r="R95" s="20"/>
      <c r="S95" s="21">
        <f t="shared" si="9"/>
        <v>0</v>
      </c>
      <c r="T95" s="21"/>
      <c r="U95" s="21"/>
      <c r="V95" s="21"/>
      <c r="X95" s="23">
        <v>5613898.5</v>
      </c>
      <c r="Y95" s="21">
        <f t="shared" si="10"/>
        <v>-5613898.5</v>
      </c>
      <c r="AA95" s="37"/>
    </row>
    <row r="96" spans="1:27" s="23" customFormat="1" ht="22.5" customHeight="1" x14ac:dyDescent="0.2">
      <c r="A96" s="18">
        <v>78</v>
      </c>
      <c r="B96" s="1" t="s">
        <v>107</v>
      </c>
      <c r="C96" s="30">
        <v>3613215000915</v>
      </c>
      <c r="D96" s="22" t="s">
        <v>55</v>
      </c>
      <c r="E96" s="19">
        <f t="shared" si="11"/>
        <v>0</v>
      </c>
      <c r="F96" s="20">
        <v>0</v>
      </c>
      <c r="G96" s="20">
        <v>0</v>
      </c>
      <c r="H96" s="24">
        <v>0</v>
      </c>
      <c r="I96" s="1">
        <v>0</v>
      </c>
      <c r="J96" s="1">
        <v>0</v>
      </c>
      <c r="K96" s="53">
        <f t="shared" si="12"/>
        <v>0</v>
      </c>
      <c r="L96" s="50"/>
      <c r="M96" s="20"/>
      <c r="N96" s="20"/>
      <c r="O96" s="3"/>
      <c r="P96" s="20"/>
      <c r="Q96" s="20"/>
      <c r="R96" s="20"/>
      <c r="S96" s="21">
        <f t="shared" si="9"/>
        <v>0</v>
      </c>
      <c r="T96" s="21"/>
      <c r="U96" s="21"/>
      <c r="V96" s="21"/>
      <c r="X96" s="23">
        <v>6409558.5</v>
      </c>
      <c r="Y96" s="21">
        <f t="shared" si="10"/>
        <v>-6409558.5</v>
      </c>
      <c r="AA96" s="37"/>
    </row>
    <row r="97" spans="1:27" s="23" customFormat="1" ht="22.5" customHeight="1" x14ac:dyDescent="0.2">
      <c r="A97" s="18">
        <v>79</v>
      </c>
      <c r="B97" s="1" t="s">
        <v>108</v>
      </c>
      <c r="C97" s="30">
        <v>3613215000661</v>
      </c>
      <c r="D97" s="22" t="s">
        <v>55</v>
      </c>
      <c r="E97" s="19">
        <f t="shared" si="11"/>
        <v>0</v>
      </c>
      <c r="F97" s="20">
        <v>0</v>
      </c>
      <c r="G97" s="20">
        <v>0</v>
      </c>
      <c r="H97" s="24">
        <v>0</v>
      </c>
      <c r="I97" s="1">
        <v>0</v>
      </c>
      <c r="J97" s="1">
        <v>0</v>
      </c>
      <c r="K97" s="53">
        <f t="shared" si="12"/>
        <v>0</v>
      </c>
      <c r="L97" s="50"/>
      <c r="M97" s="20"/>
      <c r="N97" s="20"/>
      <c r="O97" s="3"/>
      <c r="P97" s="20"/>
      <c r="Q97" s="20"/>
      <c r="R97" s="20"/>
      <c r="S97" s="21">
        <f t="shared" si="9"/>
        <v>0</v>
      </c>
      <c r="T97" s="21"/>
      <c r="U97" s="21"/>
      <c r="V97" s="21"/>
      <c r="X97" s="23">
        <v>6887401.5</v>
      </c>
      <c r="Y97" s="21">
        <f t="shared" si="10"/>
        <v>-6887401.5</v>
      </c>
      <c r="AA97" s="37"/>
    </row>
    <row r="98" spans="1:27" s="23" customFormat="1" ht="22.5" customHeight="1" x14ac:dyDescent="0.2">
      <c r="A98" s="18">
        <v>80</v>
      </c>
      <c r="B98" s="1" t="s">
        <v>224</v>
      </c>
      <c r="C98" s="31" t="s">
        <v>225</v>
      </c>
      <c r="D98" s="22" t="s">
        <v>55</v>
      </c>
      <c r="E98" s="19">
        <f t="shared" si="11"/>
        <v>22200</v>
      </c>
      <c r="F98" s="20">
        <v>22200</v>
      </c>
      <c r="G98" s="20">
        <v>0</v>
      </c>
      <c r="H98" s="24">
        <v>0</v>
      </c>
      <c r="I98" s="1">
        <v>0</v>
      </c>
      <c r="J98" s="1">
        <v>0</v>
      </c>
      <c r="K98" s="53">
        <f t="shared" si="12"/>
        <v>22200</v>
      </c>
      <c r="L98" s="50"/>
      <c r="M98" s="20"/>
      <c r="N98" s="20"/>
      <c r="O98" s="3"/>
      <c r="P98" s="20"/>
      <c r="Q98" s="20"/>
      <c r="R98" s="20"/>
      <c r="S98" s="21">
        <f t="shared" si="9"/>
        <v>22200</v>
      </c>
      <c r="T98" s="21"/>
      <c r="U98" s="21"/>
      <c r="V98" s="21"/>
      <c r="X98" s="23">
        <v>3120507</v>
      </c>
      <c r="Y98" s="21">
        <f t="shared" si="10"/>
        <v>-3098307</v>
      </c>
      <c r="AA98" s="37"/>
    </row>
    <row r="99" spans="1:27" s="23" customFormat="1" ht="22.5" customHeight="1" x14ac:dyDescent="0.2">
      <c r="A99" s="18">
        <v>81</v>
      </c>
      <c r="B99" s="1" t="s">
        <v>207</v>
      </c>
      <c r="C99" s="31" t="s">
        <v>209</v>
      </c>
      <c r="D99" s="22" t="s">
        <v>55</v>
      </c>
      <c r="E99" s="19">
        <f t="shared" si="11"/>
        <v>0</v>
      </c>
      <c r="F99" s="20">
        <v>0</v>
      </c>
      <c r="G99" s="20">
        <v>0</v>
      </c>
      <c r="H99" s="24">
        <v>0</v>
      </c>
      <c r="I99" s="1">
        <v>0</v>
      </c>
      <c r="J99" s="1">
        <v>0</v>
      </c>
      <c r="K99" s="53">
        <f t="shared" si="12"/>
        <v>0</v>
      </c>
      <c r="L99" s="50"/>
      <c r="M99" s="20"/>
      <c r="N99" s="20"/>
      <c r="O99" s="3"/>
      <c r="P99" s="20"/>
      <c r="Q99" s="20"/>
      <c r="R99" s="20"/>
      <c r="S99" s="21">
        <f t="shared" si="9"/>
        <v>0</v>
      </c>
      <c r="T99" s="21"/>
      <c r="U99" s="21"/>
      <c r="V99" s="21"/>
      <c r="X99" s="23">
        <v>8355221.5</v>
      </c>
      <c r="Y99" s="21">
        <f t="shared" si="10"/>
        <v>-8355221.5</v>
      </c>
      <c r="AA99" s="37"/>
    </row>
    <row r="100" spans="1:27" s="23" customFormat="1" ht="22.5" customHeight="1" x14ac:dyDescent="0.2">
      <c r="A100" s="18">
        <v>82</v>
      </c>
      <c r="B100" s="1" t="s">
        <v>208</v>
      </c>
      <c r="C100" s="31" t="s">
        <v>210</v>
      </c>
      <c r="D100" s="22" t="s">
        <v>55</v>
      </c>
      <c r="E100" s="19">
        <f t="shared" si="11"/>
        <v>0</v>
      </c>
      <c r="F100" s="20">
        <v>0</v>
      </c>
      <c r="G100" s="20">
        <v>0</v>
      </c>
      <c r="H100" s="24">
        <v>0</v>
      </c>
      <c r="I100" s="1">
        <v>0</v>
      </c>
      <c r="J100" s="1">
        <v>0</v>
      </c>
      <c r="K100" s="53">
        <f t="shared" si="12"/>
        <v>0</v>
      </c>
      <c r="L100" s="50"/>
      <c r="M100" s="20"/>
      <c r="N100" s="20"/>
      <c r="O100" s="3"/>
      <c r="P100" s="20"/>
      <c r="Q100" s="20"/>
      <c r="R100" s="20"/>
      <c r="S100" s="21">
        <f t="shared" si="9"/>
        <v>0</v>
      </c>
      <c r="T100" s="21"/>
      <c r="U100" s="21"/>
      <c r="V100" s="21"/>
      <c r="X100" s="23">
        <v>3560578.5</v>
      </c>
      <c r="Y100" s="21">
        <f t="shared" si="10"/>
        <v>-3560578.5</v>
      </c>
      <c r="AA100" s="37"/>
    </row>
    <row r="101" spans="1:27" s="23" customFormat="1" ht="22.5" customHeight="1" x14ac:dyDescent="0.2">
      <c r="A101" s="18">
        <v>83</v>
      </c>
      <c r="B101" s="1" t="s">
        <v>83</v>
      </c>
      <c r="C101" s="30" t="s">
        <v>152</v>
      </c>
      <c r="D101" s="22" t="s">
        <v>55</v>
      </c>
      <c r="E101" s="19">
        <f t="shared" si="11"/>
        <v>0</v>
      </c>
      <c r="F101" s="20">
        <v>0</v>
      </c>
      <c r="G101" s="20">
        <v>0</v>
      </c>
      <c r="H101" s="24">
        <v>0</v>
      </c>
      <c r="I101" s="1">
        <v>0</v>
      </c>
      <c r="J101" s="1">
        <v>0</v>
      </c>
      <c r="K101" s="53">
        <f t="shared" si="12"/>
        <v>0</v>
      </c>
      <c r="L101" s="50"/>
      <c r="M101" s="20"/>
      <c r="N101" s="20"/>
      <c r="O101" s="3"/>
      <c r="P101" s="20"/>
      <c r="Q101" s="20"/>
      <c r="R101" s="20"/>
      <c r="S101" s="21"/>
      <c r="T101" s="21"/>
      <c r="U101" s="21"/>
      <c r="V101" s="21"/>
      <c r="Y101" s="21"/>
      <c r="AA101" s="37"/>
    </row>
    <row r="102" spans="1:27" s="23" customFormat="1" ht="22.5" customHeight="1" x14ac:dyDescent="0.2">
      <c r="A102" s="18">
        <v>84</v>
      </c>
      <c r="B102" s="40" t="s">
        <v>235</v>
      </c>
      <c r="C102" s="30" t="s">
        <v>236</v>
      </c>
      <c r="D102" s="22" t="s">
        <v>55</v>
      </c>
      <c r="E102" s="19">
        <f t="shared" si="11"/>
        <v>0</v>
      </c>
      <c r="F102" s="20">
        <v>0</v>
      </c>
      <c r="G102" s="20">
        <v>0</v>
      </c>
      <c r="H102" s="24">
        <v>0</v>
      </c>
      <c r="I102" s="1">
        <v>0</v>
      </c>
      <c r="J102" s="1">
        <v>0</v>
      </c>
      <c r="K102" s="53">
        <f t="shared" si="12"/>
        <v>0</v>
      </c>
      <c r="L102" s="50"/>
      <c r="M102" s="20"/>
      <c r="N102" s="20"/>
      <c r="O102" s="3"/>
      <c r="P102" s="20"/>
      <c r="Q102" s="20"/>
      <c r="R102" s="20"/>
      <c r="S102" s="21"/>
      <c r="T102" s="21"/>
      <c r="U102" s="21"/>
      <c r="V102" s="21"/>
      <c r="Y102" s="21"/>
      <c r="AA102" s="37"/>
    </row>
    <row r="103" spans="1:27" s="23" customFormat="1" ht="22.5" customHeight="1" x14ac:dyDescent="0.2">
      <c r="A103" s="18">
        <v>85</v>
      </c>
      <c r="B103" s="1" t="s">
        <v>109</v>
      </c>
      <c r="C103" s="30">
        <v>3613215000156</v>
      </c>
      <c r="D103" s="22" t="s">
        <v>55</v>
      </c>
      <c r="E103" s="19">
        <f t="shared" si="11"/>
        <v>1342730</v>
      </c>
      <c r="F103" s="20">
        <v>122070</v>
      </c>
      <c r="G103" s="20">
        <v>61030</v>
      </c>
      <c r="H103" s="24">
        <v>122070</v>
      </c>
      <c r="I103" s="1">
        <v>0</v>
      </c>
      <c r="J103" s="1">
        <v>1037560</v>
      </c>
      <c r="K103" s="53">
        <f t="shared" si="12"/>
        <v>1342730</v>
      </c>
      <c r="L103" s="50"/>
      <c r="M103" s="20"/>
      <c r="N103" s="20"/>
      <c r="O103" s="3"/>
      <c r="P103" s="20"/>
      <c r="Q103" s="20"/>
      <c r="R103" s="20"/>
      <c r="S103" s="21">
        <f>ROUNDUP(F103,-1)</f>
        <v>122070</v>
      </c>
      <c r="T103" s="21"/>
      <c r="U103" s="21"/>
      <c r="V103" s="21"/>
      <c r="X103" s="23">
        <v>7464105.9999999981</v>
      </c>
      <c r="Y103" s="21">
        <f>E103-X103</f>
        <v>-6121375.9999999981</v>
      </c>
      <c r="AA103" s="37"/>
    </row>
    <row r="104" spans="1:27" s="23" customFormat="1" ht="22.5" customHeight="1" x14ac:dyDescent="0.2">
      <c r="A104" s="18">
        <v>86</v>
      </c>
      <c r="B104" s="1" t="s">
        <v>110</v>
      </c>
      <c r="C104" s="30">
        <v>3613215000191</v>
      </c>
      <c r="D104" s="22" t="s">
        <v>55</v>
      </c>
      <c r="E104" s="19">
        <f t="shared" si="11"/>
        <v>380060</v>
      </c>
      <c r="F104" s="20">
        <v>0</v>
      </c>
      <c r="G104" s="20">
        <v>0</v>
      </c>
      <c r="H104" s="24">
        <v>0</v>
      </c>
      <c r="I104" s="1">
        <v>0</v>
      </c>
      <c r="J104" s="1">
        <v>380060</v>
      </c>
      <c r="K104" s="53">
        <f t="shared" si="12"/>
        <v>380060</v>
      </c>
      <c r="L104" s="50"/>
      <c r="M104" s="20"/>
      <c r="N104" s="20"/>
      <c r="O104" s="3"/>
      <c r="P104" s="20"/>
      <c r="Q104" s="20"/>
      <c r="R104" s="20"/>
      <c r="S104" s="21">
        <f>ROUNDUP(F104,-1)</f>
        <v>0</v>
      </c>
      <c r="T104" s="21"/>
      <c r="U104" s="21"/>
      <c r="V104" s="21"/>
      <c r="X104" s="23">
        <v>5590708.6818181826</v>
      </c>
      <c r="Y104" s="21">
        <f>E104-X104</f>
        <v>-5210648.6818181826</v>
      </c>
      <c r="AA104" s="37"/>
    </row>
    <row r="105" spans="1:27" s="23" customFormat="1" ht="22.5" customHeight="1" x14ac:dyDescent="0.2">
      <c r="A105" s="18">
        <v>87</v>
      </c>
      <c r="B105" s="1" t="s">
        <v>111</v>
      </c>
      <c r="C105" s="30">
        <v>3613215000206</v>
      </c>
      <c r="D105" s="22" t="s">
        <v>55</v>
      </c>
      <c r="E105" s="19">
        <f t="shared" si="11"/>
        <v>500720</v>
      </c>
      <c r="F105" s="20">
        <v>0</v>
      </c>
      <c r="G105" s="20">
        <v>0</v>
      </c>
      <c r="H105" s="24">
        <v>50070</v>
      </c>
      <c r="I105" s="1">
        <v>0</v>
      </c>
      <c r="J105" s="1">
        <v>450650</v>
      </c>
      <c r="K105" s="53">
        <f t="shared" si="12"/>
        <v>500720</v>
      </c>
      <c r="L105" s="50"/>
      <c r="M105" s="20"/>
      <c r="N105" s="20"/>
      <c r="O105" s="3"/>
      <c r="P105" s="20"/>
      <c r="Q105" s="20"/>
      <c r="R105" s="20"/>
      <c r="S105" s="21"/>
      <c r="T105" s="21"/>
      <c r="U105" s="21"/>
      <c r="V105" s="21"/>
      <c r="Y105" s="21"/>
      <c r="AA105" s="37"/>
    </row>
    <row r="106" spans="1:27" s="23" customFormat="1" ht="22.5" customHeight="1" x14ac:dyDescent="0.2">
      <c r="A106" s="18">
        <v>88</v>
      </c>
      <c r="B106" s="1" t="s">
        <v>112</v>
      </c>
      <c r="C106" s="30">
        <v>3613215000185</v>
      </c>
      <c r="D106" s="22" t="s">
        <v>55</v>
      </c>
      <c r="E106" s="19">
        <f t="shared" si="11"/>
        <v>382960</v>
      </c>
      <c r="F106" s="20">
        <v>0</v>
      </c>
      <c r="G106" s="20">
        <v>0</v>
      </c>
      <c r="H106" s="24">
        <v>0</v>
      </c>
      <c r="I106" s="1">
        <v>0</v>
      </c>
      <c r="J106" s="1">
        <v>382960</v>
      </c>
      <c r="K106" s="53">
        <f t="shared" si="12"/>
        <v>382960</v>
      </c>
      <c r="L106" s="50"/>
      <c r="M106" s="20"/>
      <c r="N106" s="20"/>
      <c r="O106" s="3"/>
      <c r="P106" s="20"/>
      <c r="Q106" s="20"/>
      <c r="R106" s="20"/>
      <c r="S106" s="21">
        <f t="shared" ref="S106:S117" si="13">ROUNDUP(F106,-1)</f>
        <v>0</v>
      </c>
      <c r="T106" s="21"/>
      <c r="U106" s="21">
        <f>O106*9</f>
        <v>0</v>
      </c>
      <c r="V106" s="21"/>
      <c r="X106" s="21">
        <v>6190603.0000000009</v>
      </c>
      <c r="Y106" s="21">
        <f t="shared" ref="Y106:Y117" si="14">E106-X106</f>
        <v>-5807643.0000000009</v>
      </c>
      <c r="AA106" s="37"/>
    </row>
    <row r="107" spans="1:27" s="23" customFormat="1" ht="22.5" customHeight="1" x14ac:dyDescent="0.2">
      <c r="A107" s="18">
        <v>89</v>
      </c>
      <c r="B107" s="1" t="s">
        <v>114</v>
      </c>
      <c r="C107" s="30">
        <v>3613215000235</v>
      </c>
      <c r="D107" s="22" t="s">
        <v>55</v>
      </c>
      <c r="E107" s="19">
        <f t="shared" si="11"/>
        <v>59320</v>
      </c>
      <c r="F107" s="20">
        <v>29660</v>
      </c>
      <c r="G107" s="20">
        <v>0</v>
      </c>
      <c r="H107" s="24">
        <v>29660</v>
      </c>
      <c r="I107" s="1">
        <v>0</v>
      </c>
      <c r="J107" s="1">
        <v>0</v>
      </c>
      <c r="K107" s="53">
        <f t="shared" si="12"/>
        <v>59320</v>
      </c>
      <c r="L107" s="50"/>
      <c r="M107" s="20"/>
      <c r="N107" s="20"/>
      <c r="O107" s="3"/>
      <c r="P107" s="20"/>
      <c r="Q107" s="20"/>
      <c r="R107" s="20"/>
      <c r="S107" s="21">
        <f t="shared" si="13"/>
        <v>29660</v>
      </c>
      <c r="T107" s="21"/>
      <c r="U107" s="21"/>
      <c r="V107" s="21"/>
      <c r="X107" s="23">
        <v>6685283</v>
      </c>
      <c r="Y107" s="21">
        <f t="shared" si="14"/>
        <v>-6625963</v>
      </c>
      <c r="AA107" s="37"/>
    </row>
    <row r="108" spans="1:27" s="23" customFormat="1" ht="22.5" customHeight="1" x14ac:dyDescent="0.2">
      <c r="A108" s="18">
        <v>90</v>
      </c>
      <c r="B108" s="1" t="s">
        <v>115</v>
      </c>
      <c r="C108" s="30">
        <v>3613215000264</v>
      </c>
      <c r="D108" s="22" t="s">
        <v>55</v>
      </c>
      <c r="E108" s="19">
        <f t="shared" si="11"/>
        <v>373490</v>
      </c>
      <c r="F108" s="20">
        <v>33950</v>
      </c>
      <c r="G108" s="20">
        <v>33950</v>
      </c>
      <c r="H108" s="24">
        <v>0</v>
      </c>
      <c r="I108" s="1">
        <v>0</v>
      </c>
      <c r="J108" s="1">
        <v>305590</v>
      </c>
      <c r="K108" s="53">
        <f t="shared" si="12"/>
        <v>373490</v>
      </c>
      <c r="L108" s="50"/>
      <c r="M108" s="20"/>
      <c r="N108" s="20"/>
      <c r="O108" s="3"/>
      <c r="P108" s="20"/>
      <c r="Q108" s="20"/>
      <c r="R108" s="20"/>
      <c r="S108" s="21">
        <f t="shared" si="13"/>
        <v>33950</v>
      </c>
      <c r="T108" s="21"/>
      <c r="U108" s="21"/>
      <c r="V108" s="21"/>
      <c r="X108" s="23">
        <v>9440351.1100000013</v>
      </c>
      <c r="Y108" s="21">
        <f t="shared" si="14"/>
        <v>-9066861.1100000013</v>
      </c>
      <c r="AA108" s="37"/>
    </row>
    <row r="109" spans="1:27" s="23" customFormat="1" ht="22.5" customHeight="1" x14ac:dyDescent="0.2">
      <c r="A109" s="18">
        <v>91</v>
      </c>
      <c r="B109" s="1" t="s">
        <v>116</v>
      </c>
      <c r="C109" s="30">
        <v>3613215000162</v>
      </c>
      <c r="D109" s="22" t="s">
        <v>55</v>
      </c>
      <c r="E109" s="19">
        <f t="shared" si="11"/>
        <v>421640</v>
      </c>
      <c r="F109" s="20">
        <v>0</v>
      </c>
      <c r="G109" s="20">
        <v>0</v>
      </c>
      <c r="H109" s="24">
        <v>0</v>
      </c>
      <c r="I109" s="1">
        <v>0</v>
      </c>
      <c r="J109" s="1">
        <v>421640</v>
      </c>
      <c r="K109" s="53">
        <f t="shared" si="12"/>
        <v>421640</v>
      </c>
      <c r="L109" s="50"/>
      <c r="M109" s="20"/>
      <c r="N109" s="20"/>
      <c r="O109" s="3"/>
      <c r="P109" s="20"/>
      <c r="Q109" s="20"/>
      <c r="R109" s="20"/>
      <c r="S109" s="21">
        <f t="shared" si="13"/>
        <v>0</v>
      </c>
      <c r="T109" s="21"/>
      <c r="U109" s="21"/>
      <c r="V109" s="21"/>
      <c r="X109" s="23">
        <v>9455710.0299999975</v>
      </c>
      <c r="Y109" s="21">
        <f t="shared" si="14"/>
        <v>-9034070.0299999975</v>
      </c>
      <c r="AA109" s="37"/>
    </row>
    <row r="110" spans="1:27" s="23" customFormat="1" ht="22.5" customHeight="1" x14ac:dyDescent="0.2">
      <c r="A110" s="18">
        <v>92</v>
      </c>
      <c r="B110" s="1" t="s">
        <v>117</v>
      </c>
      <c r="C110" s="30">
        <v>3613215000179</v>
      </c>
      <c r="D110" s="22" t="s">
        <v>55</v>
      </c>
      <c r="E110" s="19">
        <f t="shared" si="11"/>
        <v>305590</v>
      </c>
      <c r="F110" s="20">
        <v>0</v>
      </c>
      <c r="G110" s="20">
        <v>0</v>
      </c>
      <c r="H110" s="24">
        <v>0</v>
      </c>
      <c r="I110" s="1">
        <v>0</v>
      </c>
      <c r="J110" s="1">
        <v>305590</v>
      </c>
      <c r="K110" s="53">
        <f t="shared" si="12"/>
        <v>305590</v>
      </c>
      <c r="L110" s="50"/>
      <c r="M110" s="20"/>
      <c r="N110" s="20"/>
      <c r="O110" s="3"/>
      <c r="P110" s="20"/>
      <c r="Q110" s="20"/>
      <c r="R110" s="20"/>
      <c r="S110" s="21">
        <f t="shared" si="13"/>
        <v>0</v>
      </c>
      <c r="T110" s="21"/>
      <c r="U110" s="21"/>
      <c r="V110" s="21"/>
      <c r="X110" s="23">
        <v>8184522.4900000012</v>
      </c>
      <c r="Y110" s="21">
        <f t="shared" si="14"/>
        <v>-7878932.4900000012</v>
      </c>
      <c r="AA110" s="37"/>
    </row>
    <row r="111" spans="1:27" s="23" customFormat="1" ht="22.5" customHeight="1" x14ac:dyDescent="0.2">
      <c r="A111" s="18">
        <v>93</v>
      </c>
      <c r="B111" s="1" t="s">
        <v>118</v>
      </c>
      <c r="C111" s="30">
        <v>3613215000293</v>
      </c>
      <c r="D111" s="22" t="s">
        <v>55</v>
      </c>
      <c r="E111" s="19">
        <f t="shared" si="11"/>
        <v>478700</v>
      </c>
      <c r="F111" s="20">
        <v>0</v>
      </c>
      <c r="G111" s="20">
        <v>0</v>
      </c>
      <c r="H111" s="24">
        <v>0</v>
      </c>
      <c r="I111" s="1">
        <v>0</v>
      </c>
      <c r="J111" s="1">
        <v>478700</v>
      </c>
      <c r="K111" s="53">
        <f t="shared" si="12"/>
        <v>478700</v>
      </c>
      <c r="L111" s="50"/>
      <c r="M111" s="20"/>
      <c r="N111" s="20"/>
      <c r="O111" s="3"/>
      <c r="P111" s="20"/>
      <c r="Q111" s="20"/>
      <c r="R111" s="20"/>
      <c r="S111" s="21">
        <f t="shared" si="13"/>
        <v>0</v>
      </c>
      <c r="T111" s="21"/>
      <c r="U111" s="21"/>
      <c r="V111" s="21"/>
      <c r="X111" s="23">
        <v>6856558.5</v>
      </c>
      <c r="Y111" s="21">
        <f t="shared" si="14"/>
        <v>-6377858.5</v>
      </c>
      <c r="AA111" s="37"/>
    </row>
    <row r="112" spans="1:27" s="23" customFormat="1" ht="22.5" customHeight="1" x14ac:dyDescent="0.2">
      <c r="A112" s="18">
        <v>94</v>
      </c>
      <c r="B112" s="1" t="s">
        <v>89</v>
      </c>
      <c r="C112" s="30">
        <v>3613215001034</v>
      </c>
      <c r="D112" s="22" t="s">
        <v>55</v>
      </c>
      <c r="E112" s="19">
        <f t="shared" si="11"/>
        <v>287220</v>
      </c>
      <c r="F112" s="20">
        <v>0</v>
      </c>
      <c r="G112" s="20">
        <v>0</v>
      </c>
      <c r="H112" s="24">
        <v>0</v>
      </c>
      <c r="I112" s="1">
        <v>0</v>
      </c>
      <c r="J112" s="1">
        <v>287220</v>
      </c>
      <c r="K112" s="53">
        <f t="shared" si="12"/>
        <v>287220</v>
      </c>
      <c r="L112" s="50"/>
      <c r="M112" s="20"/>
      <c r="N112" s="20"/>
      <c r="O112" s="3"/>
      <c r="P112" s="20"/>
      <c r="Q112" s="20"/>
      <c r="R112" s="20"/>
      <c r="S112" s="21">
        <f t="shared" si="13"/>
        <v>0</v>
      </c>
      <c r="T112" s="21"/>
      <c r="U112" s="21"/>
      <c r="V112" s="21"/>
      <c r="X112" s="23">
        <v>5613898.5</v>
      </c>
      <c r="Y112" s="21">
        <f t="shared" si="14"/>
        <v>-5326678.5</v>
      </c>
      <c r="AA112" s="37"/>
    </row>
    <row r="113" spans="1:28" s="23" customFormat="1" ht="22.5" customHeight="1" x14ac:dyDescent="0.2">
      <c r="A113" s="18">
        <v>95</v>
      </c>
      <c r="B113" s="1" t="s">
        <v>113</v>
      </c>
      <c r="C113" s="30" t="s">
        <v>166</v>
      </c>
      <c r="D113" s="22" t="s">
        <v>55</v>
      </c>
      <c r="E113" s="19">
        <f t="shared" si="11"/>
        <v>319130</v>
      </c>
      <c r="F113" s="20">
        <v>0</v>
      </c>
      <c r="G113" s="20">
        <v>0</v>
      </c>
      <c r="H113" s="24">
        <v>0</v>
      </c>
      <c r="I113" s="1">
        <v>0</v>
      </c>
      <c r="J113" s="1">
        <v>319130</v>
      </c>
      <c r="K113" s="53">
        <f t="shared" si="12"/>
        <v>319130</v>
      </c>
      <c r="L113" s="50"/>
      <c r="M113" s="20"/>
      <c r="N113" s="20"/>
      <c r="O113" s="3"/>
      <c r="P113" s="20"/>
      <c r="Q113" s="20"/>
      <c r="R113" s="20"/>
      <c r="S113" s="21">
        <f t="shared" si="13"/>
        <v>0</v>
      </c>
      <c r="T113" s="21"/>
      <c r="U113" s="21"/>
      <c r="V113" s="21"/>
      <c r="X113" s="23">
        <v>4436873</v>
      </c>
      <c r="Y113" s="21">
        <f t="shared" si="14"/>
        <v>-4117743</v>
      </c>
      <c r="AA113" s="37"/>
    </row>
    <row r="114" spans="1:28" s="23" customFormat="1" ht="22.5" customHeight="1" x14ac:dyDescent="0.2">
      <c r="A114" s="18">
        <v>96</v>
      </c>
      <c r="B114" s="1" t="s">
        <v>121</v>
      </c>
      <c r="C114" s="30">
        <v>3613215000560</v>
      </c>
      <c r="D114" s="22" t="s">
        <v>55</v>
      </c>
      <c r="E114" s="19">
        <f t="shared" si="11"/>
        <v>425510</v>
      </c>
      <c r="F114" s="20">
        <v>0</v>
      </c>
      <c r="G114" s="20">
        <v>0</v>
      </c>
      <c r="H114" s="24">
        <v>42550</v>
      </c>
      <c r="I114" s="1">
        <v>0</v>
      </c>
      <c r="J114" s="1">
        <v>382960</v>
      </c>
      <c r="K114" s="53">
        <f t="shared" si="12"/>
        <v>425510</v>
      </c>
      <c r="L114" s="50"/>
      <c r="M114" s="20"/>
      <c r="N114" s="20"/>
      <c r="O114" s="3"/>
      <c r="P114" s="20"/>
      <c r="Q114" s="20"/>
      <c r="R114" s="20"/>
      <c r="S114" s="21">
        <f t="shared" si="13"/>
        <v>0</v>
      </c>
      <c r="T114" s="21"/>
      <c r="U114" s="21"/>
      <c r="V114" s="21"/>
      <c r="X114" s="23">
        <v>6262763.5</v>
      </c>
      <c r="Y114" s="21">
        <f t="shared" si="14"/>
        <v>-5837253.5</v>
      </c>
      <c r="AA114" s="37"/>
    </row>
    <row r="115" spans="1:28" s="23" customFormat="1" ht="22.5" customHeight="1" x14ac:dyDescent="0.2">
      <c r="A115" s="18">
        <v>97</v>
      </c>
      <c r="B115" s="6" t="s">
        <v>119</v>
      </c>
      <c r="C115" s="30">
        <v>3613215001670</v>
      </c>
      <c r="D115" s="22" t="s">
        <v>55</v>
      </c>
      <c r="E115" s="19">
        <f t="shared" si="11"/>
        <v>421640</v>
      </c>
      <c r="F115" s="20">
        <v>0</v>
      </c>
      <c r="G115" s="20">
        <v>0</v>
      </c>
      <c r="H115" s="24">
        <v>0</v>
      </c>
      <c r="I115" s="1">
        <v>0</v>
      </c>
      <c r="J115" s="1">
        <v>421640</v>
      </c>
      <c r="K115" s="53">
        <f t="shared" si="12"/>
        <v>421640</v>
      </c>
      <c r="L115" s="50"/>
      <c r="M115" s="20"/>
      <c r="N115" s="20"/>
      <c r="O115" s="3"/>
      <c r="P115" s="20"/>
      <c r="Q115" s="20"/>
      <c r="R115" s="20"/>
      <c r="S115" s="21">
        <f t="shared" si="13"/>
        <v>0</v>
      </c>
      <c r="T115" s="21"/>
      <c r="U115" s="21">
        <v>268838</v>
      </c>
      <c r="V115" s="21"/>
      <c r="X115" s="23">
        <v>8295972.9999999981</v>
      </c>
      <c r="Y115" s="21">
        <f t="shared" si="14"/>
        <v>-7874332.9999999981</v>
      </c>
      <c r="AA115" s="37"/>
    </row>
    <row r="116" spans="1:28" s="23" customFormat="1" ht="22.5" customHeight="1" x14ac:dyDescent="0.2">
      <c r="A116" s="18">
        <v>98</v>
      </c>
      <c r="B116" s="1" t="s">
        <v>51</v>
      </c>
      <c r="C116" s="30">
        <v>3613215001737</v>
      </c>
      <c r="D116" s="22" t="s">
        <v>55</v>
      </c>
      <c r="E116" s="19">
        <f t="shared" si="11"/>
        <v>460970</v>
      </c>
      <c r="F116" s="20">
        <v>70920</v>
      </c>
      <c r="G116" s="20">
        <v>35460</v>
      </c>
      <c r="H116" s="24">
        <v>35460</v>
      </c>
      <c r="I116" s="1">
        <v>0</v>
      </c>
      <c r="J116" s="1">
        <v>319130</v>
      </c>
      <c r="K116" s="53">
        <f t="shared" si="12"/>
        <v>460970</v>
      </c>
      <c r="L116" s="50"/>
      <c r="M116" s="20"/>
      <c r="N116" s="20"/>
      <c r="O116" s="3"/>
      <c r="P116" s="20"/>
      <c r="Q116" s="20"/>
      <c r="R116" s="20"/>
      <c r="S116" s="21">
        <f t="shared" si="13"/>
        <v>70920</v>
      </c>
      <c r="T116" s="21"/>
      <c r="U116" s="21">
        <v>16714698</v>
      </c>
      <c r="V116" s="21"/>
      <c r="X116" s="23">
        <v>8593972.9999999981</v>
      </c>
      <c r="Y116" s="21">
        <f t="shared" si="14"/>
        <v>-8133002.9999999981</v>
      </c>
      <c r="AA116" s="37"/>
    </row>
    <row r="117" spans="1:28" s="23" customFormat="1" ht="22.5" customHeight="1" x14ac:dyDescent="0.2">
      <c r="A117" s="18">
        <v>99</v>
      </c>
      <c r="B117" s="1" t="s">
        <v>122</v>
      </c>
      <c r="C117" s="30">
        <v>3613215000632</v>
      </c>
      <c r="D117" s="22" t="s">
        <v>55</v>
      </c>
      <c r="E117" s="19">
        <f t="shared" si="11"/>
        <v>0</v>
      </c>
      <c r="F117" s="20">
        <v>0</v>
      </c>
      <c r="G117" s="20">
        <v>0</v>
      </c>
      <c r="H117" s="24">
        <v>0</v>
      </c>
      <c r="I117" s="1">
        <v>0</v>
      </c>
      <c r="J117" s="1">
        <v>0</v>
      </c>
      <c r="K117" s="53">
        <f t="shared" si="12"/>
        <v>0</v>
      </c>
      <c r="L117" s="50"/>
      <c r="M117" s="20"/>
      <c r="N117" s="20"/>
      <c r="O117" s="3"/>
      <c r="P117" s="20"/>
      <c r="Q117" s="20"/>
      <c r="R117" s="20"/>
      <c r="S117" s="21">
        <f t="shared" si="13"/>
        <v>0</v>
      </c>
      <c r="T117" s="21"/>
      <c r="U117" s="21">
        <f>SUM(U115:U116)</f>
        <v>16983536</v>
      </c>
      <c r="V117" s="21"/>
      <c r="X117" s="23">
        <v>5594603</v>
      </c>
      <c r="Y117" s="21">
        <f t="shared" si="14"/>
        <v>-5594603</v>
      </c>
      <c r="AA117" s="37"/>
    </row>
    <row r="118" spans="1:28" s="23" customFormat="1" ht="22.5" customHeight="1" x14ac:dyDescent="0.2">
      <c r="A118" s="18">
        <v>100</v>
      </c>
      <c r="B118" s="1" t="s">
        <v>175</v>
      </c>
      <c r="C118" s="30">
        <v>3613215000258</v>
      </c>
      <c r="D118" s="22" t="s">
        <v>55</v>
      </c>
      <c r="E118" s="19">
        <f t="shared" si="11"/>
        <v>0</v>
      </c>
      <c r="F118" s="20">
        <v>0</v>
      </c>
      <c r="G118" s="20">
        <v>0</v>
      </c>
      <c r="H118" s="24">
        <v>0</v>
      </c>
      <c r="I118" s="1">
        <v>0</v>
      </c>
      <c r="J118" s="1">
        <v>0</v>
      </c>
      <c r="K118" s="53">
        <f t="shared" si="12"/>
        <v>0</v>
      </c>
      <c r="L118" s="50"/>
      <c r="M118" s="20"/>
      <c r="N118" s="20"/>
      <c r="O118" s="3"/>
      <c r="P118" s="20"/>
      <c r="Q118" s="20"/>
      <c r="R118" s="20"/>
      <c r="S118" s="21"/>
      <c r="T118" s="21"/>
      <c r="U118" s="21"/>
      <c r="V118" s="21"/>
      <c r="Y118" s="21"/>
      <c r="AA118" s="37"/>
    </row>
    <row r="119" spans="1:28" s="23" customFormat="1" ht="22.5" customHeight="1" x14ac:dyDescent="0.2">
      <c r="A119" s="18">
        <v>101</v>
      </c>
      <c r="B119" s="1" t="s">
        <v>126</v>
      </c>
      <c r="C119" s="30">
        <v>3613215000690</v>
      </c>
      <c r="D119" s="22" t="s">
        <v>55</v>
      </c>
      <c r="E119" s="19">
        <f t="shared" si="11"/>
        <v>0</v>
      </c>
      <c r="F119" s="20">
        <v>0</v>
      </c>
      <c r="G119" s="20">
        <v>0</v>
      </c>
      <c r="H119" s="24">
        <v>0</v>
      </c>
      <c r="I119" s="1">
        <v>0</v>
      </c>
      <c r="J119" s="1">
        <v>0</v>
      </c>
      <c r="K119" s="53">
        <f t="shared" si="12"/>
        <v>0</v>
      </c>
      <c r="L119" s="50"/>
      <c r="M119" s="20"/>
      <c r="N119" s="20"/>
      <c r="O119" s="3"/>
      <c r="P119" s="20"/>
      <c r="Q119" s="20"/>
      <c r="R119" s="20"/>
      <c r="S119" s="21"/>
      <c r="T119" s="21"/>
      <c r="U119" s="21"/>
      <c r="V119" s="21"/>
      <c r="Y119" s="21"/>
      <c r="AA119" s="37"/>
    </row>
    <row r="120" spans="1:28" s="23" customFormat="1" ht="22.5" customHeight="1" x14ac:dyDescent="0.2">
      <c r="A120" s="18">
        <v>102</v>
      </c>
      <c r="B120" s="1" t="s">
        <v>124</v>
      </c>
      <c r="C120" s="30">
        <v>3613215000734</v>
      </c>
      <c r="D120" s="22" t="s">
        <v>55</v>
      </c>
      <c r="E120" s="19">
        <f t="shared" si="11"/>
        <v>0</v>
      </c>
      <c r="F120" s="20">
        <v>0</v>
      </c>
      <c r="G120" s="20">
        <v>0</v>
      </c>
      <c r="H120" s="24">
        <v>0</v>
      </c>
      <c r="I120" s="1">
        <v>0</v>
      </c>
      <c r="J120" s="1">
        <v>0</v>
      </c>
      <c r="K120" s="53">
        <f t="shared" si="12"/>
        <v>0</v>
      </c>
      <c r="L120" s="50"/>
      <c r="M120" s="20"/>
      <c r="N120" s="20"/>
      <c r="O120" s="3"/>
      <c r="P120" s="20"/>
      <c r="Q120" s="20"/>
      <c r="R120" s="20"/>
      <c r="S120" s="21">
        <f t="shared" ref="S120:S125" si="15">ROUNDUP(F120,-1)</f>
        <v>0</v>
      </c>
      <c r="T120" s="21"/>
      <c r="U120" s="21"/>
      <c r="V120" s="21"/>
      <c r="X120" s="23">
        <v>6366422.9999999991</v>
      </c>
      <c r="Y120" s="21">
        <f t="shared" ref="Y120:Y125" si="16">E120-X120</f>
        <v>-6366422.9999999991</v>
      </c>
      <c r="AA120" s="37"/>
    </row>
    <row r="121" spans="1:28" s="23" customFormat="1" ht="22.5" customHeight="1" x14ac:dyDescent="0.2">
      <c r="A121" s="18">
        <v>103</v>
      </c>
      <c r="B121" s="1" t="s">
        <v>125</v>
      </c>
      <c r="C121" s="30">
        <v>3613215000610</v>
      </c>
      <c r="D121" s="22" t="s">
        <v>55</v>
      </c>
      <c r="E121" s="19">
        <f t="shared" si="11"/>
        <v>0</v>
      </c>
      <c r="F121" s="20">
        <v>0</v>
      </c>
      <c r="G121" s="20">
        <v>0</v>
      </c>
      <c r="H121" s="24">
        <v>0</v>
      </c>
      <c r="I121" s="1">
        <v>0</v>
      </c>
      <c r="J121" s="1">
        <v>0</v>
      </c>
      <c r="K121" s="53">
        <f t="shared" si="12"/>
        <v>0</v>
      </c>
      <c r="L121" s="50"/>
      <c r="M121" s="20"/>
      <c r="N121" s="20"/>
      <c r="O121" s="3"/>
      <c r="P121" s="20"/>
      <c r="Q121" s="20"/>
      <c r="R121" s="20"/>
      <c r="S121" s="21">
        <f t="shared" si="15"/>
        <v>0</v>
      </c>
      <c r="T121" s="21"/>
      <c r="U121" s="21"/>
      <c r="V121" s="21"/>
      <c r="X121" s="23">
        <v>9064011.3799999971</v>
      </c>
      <c r="Y121" s="21">
        <f t="shared" si="16"/>
        <v>-9064011.3799999971</v>
      </c>
      <c r="AA121" s="37"/>
    </row>
    <row r="122" spans="1:28" s="23" customFormat="1" ht="22.5" customHeight="1" x14ac:dyDescent="0.2">
      <c r="A122" s="18">
        <v>104</v>
      </c>
      <c r="B122" s="1" t="s">
        <v>127</v>
      </c>
      <c r="C122" s="30">
        <v>3613215000684</v>
      </c>
      <c r="D122" s="22" t="s">
        <v>55</v>
      </c>
      <c r="E122" s="19">
        <f t="shared" si="11"/>
        <v>0</v>
      </c>
      <c r="F122" s="20">
        <v>0</v>
      </c>
      <c r="G122" s="20">
        <v>0</v>
      </c>
      <c r="H122" s="24">
        <v>0</v>
      </c>
      <c r="I122" s="1">
        <v>0</v>
      </c>
      <c r="J122" s="1">
        <v>0</v>
      </c>
      <c r="K122" s="53">
        <f t="shared" si="12"/>
        <v>0</v>
      </c>
      <c r="L122" s="50"/>
      <c r="M122" s="20"/>
      <c r="N122" s="20"/>
      <c r="O122" s="3"/>
      <c r="P122" s="20"/>
      <c r="Q122" s="20"/>
      <c r="R122" s="20"/>
      <c r="S122" s="21">
        <f t="shared" si="15"/>
        <v>0</v>
      </c>
      <c r="T122" s="21"/>
      <c r="U122" s="21"/>
      <c r="V122" s="21"/>
      <c r="X122" s="23">
        <v>7379623.0000000009</v>
      </c>
      <c r="Y122" s="21">
        <f t="shared" si="16"/>
        <v>-7379623.0000000009</v>
      </c>
      <c r="AA122" s="37"/>
    </row>
    <row r="123" spans="1:28" s="23" customFormat="1" ht="33.75" x14ac:dyDescent="0.2">
      <c r="A123" s="18">
        <v>105</v>
      </c>
      <c r="B123" s="1" t="s">
        <v>128</v>
      </c>
      <c r="C123" s="30">
        <v>3613215000705</v>
      </c>
      <c r="D123" s="22" t="s">
        <v>55</v>
      </c>
      <c r="E123" s="19">
        <f t="shared" si="11"/>
        <v>0</v>
      </c>
      <c r="F123" s="20">
        <v>0</v>
      </c>
      <c r="G123" s="20">
        <v>0</v>
      </c>
      <c r="H123" s="24">
        <v>0</v>
      </c>
      <c r="I123" s="1">
        <v>0</v>
      </c>
      <c r="J123" s="1">
        <v>0</v>
      </c>
      <c r="K123" s="53">
        <f t="shared" si="12"/>
        <v>0</v>
      </c>
      <c r="L123" s="50"/>
      <c r="M123" s="20"/>
      <c r="N123" s="20"/>
      <c r="O123" s="3"/>
      <c r="P123" s="20"/>
      <c r="Q123" s="20"/>
      <c r="R123" s="20"/>
      <c r="S123" s="21">
        <f t="shared" si="15"/>
        <v>0</v>
      </c>
      <c r="T123" s="21"/>
      <c r="U123" s="21"/>
      <c r="V123" s="21"/>
      <c r="X123" s="23">
        <v>7854932.9999999991</v>
      </c>
      <c r="Y123" s="21">
        <f t="shared" si="16"/>
        <v>-7854932.9999999991</v>
      </c>
      <c r="AA123" s="37">
        <v>5590708.6818181826</v>
      </c>
      <c r="AB123" s="21">
        <f>E123-AA123</f>
        <v>-5590708.6818181826</v>
      </c>
    </row>
    <row r="124" spans="1:28" s="23" customFormat="1" ht="22.5" customHeight="1" x14ac:dyDescent="0.2">
      <c r="A124" s="18">
        <v>106</v>
      </c>
      <c r="B124" s="1" t="s">
        <v>129</v>
      </c>
      <c r="C124" s="30">
        <v>3613215000678</v>
      </c>
      <c r="D124" s="22" t="s">
        <v>55</v>
      </c>
      <c r="E124" s="19">
        <f t="shared" si="11"/>
        <v>0</v>
      </c>
      <c r="F124" s="20">
        <v>0</v>
      </c>
      <c r="G124" s="20">
        <v>0</v>
      </c>
      <c r="H124" s="24">
        <v>0</v>
      </c>
      <c r="I124" s="1">
        <v>0</v>
      </c>
      <c r="J124" s="1">
        <v>0</v>
      </c>
      <c r="K124" s="53">
        <f t="shared" si="12"/>
        <v>0</v>
      </c>
      <c r="L124" s="50"/>
      <c r="M124" s="20"/>
      <c r="N124" s="20"/>
      <c r="O124" s="3"/>
      <c r="P124" s="20"/>
      <c r="Q124" s="20"/>
      <c r="R124" s="20"/>
      <c r="S124" s="21">
        <f t="shared" si="15"/>
        <v>0</v>
      </c>
      <c r="T124" s="21"/>
      <c r="U124" s="21"/>
      <c r="V124" s="21"/>
      <c r="X124" s="23">
        <v>11930934.000000002</v>
      </c>
      <c r="Y124" s="21">
        <f t="shared" si="16"/>
        <v>-11930934.000000002</v>
      </c>
      <c r="AA124" s="37"/>
    </row>
    <row r="125" spans="1:28" s="23" customFormat="1" ht="22.5" customHeight="1" x14ac:dyDescent="0.2">
      <c r="A125" s="18">
        <v>107</v>
      </c>
      <c r="B125" s="1" t="s">
        <v>130</v>
      </c>
      <c r="C125" s="30">
        <v>3613215000655</v>
      </c>
      <c r="D125" s="22" t="s">
        <v>55</v>
      </c>
      <c r="E125" s="19">
        <f t="shared" si="11"/>
        <v>0</v>
      </c>
      <c r="F125" s="20">
        <v>0</v>
      </c>
      <c r="G125" s="20">
        <v>0</v>
      </c>
      <c r="H125" s="24">
        <v>0</v>
      </c>
      <c r="I125" s="1">
        <v>0</v>
      </c>
      <c r="J125" s="1">
        <v>0</v>
      </c>
      <c r="K125" s="53">
        <f t="shared" si="12"/>
        <v>0</v>
      </c>
      <c r="L125" s="50"/>
      <c r="M125" s="20"/>
      <c r="N125" s="20"/>
      <c r="O125" s="3"/>
      <c r="P125" s="20"/>
      <c r="Q125" s="20"/>
      <c r="R125" s="20"/>
      <c r="S125" s="21">
        <f t="shared" si="15"/>
        <v>0</v>
      </c>
      <c r="T125" s="21"/>
      <c r="U125" s="21"/>
      <c r="V125" s="21"/>
      <c r="X125" s="23">
        <v>5405596.5</v>
      </c>
      <c r="Y125" s="21">
        <f t="shared" si="16"/>
        <v>-5405596.5</v>
      </c>
      <c r="AA125" s="37"/>
    </row>
    <row r="126" spans="1:28" s="23" customFormat="1" ht="22.5" customHeight="1" x14ac:dyDescent="0.2">
      <c r="A126" s="18">
        <v>108</v>
      </c>
      <c r="B126" s="1" t="s">
        <v>123</v>
      </c>
      <c r="C126" s="30">
        <v>3613215001579</v>
      </c>
      <c r="D126" s="22" t="s">
        <v>55</v>
      </c>
      <c r="E126" s="19">
        <f t="shared" si="11"/>
        <v>0</v>
      </c>
      <c r="F126" s="20">
        <v>0</v>
      </c>
      <c r="G126" s="20">
        <v>0</v>
      </c>
      <c r="H126" s="24">
        <v>0</v>
      </c>
      <c r="I126" s="1">
        <v>0</v>
      </c>
      <c r="J126" s="1">
        <v>0</v>
      </c>
      <c r="K126" s="53">
        <f t="shared" si="12"/>
        <v>0</v>
      </c>
      <c r="L126" s="50"/>
      <c r="M126" s="20"/>
      <c r="N126" s="20"/>
      <c r="O126" s="3"/>
      <c r="P126" s="20"/>
      <c r="Q126" s="20"/>
      <c r="R126" s="20"/>
      <c r="S126" s="21"/>
      <c r="T126" s="21"/>
      <c r="U126" s="21"/>
      <c r="V126" s="21"/>
      <c r="Y126" s="21"/>
      <c r="AA126" s="37"/>
    </row>
    <row r="127" spans="1:28" s="23" customFormat="1" ht="22.5" customHeight="1" x14ac:dyDescent="0.2">
      <c r="A127" s="18">
        <v>109</v>
      </c>
      <c r="B127" s="1" t="s">
        <v>174</v>
      </c>
      <c r="C127" s="30">
        <v>3613215000241</v>
      </c>
      <c r="D127" s="22" t="s">
        <v>55</v>
      </c>
      <c r="E127" s="19">
        <f t="shared" si="11"/>
        <v>0</v>
      </c>
      <c r="F127" s="20">
        <v>0</v>
      </c>
      <c r="G127" s="20">
        <v>0</v>
      </c>
      <c r="H127" s="24">
        <v>0</v>
      </c>
      <c r="I127" s="1">
        <v>0</v>
      </c>
      <c r="J127" s="1">
        <v>0</v>
      </c>
      <c r="K127" s="53">
        <f t="shared" si="12"/>
        <v>0</v>
      </c>
      <c r="L127" s="50"/>
      <c r="M127" s="20"/>
      <c r="N127" s="20"/>
      <c r="O127" s="3"/>
      <c r="P127" s="20"/>
      <c r="Q127" s="20"/>
      <c r="R127" s="20"/>
      <c r="S127" s="21">
        <f>ROUNDUP(F127,-1)</f>
        <v>0</v>
      </c>
      <c r="T127" s="21"/>
      <c r="U127" s="21"/>
      <c r="V127" s="21"/>
      <c r="X127" s="23">
        <v>7569469.9999999991</v>
      </c>
      <c r="Y127" s="21">
        <f>E127-X127</f>
        <v>-7569469.9999999991</v>
      </c>
      <c r="AA127" s="37"/>
    </row>
    <row r="128" spans="1:28" s="23" customFormat="1" ht="22.5" customHeight="1" x14ac:dyDescent="0.2">
      <c r="A128" s="18">
        <v>110</v>
      </c>
      <c r="B128" s="1" t="s">
        <v>132</v>
      </c>
      <c r="C128" s="30">
        <v>3613215001743</v>
      </c>
      <c r="D128" s="22" t="s">
        <v>55</v>
      </c>
      <c r="E128" s="19">
        <f t="shared" si="11"/>
        <v>0</v>
      </c>
      <c r="F128" s="20">
        <v>0</v>
      </c>
      <c r="G128" s="20">
        <v>0</v>
      </c>
      <c r="H128" s="24">
        <v>0</v>
      </c>
      <c r="I128" s="1">
        <v>0</v>
      </c>
      <c r="J128" s="1">
        <v>0</v>
      </c>
      <c r="K128" s="53">
        <f t="shared" si="12"/>
        <v>0</v>
      </c>
      <c r="L128" s="50"/>
      <c r="M128" s="20"/>
      <c r="N128" s="20"/>
      <c r="O128" s="3"/>
      <c r="P128" s="20"/>
      <c r="Q128" s="20"/>
      <c r="R128" s="20"/>
      <c r="S128" s="21">
        <f>ROUNDUP(F128,-1)</f>
        <v>0</v>
      </c>
      <c r="T128" s="21"/>
      <c r="U128" s="21"/>
      <c r="V128" s="21"/>
      <c r="X128" s="23">
        <v>5613898.5</v>
      </c>
      <c r="Y128" s="21">
        <f>E128-X128</f>
        <v>-5613898.5</v>
      </c>
      <c r="AA128" s="37"/>
    </row>
    <row r="129" spans="1:27" s="23" customFormat="1" ht="22.5" customHeight="1" x14ac:dyDescent="0.2">
      <c r="A129" s="18">
        <v>111</v>
      </c>
      <c r="B129" s="1" t="s">
        <v>211</v>
      </c>
      <c r="C129" s="30">
        <v>3613205110946</v>
      </c>
      <c r="D129" s="22" t="s">
        <v>55</v>
      </c>
      <c r="E129" s="19">
        <f t="shared" si="11"/>
        <v>0</v>
      </c>
      <c r="F129" s="20">
        <v>0</v>
      </c>
      <c r="G129" s="20">
        <v>0</v>
      </c>
      <c r="H129" s="24">
        <v>0</v>
      </c>
      <c r="I129" s="1">
        <v>0</v>
      </c>
      <c r="J129" s="1">
        <v>0</v>
      </c>
      <c r="K129" s="53">
        <f t="shared" si="12"/>
        <v>0</v>
      </c>
      <c r="L129" s="50"/>
      <c r="M129" s="20"/>
      <c r="N129" s="20"/>
      <c r="O129" s="3"/>
      <c r="P129" s="20"/>
      <c r="Q129" s="20"/>
      <c r="R129" s="20"/>
      <c r="S129" s="21">
        <f>ROUNDUP(F129,-1)</f>
        <v>0</v>
      </c>
      <c r="T129" s="21"/>
      <c r="U129" s="21"/>
      <c r="V129" s="21"/>
      <c r="X129" s="23">
        <v>5496262.9999999991</v>
      </c>
      <c r="Y129" s="21">
        <f>E129-X129</f>
        <v>-5496262.9999999991</v>
      </c>
      <c r="AA129" s="37"/>
    </row>
    <row r="130" spans="1:27" s="23" customFormat="1" ht="22.5" customHeight="1" x14ac:dyDescent="0.2">
      <c r="A130" s="18">
        <v>112</v>
      </c>
      <c r="B130" s="1" t="s">
        <v>61</v>
      </c>
      <c r="C130" s="30">
        <v>3613215000350</v>
      </c>
      <c r="D130" s="22" t="s">
        <v>55</v>
      </c>
      <c r="E130" s="19">
        <f t="shared" si="11"/>
        <v>4843930</v>
      </c>
      <c r="F130" s="20">
        <v>0</v>
      </c>
      <c r="G130" s="20">
        <v>0</v>
      </c>
      <c r="H130" s="24">
        <v>1581690</v>
      </c>
      <c r="I130" s="1">
        <v>1779400</v>
      </c>
      <c r="J130" s="1">
        <v>1482840</v>
      </c>
      <c r="K130" s="53">
        <f t="shared" si="12"/>
        <v>4843930</v>
      </c>
      <c r="L130" s="50"/>
      <c r="M130" s="20"/>
      <c r="N130" s="20"/>
      <c r="O130" s="3"/>
      <c r="P130" s="20"/>
      <c r="Q130" s="20"/>
      <c r="R130" s="20"/>
      <c r="S130" s="21"/>
      <c r="T130" s="21"/>
      <c r="U130" s="21"/>
      <c r="V130" s="21"/>
      <c r="Y130" s="21"/>
      <c r="AA130" s="37"/>
    </row>
    <row r="131" spans="1:27" s="23" customFormat="1" ht="22.5" customHeight="1" x14ac:dyDescent="0.2">
      <c r="A131" s="18">
        <v>113</v>
      </c>
      <c r="B131" s="1" t="s">
        <v>133</v>
      </c>
      <c r="C131" s="30">
        <v>3613215000400</v>
      </c>
      <c r="D131" s="22" t="s">
        <v>55</v>
      </c>
      <c r="E131" s="19">
        <f t="shared" si="11"/>
        <v>6137220</v>
      </c>
      <c r="F131" s="20">
        <v>1311770</v>
      </c>
      <c r="G131" s="20">
        <v>562190</v>
      </c>
      <c r="H131" s="24">
        <v>1873960</v>
      </c>
      <c r="I131" s="1">
        <v>843280</v>
      </c>
      <c r="J131" s="1">
        <v>1546020</v>
      </c>
      <c r="K131" s="53">
        <f t="shared" si="12"/>
        <v>6137220</v>
      </c>
      <c r="L131" s="50"/>
      <c r="M131" s="20"/>
      <c r="N131" s="20"/>
      <c r="O131" s="3"/>
      <c r="P131" s="20"/>
      <c r="Q131" s="20"/>
      <c r="R131" s="20"/>
      <c r="S131" s="21">
        <f>ROUNDUP(F131,-1)</f>
        <v>1311770</v>
      </c>
      <c r="T131" s="21"/>
      <c r="U131" s="21"/>
      <c r="V131" s="21"/>
      <c r="X131" s="23">
        <v>4977146.9999999991</v>
      </c>
      <c r="Y131" s="21">
        <f>E131-X131</f>
        <v>1160073.0000000009</v>
      </c>
      <c r="AA131" s="37"/>
    </row>
    <row r="132" spans="1:27" s="23" customFormat="1" ht="22.5" customHeight="1" x14ac:dyDescent="0.2">
      <c r="A132" s="18">
        <v>114</v>
      </c>
      <c r="B132" s="1" t="s">
        <v>67</v>
      </c>
      <c r="C132" s="30">
        <v>3613215000468</v>
      </c>
      <c r="D132" s="22" t="s">
        <v>55</v>
      </c>
      <c r="E132" s="19">
        <f t="shared" si="11"/>
        <v>1017830</v>
      </c>
      <c r="F132" s="20">
        <v>51150</v>
      </c>
      <c r="G132" s="20">
        <v>0</v>
      </c>
      <c r="H132" s="24">
        <v>153440</v>
      </c>
      <c r="I132" s="1">
        <v>148330</v>
      </c>
      <c r="J132" s="1">
        <v>664910</v>
      </c>
      <c r="K132" s="53">
        <f t="shared" si="12"/>
        <v>1017830</v>
      </c>
      <c r="L132" s="50"/>
      <c r="M132" s="20"/>
      <c r="N132" s="20"/>
      <c r="O132" s="3"/>
      <c r="P132" s="20"/>
      <c r="Q132" s="20"/>
      <c r="R132" s="20"/>
      <c r="S132" s="21">
        <f>ROUNDUP(F132,-1)</f>
        <v>51150</v>
      </c>
      <c r="T132" s="21"/>
      <c r="U132" s="21"/>
      <c r="V132" s="21"/>
      <c r="X132" s="23">
        <v>5613898.5</v>
      </c>
      <c r="Y132" s="21">
        <f>E132-X132</f>
        <v>-4596068.5</v>
      </c>
      <c r="AA132" s="37"/>
    </row>
    <row r="133" spans="1:27" s="23" customFormat="1" ht="22.5" customHeight="1" x14ac:dyDescent="0.2">
      <c r="A133" s="18">
        <v>115</v>
      </c>
      <c r="B133" s="1" t="s">
        <v>176</v>
      </c>
      <c r="C133" s="30">
        <v>3613215000372</v>
      </c>
      <c r="D133" s="22" t="s">
        <v>55</v>
      </c>
      <c r="E133" s="19">
        <f t="shared" si="11"/>
        <v>0</v>
      </c>
      <c r="F133" s="20">
        <v>0</v>
      </c>
      <c r="G133" s="20">
        <v>0</v>
      </c>
      <c r="H133" s="24">
        <v>0</v>
      </c>
      <c r="I133" s="1">
        <v>0</v>
      </c>
      <c r="J133" s="1">
        <v>0</v>
      </c>
      <c r="K133" s="53">
        <f t="shared" si="12"/>
        <v>0</v>
      </c>
      <c r="L133" s="50"/>
      <c r="M133" s="20"/>
      <c r="N133" s="20"/>
      <c r="O133" s="3"/>
      <c r="P133" s="20"/>
      <c r="Q133" s="20"/>
      <c r="R133" s="20"/>
      <c r="S133" s="21"/>
      <c r="T133" s="21"/>
      <c r="U133" s="21"/>
      <c r="V133" s="21"/>
      <c r="Y133" s="21"/>
      <c r="AA133" s="37"/>
    </row>
    <row r="134" spans="1:27" s="23" customFormat="1" ht="22.5" customHeight="1" x14ac:dyDescent="0.2">
      <c r="A134" s="18">
        <v>116</v>
      </c>
      <c r="B134" s="1" t="s">
        <v>134</v>
      </c>
      <c r="C134" s="30">
        <v>3613215000389</v>
      </c>
      <c r="D134" s="22" t="s">
        <v>55</v>
      </c>
      <c r="E134" s="19">
        <f t="shared" si="11"/>
        <v>4300940</v>
      </c>
      <c r="F134" s="20">
        <v>724370</v>
      </c>
      <c r="G134" s="20">
        <v>950730</v>
      </c>
      <c r="H134" s="24">
        <v>1267650</v>
      </c>
      <c r="I134" s="1">
        <v>724370</v>
      </c>
      <c r="J134" s="1">
        <v>633820</v>
      </c>
      <c r="K134" s="53">
        <f t="shared" si="12"/>
        <v>4300940</v>
      </c>
      <c r="L134" s="50"/>
      <c r="M134" s="20"/>
      <c r="N134" s="20"/>
      <c r="O134" s="3"/>
      <c r="P134" s="20"/>
      <c r="Q134" s="20"/>
      <c r="R134" s="20"/>
      <c r="S134" s="21">
        <f t="shared" ref="S134:S139" si="17">ROUNDUP(F134,-1)</f>
        <v>724370</v>
      </c>
      <c r="T134" s="21"/>
      <c r="U134" s="21"/>
      <c r="V134" s="21"/>
      <c r="X134" s="23">
        <v>10104575.029999999</v>
      </c>
      <c r="Y134" s="21">
        <f t="shared" ref="Y134:Y139" si="18">E134-X134</f>
        <v>-5803635.0299999993</v>
      </c>
      <c r="AA134" s="37"/>
    </row>
    <row r="135" spans="1:27" s="23" customFormat="1" ht="22.5" customHeight="1" x14ac:dyDescent="0.2">
      <c r="A135" s="18">
        <v>117</v>
      </c>
      <c r="B135" s="1" t="s">
        <v>177</v>
      </c>
      <c r="C135" s="30">
        <v>3613215000395</v>
      </c>
      <c r="D135" s="22" t="s">
        <v>55</v>
      </c>
      <c r="E135" s="19">
        <f t="shared" si="11"/>
        <v>1482690</v>
      </c>
      <c r="F135" s="20">
        <v>45270</v>
      </c>
      <c r="G135" s="20">
        <v>45270</v>
      </c>
      <c r="H135" s="24">
        <v>871510</v>
      </c>
      <c r="I135" s="1">
        <v>0</v>
      </c>
      <c r="J135" s="1">
        <v>520640</v>
      </c>
      <c r="K135" s="53">
        <f t="shared" si="12"/>
        <v>1482690</v>
      </c>
      <c r="L135" s="50"/>
      <c r="M135" s="20"/>
      <c r="N135" s="20"/>
      <c r="O135" s="3"/>
      <c r="P135" s="20"/>
      <c r="Q135" s="20"/>
      <c r="R135" s="20"/>
      <c r="S135" s="21">
        <f t="shared" si="17"/>
        <v>45270</v>
      </c>
      <c r="T135" s="21"/>
      <c r="U135" s="21"/>
      <c r="V135" s="21"/>
      <c r="X135" s="23">
        <v>9455710.0299999975</v>
      </c>
      <c r="Y135" s="21">
        <f t="shared" si="18"/>
        <v>-7973020.0299999975</v>
      </c>
      <c r="AA135" s="37"/>
    </row>
    <row r="136" spans="1:27" s="23" customFormat="1" ht="22.5" customHeight="1" x14ac:dyDescent="0.2">
      <c r="A136" s="18">
        <v>118</v>
      </c>
      <c r="B136" s="1" t="s">
        <v>105</v>
      </c>
      <c r="C136" s="30">
        <v>3613215000416</v>
      </c>
      <c r="D136" s="22" t="s">
        <v>55</v>
      </c>
      <c r="E136" s="19">
        <f t="shared" si="11"/>
        <v>1109330</v>
      </c>
      <c r="F136" s="20">
        <v>76510</v>
      </c>
      <c r="G136" s="20">
        <v>38250</v>
      </c>
      <c r="H136" s="24">
        <v>688550</v>
      </c>
      <c r="I136" s="1">
        <v>0</v>
      </c>
      <c r="J136" s="1">
        <v>306020</v>
      </c>
      <c r="K136" s="53">
        <f t="shared" si="12"/>
        <v>1109330</v>
      </c>
      <c r="L136" s="50"/>
      <c r="M136" s="20"/>
      <c r="N136" s="20"/>
      <c r="O136" s="3"/>
      <c r="P136" s="20"/>
      <c r="Q136" s="20"/>
      <c r="R136" s="20"/>
      <c r="S136" s="21">
        <f t="shared" si="17"/>
        <v>76510</v>
      </c>
      <c r="T136" s="21"/>
      <c r="U136" s="21"/>
      <c r="V136" s="21"/>
      <c r="X136" s="23">
        <v>9220690.8399999999</v>
      </c>
      <c r="Y136" s="21">
        <f t="shared" si="18"/>
        <v>-8111360.8399999999</v>
      </c>
      <c r="AA136" s="37"/>
    </row>
    <row r="137" spans="1:27" s="23" customFormat="1" ht="22.5" customHeight="1" x14ac:dyDescent="0.2">
      <c r="A137" s="18">
        <v>119</v>
      </c>
      <c r="B137" s="1" t="s">
        <v>178</v>
      </c>
      <c r="C137" s="30">
        <v>3613215000366</v>
      </c>
      <c r="D137" s="22" t="s">
        <v>55</v>
      </c>
      <c r="E137" s="19">
        <f t="shared" si="11"/>
        <v>1374230</v>
      </c>
      <c r="F137" s="20">
        <v>0</v>
      </c>
      <c r="G137" s="20">
        <v>0</v>
      </c>
      <c r="H137" s="24">
        <v>749580</v>
      </c>
      <c r="I137" s="1">
        <v>0</v>
      </c>
      <c r="J137" s="1">
        <v>624650</v>
      </c>
      <c r="K137" s="53">
        <f t="shared" si="12"/>
        <v>1374230</v>
      </c>
      <c r="L137" s="50"/>
      <c r="M137" s="20"/>
      <c r="N137" s="20"/>
      <c r="O137" s="3"/>
      <c r="P137" s="20"/>
      <c r="Q137" s="20"/>
      <c r="R137" s="20"/>
      <c r="S137" s="21">
        <f t="shared" si="17"/>
        <v>0</v>
      </c>
      <c r="T137" s="21"/>
      <c r="U137" s="21"/>
      <c r="V137" s="21"/>
      <c r="X137" s="23">
        <v>6664423</v>
      </c>
      <c r="Y137" s="21">
        <f t="shared" si="18"/>
        <v>-5290193</v>
      </c>
      <c r="AA137" s="37"/>
    </row>
    <row r="138" spans="1:27" s="23" customFormat="1" ht="22.5" customHeight="1" x14ac:dyDescent="0.2">
      <c r="A138" s="18">
        <v>120</v>
      </c>
      <c r="B138" s="1" t="s">
        <v>135</v>
      </c>
      <c r="C138" s="30">
        <v>3613215001425</v>
      </c>
      <c r="D138" s="22" t="s">
        <v>55</v>
      </c>
      <c r="E138" s="19">
        <f t="shared" si="11"/>
        <v>1444160</v>
      </c>
      <c r="F138" s="20">
        <v>96280</v>
      </c>
      <c r="G138" s="20">
        <v>0</v>
      </c>
      <c r="H138" s="24">
        <v>673940</v>
      </c>
      <c r="I138" s="1">
        <v>96280</v>
      </c>
      <c r="J138" s="1">
        <v>577660</v>
      </c>
      <c r="K138" s="53">
        <f t="shared" si="12"/>
        <v>1444160</v>
      </c>
      <c r="L138" s="50"/>
      <c r="M138" s="20"/>
      <c r="N138" s="20"/>
      <c r="O138" s="3"/>
      <c r="P138" s="20"/>
      <c r="Q138" s="20"/>
      <c r="R138" s="20"/>
      <c r="S138" s="21">
        <f t="shared" si="17"/>
        <v>96280</v>
      </c>
      <c r="T138" s="21"/>
      <c r="U138" s="21"/>
      <c r="V138" s="21"/>
      <c r="X138" s="23">
        <v>4585873</v>
      </c>
      <c r="Y138" s="21">
        <f t="shared" si="18"/>
        <v>-3141713</v>
      </c>
      <c r="AA138" s="37"/>
    </row>
    <row r="139" spans="1:27" s="23" customFormat="1" ht="22.5" customHeight="1" x14ac:dyDescent="0.2">
      <c r="A139" s="18">
        <v>121</v>
      </c>
      <c r="B139" s="1" t="s">
        <v>136</v>
      </c>
      <c r="C139" s="30">
        <v>3613215001448</v>
      </c>
      <c r="D139" s="22" t="s">
        <v>55</v>
      </c>
      <c r="E139" s="19">
        <f t="shared" si="11"/>
        <v>3361530</v>
      </c>
      <c r="F139" s="20">
        <v>680820</v>
      </c>
      <c r="G139" s="20">
        <v>0</v>
      </c>
      <c r="H139" s="24">
        <v>510610</v>
      </c>
      <c r="I139" s="1">
        <v>765920</v>
      </c>
      <c r="J139" s="1">
        <v>1404180</v>
      </c>
      <c r="K139" s="53">
        <f t="shared" si="12"/>
        <v>3361530</v>
      </c>
      <c r="L139" s="50"/>
      <c r="M139" s="20"/>
      <c r="N139" s="20"/>
      <c r="O139" s="3"/>
      <c r="P139" s="20"/>
      <c r="Q139" s="20"/>
      <c r="R139" s="20"/>
      <c r="S139" s="21">
        <f t="shared" si="17"/>
        <v>680820</v>
      </c>
      <c r="T139" s="21"/>
      <c r="U139" s="21"/>
      <c r="V139" s="21"/>
      <c r="X139" s="23">
        <v>4585873</v>
      </c>
      <c r="Y139" s="21">
        <f t="shared" si="18"/>
        <v>-1224343</v>
      </c>
      <c r="AA139" s="37"/>
    </row>
    <row r="140" spans="1:27" s="23" customFormat="1" ht="22.5" customHeight="1" x14ac:dyDescent="0.2">
      <c r="A140" s="18">
        <v>122</v>
      </c>
      <c r="B140" s="1" t="s">
        <v>212</v>
      </c>
      <c r="C140" s="30">
        <v>3613205009958</v>
      </c>
      <c r="D140" s="22" t="s">
        <v>55</v>
      </c>
      <c r="E140" s="19">
        <f t="shared" si="11"/>
        <v>0</v>
      </c>
      <c r="F140" s="20">
        <v>0</v>
      </c>
      <c r="G140" s="20">
        <v>0</v>
      </c>
      <c r="H140" s="24">
        <v>0</v>
      </c>
      <c r="I140" s="1">
        <v>0</v>
      </c>
      <c r="J140" s="1">
        <v>0</v>
      </c>
      <c r="K140" s="53">
        <f t="shared" si="12"/>
        <v>0</v>
      </c>
      <c r="L140" s="50"/>
      <c r="M140" s="20"/>
      <c r="N140" s="20"/>
      <c r="O140" s="3"/>
      <c r="P140" s="20"/>
      <c r="Q140" s="20"/>
      <c r="R140" s="20"/>
      <c r="S140" s="21"/>
      <c r="T140" s="21"/>
      <c r="U140" s="21"/>
      <c r="V140" s="21"/>
      <c r="Y140" s="21"/>
      <c r="AA140" s="37"/>
    </row>
    <row r="141" spans="1:27" s="23" customFormat="1" ht="22.5" customHeight="1" x14ac:dyDescent="0.2">
      <c r="A141" s="18">
        <v>123</v>
      </c>
      <c r="B141" s="4" t="s">
        <v>141</v>
      </c>
      <c r="C141" s="30">
        <v>3613215001477</v>
      </c>
      <c r="D141" s="22" t="s">
        <v>55</v>
      </c>
      <c r="E141" s="19">
        <f t="shared" si="11"/>
        <v>3164530</v>
      </c>
      <c r="F141" s="20">
        <v>575370</v>
      </c>
      <c r="G141" s="20">
        <v>719210</v>
      </c>
      <c r="H141" s="24">
        <v>863050</v>
      </c>
      <c r="I141" s="1">
        <v>575370</v>
      </c>
      <c r="J141" s="1">
        <v>431530</v>
      </c>
      <c r="K141" s="53">
        <f t="shared" si="12"/>
        <v>3164530</v>
      </c>
      <c r="L141" s="50"/>
      <c r="M141" s="20"/>
      <c r="N141" s="20"/>
      <c r="O141" s="3"/>
      <c r="P141" s="20"/>
      <c r="Q141" s="20"/>
      <c r="R141" s="20"/>
      <c r="S141" s="21">
        <f>ROUNDUP(F141,-1)</f>
        <v>575370</v>
      </c>
      <c r="T141" s="21"/>
      <c r="U141" s="21"/>
      <c r="V141" s="21"/>
      <c r="X141" s="23">
        <v>8922690.8399999999</v>
      </c>
      <c r="Y141" s="21">
        <f>E141-X141</f>
        <v>-5758160.8399999999</v>
      </c>
      <c r="AA141" s="37"/>
    </row>
    <row r="142" spans="1:27" s="23" customFormat="1" ht="22.5" customHeight="1" x14ac:dyDescent="0.2">
      <c r="A142" s="18">
        <v>124</v>
      </c>
      <c r="B142" s="1" t="s">
        <v>137</v>
      </c>
      <c r="C142" s="30">
        <v>3613215000909</v>
      </c>
      <c r="D142" s="22" t="s">
        <v>55</v>
      </c>
      <c r="E142" s="19">
        <f t="shared" si="11"/>
        <v>1720360</v>
      </c>
      <c r="F142" s="20">
        <v>362180</v>
      </c>
      <c r="G142" s="20">
        <v>362180</v>
      </c>
      <c r="H142" s="24">
        <v>362180</v>
      </c>
      <c r="I142" s="1">
        <v>271640</v>
      </c>
      <c r="J142" s="1">
        <v>362180</v>
      </c>
      <c r="K142" s="53">
        <f t="shared" si="12"/>
        <v>1720360</v>
      </c>
      <c r="L142" s="50"/>
      <c r="M142" s="20"/>
      <c r="N142" s="20"/>
      <c r="O142" s="3"/>
      <c r="P142" s="20"/>
      <c r="Q142" s="20"/>
      <c r="R142" s="20"/>
      <c r="S142" s="21">
        <f>ROUNDUP(F142,-1)</f>
        <v>362180</v>
      </c>
      <c r="T142" s="21"/>
      <c r="U142" s="21"/>
      <c r="V142" s="21"/>
      <c r="X142" s="23">
        <v>9290518</v>
      </c>
      <c r="Y142" s="21">
        <f>E142-X142</f>
        <v>-7570158</v>
      </c>
      <c r="AA142" s="37"/>
    </row>
    <row r="143" spans="1:27" s="23" customFormat="1" ht="22.5" customHeight="1" x14ac:dyDescent="0.2">
      <c r="A143" s="18">
        <v>125</v>
      </c>
      <c r="B143" s="1" t="s">
        <v>138</v>
      </c>
      <c r="C143" s="30">
        <v>3613215000938</v>
      </c>
      <c r="D143" s="22" t="s">
        <v>55</v>
      </c>
      <c r="E143" s="19">
        <f t="shared" si="11"/>
        <v>860190</v>
      </c>
      <c r="F143" s="20">
        <v>0</v>
      </c>
      <c r="G143" s="20">
        <v>226370</v>
      </c>
      <c r="H143" s="24">
        <v>0</v>
      </c>
      <c r="I143" s="1">
        <v>362180</v>
      </c>
      <c r="J143" s="1">
        <v>271640</v>
      </c>
      <c r="K143" s="53">
        <f t="shared" si="12"/>
        <v>860190</v>
      </c>
      <c r="L143" s="50"/>
      <c r="M143" s="20"/>
      <c r="N143" s="20"/>
      <c r="O143" s="3"/>
      <c r="P143" s="20"/>
      <c r="Q143" s="20"/>
      <c r="R143" s="20"/>
      <c r="S143" s="21">
        <f>ROUNDUP(F143,-1)</f>
        <v>0</v>
      </c>
      <c r="T143" s="21"/>
      <c r="U143" s="21"/>
      <c r="V143" s="21"/>
      <c r="X143" s="23">
        <v>7556933</v>
      </c>
      <c r="Y143" s="21">
        <f>E143-X143</f>
        <v>-6696743</v>
      </c>
      <c r="AA143" s="37"/>
    </row>
    <row r="144" spans="1:27" s="23" customFormat="1" ht="22.5" customHeight="1" x14ac:dyDescent="0.2">
      <c r="A144" s="18">
        <v>126</v>
      </c>
      <c r="B144" s="1" t="s">
        <v>139</v>
      </c>
      <c r="C144" s="30">
        <v>3613215001750</v>
      </c>
      <c r="D144" s="22" t="s">
        <v>55</v>
      </c>
      <c r="E144" s="19">
        <f t="shared" si="11"/>
        <v>1652470</v>
      </c>
      <c r="F144" s="20">
        <v>362180</v>
      </c>
      <c r="G144" s="20">
        <v>475370</v>
      </c>
      <c r="H144" s="24">
        <v>452730</v>
      </c>
      <c r="I144" s="1">
        <v>90550</v>
      </c>
      <c r="J144" s="1">
        <v>271640</v>
      </c>
      <c r="K144" s="53">
        <f t="shared" si="12"/>
        <v>1652470</v>
      </c>
      <c r="L144" s="50"/>
      <c r="M144" s="20"/>
      <c r="N144" s="20"/>
      <c r="O144" s="3"/>
      <c r="P144" s="20"/>
      <c r="Q144" s="20"/>
      <c r="R144" s="20"/>
      <c r="S144" s="21"/>
      <c r="T144" s="21"/>
      <c r="U144" s="21"/>
      <c r="V144" s="21"/>
      <c r="Y144" s="21"/>
      <c r="AA144" s="37"/>
    </row>
    <row r="145" spans="1:28" s="23" customFormat="1" ht="22.5" customHeight="1" x14ac:dyDescent="0.2">
      <c r="A145" s="18">
        <v>127</v>
      </c>
      <c r="B145" s="1" t="s">
        <v>140</v>
      </c>
      <c r="C145" s="30">
        <v>3613215001612</v>
      </c>
      <c r="D145" s="22" t="s">
        <v>55</v>
      </c>
      <c r="E145" s="19">
        <f t="shared" si="11"/>
        <v>0</v>
      </c>
      <c r="F145" s="20">
        <v>0</v>
      </c>
      <c r="G145" s="20">
        <v>0</v>
      </c>
      <c r="H145" s="24">
        <v>0</v>
      </c>
      <c r="I145" s="1">
        <v>0</v>
      </c>
      <c r="J145" s="1">
        <v>0</v>
      </c>
      <c r="K145" s="53">
        <f t="shared" si="12"/>
        <v>0</v>
      </c>
      <c r="L145" s="50"/>
      <c r="M145" s="20"/>
      <c r="N145" s="20"/>
      <c r="O145" s="3"/>
      <c r="P145" s="20"/>
      <c r="Q145" s="20"/>
      <c r="R145" s="20"/>
      <c r="S145" s="21">
        <f>ROUNDUP(F145,-1)</f>
        <v>0</v>
      </c>
      <c r="T145" s="21"/>
      <c r="U145" s="21"/>
      <c r="V145" s="21"/>
      <c r="X145" s="23">
        <v>6366422.9999999991</v>
      </c>
      <c r="Y145" s="21">
        <f>E145-X145</f>
        <v>-6366422.9999999991</v>
      </c>
      <c r="AA145" s="37"/>
    </row>
    <row r="146" spans="1:28" s="23" customFormat="1" ht="22.5" customHeight="1" x14ac:dyDescent="0.2">
      <c r="A146" s="18">
        <v>128</v>
      </c>
      <c r="B146" s="1" t="s">
        <v>47</v>
      </c>
      <c r="C146" s="30">
        <v>3613215001585</v>
      </c>
      <c r="D146" s="22" t="s">
        <v>55</v>
      </c>
      <c r="E146" s="19">
        <f t="shared" si="11"/>
        <v>0</v>
      </c>
      <c r="F146" s="20">
        <v>0</v>
      </c>
      <c r="G146" s="20">
        <v>0</v>
      </c>
      <c r="H146" s="24">
        <v>0</v>
      </c>
      <c r="I146" s="1">
        <v>0</v>
      </c>
      <c r="J146" s="1">
        <v>0</v>
      </c>
      <c r="K146" s="53">
        <f t="shared" si="12"/>
        <v>0</v>
      </c>
      <c r="L146" s="50"/>
      <c r="M146" s="20"/>
      <c r="N146" s="20"/>
      <c r="O146" s="3"/>
      <c r="P146" s="20"/>
      <c r="Q146" s="20"/>
      <c r="R146" s="20"/>
      <c r="S146" s="21">
        <f>ROUNDUP(F146,-1)</f>
        <v>0</v>
      </c>
      <c r="T146" s="21"/>
      <c r="U146" s="21"/>
      <c r="V146" s="21"/>
      <c r="X146" s="23">
        <v>5613898.5</v>
      </c>
      <c r="Y146" s="21">
        <f>E146-X146</f>
        <v>-5613898.5</v>
      </c>
      <c r="AA146" s="37"/>
    </row>
    <row r="147" spans="1:28" s="23" customFormat="1" ht="22.5" customHeight="1" x14ac:dyDescent="0.2">
      <c r="A147" s="18">
        <v>129</v>
      </c>
      <c r="B147" s="1" t="s">
        <v>52</v>
      </c>
      <c r="C147" s="30">
        <v>3613215001556</v>
      </c>
      <c r="D147" s="22" t="s">
        <v>55</v>
      </c>
      <c r="E147" s="19">
        <f t="shared" si="11"/>
        <v>2123820</v>
      </c>
      <c r="F147" s="20">
        <v>374790</v>
      </c>
      <c r="G147" s="20">
        <v>374790</v>
      </c>
      <c r="H147" s="24">
        <v>874520</v>
      </c>
      <c r="I147" s="1">
        <v>249860</v>
      </c>
      <c r="J147" s="1">
        <v>249860</v>
      </c>
      <c r="K147" s="53">
        <f t="shared" si="12"/>
        <v>2123820</v>
      </c>
      <c r="L147" s="50"/>
      <c r="M147" s="20"/>
      <c r="N147" s="20"/>
      <c r="O147" s="3"/>
      <c r="P147" s="20"/>
      <c r="Q147" s="20"/>
      <c r="R147" s="20"/>
      <c r="S147" s="21">
        <f>ROUNDUP(F147,-1)</f>
        <v>374790</v>
      </c>
      <c r="T147" s="21"/>
      <c r="U147" s="21"/>
      <c r="V147" s="21"/>
      <c r="X147" s="23">
        <v>9967476</v>
      </c>
      <c r="Y147" s="21">
        <f>E147-X147</f>
        <v>-7843656</v>
      </c>
      <c r="AA147" s="37"/>
    </row>
    <row r="148" spans="1:28" s="23" customFormat="1" ht="24.75" customHeight="1" x14ac:dyDescent="0.2">
      <c r="A148" s="18">
        <v>130</v>
      </c>
      <c r="B148" s="1" t="s">
        <v>186</v>
      </c>
      <c r="C148" s="30">
        <v>3613215001720</v>
      </c>
      <c r="D148" s="22" t="s">
        <v>55</v>
      </c>
      <c r="E148" s="19">
        <f t="shared" ref="E148:E167" si="19">K148</f>
        <v>2719830</v>
      </c>
      <c r="F148" s="20">
        <v>505450</v>
      </c>
      <c r="G148" s="20">
        <v>385110</v>
      </c>
      <c r="H148" s="24">
        <v>938700</v>
      </c>
      <c r="I148" s="1">
        <v>433250</v>
      </c>
      <c r="J148" s="1">
        <v>457320</v>
      </c>
      <c r="K148" s="53">
        <f t="shared" ref="K148:K167" si="20">SUM(F148:J148)</f>
        <v>2719830</v>
      </c>
      <c r="L148" s="50"/>
      <c r="M148" s="20"/>
      <c r="N148" s="20"/>
      <c r="O148" s="3"/>
      <c r="P148" s="20"/>
      <c r="Q148" s="20"/>
      <c r="R148" s="20"/>
      <c r="S148" s="21"/>
      <c r="T148" s="21"/>
      <c r="U148" s="21"/>
      <c r="V148" s="21"/>
      <c r="Y148" s="21"/>
      <c r="AA148" s="37"/>
    </row>
    <row r="149" spans="1:28" s="23" customFormat="1" ht="22.5" customHeight="1" x14ac:dyDescent="0.2">
      <c r="A149" s="18">
        <v>131</v>
      </c>
      <c r="B149" s="1" t="s">
        <v>187</v>
      </c>
      <c r="C149" s="30">
        <v>3613215001606</v>
      </c>
      <c r="D149" s="22" t="s">
        <v>55</v>
      </c>
      <c r="E149" s="19">
        <f t="shared" si="19"/>
        <v>1539280</v>
      </c>
      <c r="F149" s="20">
        <v>181090</v>
      </c>
      <c r="G149" s="20">
        <v>181090</v>
      </c>
      <c r="H149" s="24">
        <v>633820</v>
      </c>
      <c r="I149" s="1">
        <v>271640</v>
      </c>
      <c r="J149" s="1">
        <v>271640</v>
      </c>
      <c r="K149" s="53">
        <f t="shared" si="20"/>
        <v>1539280</v>
      </c>
      <c r="L149" s="50"/>
      <c r="M149" s="20"/>
      <c r="N149" s="20"/>
      <c r="O149" s="3"/>
      <c r="P149" s="20"/>
      <c r="Q149" s="20"/>
      <c r="R149" s="20"/>
      <c r="S149" s="21">
        <f t="shared" ref="S149:S154" si="21">ROUNDUP(F149,-1)</f>
        <v>181090</v>
      </c>
      <c r="T149" s="21"/>
      <c r="U149" s="21"/>
      <c r="V149" s="21"/>
      <c r="X149" s="23">
        <v>5980513</v>
      </c>
      <c r="Y149" s="21">
        <f t="shared" ref="Y149:Y154" si="22">E149-X149</f>
        <v>-4441233</v>
      </c>
      <c r="AA149" s="37"/>
    </row>
    <row r="150" spans="1:28" s="23" customFormat="1" ht="22.5" customHeight="1" x14ac:dyDescent="0.2">
      <c r="A150" s="18">
        <v>132</v>
      </c>
      <c r="B150" s="1" t="s">
        <v>46</v>
      </c>
      <c r="C150" s="30">
        <v>3613215001664</v>
      </c>
      <c r="D150" s="22" t="s">
        <v>55</v>
      </c>
      <c r="E150" s="19">
        <f t="shared" si="19"/>
        <v>0</v>
      </c>
      <c r="F150" s="20">
        <v>0</v>
      </c>
      <c r="G150" s="20">
        <v>0</v>
      </c>
      <c r="H150" s="24">
        <v>0</v>
      </c>
      <c r="I150" s="1">
        <v>0</v>
      </c>
      <c r="J150" s="1">
        <v>0</v>
      </c>
      <c r="K150" s="53">
        <f t="shared" si="20"/>
        <v>0</v>
      </c>
      <c r="L150" s="50"/>
      <c r="M150" s="20"/>
      <c r="N150" s="20"/>
      <c r="O150" s="3"/>
      <c r="P150" s="20"/>
      <c r="Q150" s="20"/>
      <c r="R150" s="20"/>
      <c r="S150" s="21">
        <f t="shared" si="21"/>
        <v>0</v>
      </c>
      <c r="T150" s="21"/>
      <c r="U150" s="21"/>
      <c r="V150" s="21"/>
      <c r="X150" s="23">
        <v>8339898</v>
      </c>
      <c r="Y150" s="21">
        <f t="shared" si="22"/>
        <v>-8339898</v>
      </c>
      <c r="AA150" s="37"/>
    </row>
    <row r="151" spans="1:28" s="23" customFormat="1" ht="22.5" customHeight="1" x14ac:dyDescent="0.2">
      <c r="A151" s="18">
        <v>133</v>
      </c>
      <c r="B151" s="1" t="s">
        <v>49</v>
      </c>
      <c r="C151" s="30">
        <v>3613215001635</v>
      </c>
      <c r="D151" s="22" t="s">
        <v>55</v>
      </c>
      <c r="E151" s="19">
        <f t="shared" si="19"/>
        <v>0</v>
      </c>
      <c r="F151" s="20">
        <v>0</v>
      </c>
      <c r="G151" s="20">
        <v>0</v>
      </c>
      <c r="H151" s="24">
        <v>0</v>
      </c>
      <c r="I151" s="1">
        <v>0</v>
      </c>
      <c r="J151" s="1">
        <v>0</v>
      </c>
      <c r="K151" s="53">
        <f t="shared" si="20"/>
        <v>0</v>
      </c>
      <c r="L151" s="50"/>
      <c r="M151" s="20"/>
      <c r="N151" s="20"/>
      <c r="O151" s="3"/>
      <c r="P151" s="20"/>
      <c r="Q151" s="20"/>
      <c r="R151" s="20"/>
      <c r="S151" s="21">
        <f t="shared" si="21"/>
        <v>0</v>
      </c>
      <c r="T151" s="21"/>
      <c r="U151" s="21"/>
      <c r="V151" s="21"/>
      <c r="X151" s="23">
        <v>6548650</v>
      </c>
      <c r="Y151" s="21">
        <f t="shared" si="22"/>
        <v>-6548650</v>
      </c>
      <c r="AA151" s="37"/>
    </row>
    <row r="152" spans="1:28" s="23" customFormat="1" ht="22.5" customHeight="1" x14ac:dyDescent="0.2">
      <c r="A152" s="18">
        <v>134</v>
      </c>
      <c r="B152" s="4" t="s">
        <v>48</v>
      </c>
      <c r="C152" s="30">
        <v>3613215001693</v>
      </c>
      <c r="D152" s="22" t="s">
        <v>55</v>
      </c>
      <c r="E152" s="19">
        <f t="shared" si="19"/>
        <v>0</v>
      </c>
      <c r="F152" s="20">
        <v>0</v>
      </c>
      <c r="G152" s="20">
        <v>0</v>
      </c>
      <c r="H152" s="24">
        <v>0</v>
      </c>
      <c r="I152" s="1">
        <v>0</v>
      </c>
      <c r="J152" s="1">
        <v>0</v>
      </c>
      <c r="K152" s="53">
        <f t="shared" si="20"/>
        <v>0</v>
      </c>
      <c r="L152" s="50"/>
      <c r="M152" s="20"/>
      <c r="N152" s="20"/>
      <c r="O152" s="3"/>
      <c r="P152" s="20"/>
      <c r="Q152" s="20"/>
      <c r="R152" s="20"/>
      <c r="S152" s="21">
        <f t="shared" si="21"/>
        <v>0</v>
      </c>
      <c r="T152" s="21"/>
      <c r="U152" s="21"/>
      <c r="V152" s="21"/>
      <c r="X152" s="23">
        <v>6278512.9999999991</v>
      </c>
      <c r="Y152" s="21">
        <f t="shared" si="22"/>
        <v>-6278512.9999999991</v>
      </c>
      <c r="AA152" s="37"/>
    </row>
    <row r="153" spans="1:28" s="23" customFormat="1" ht="22.5" customHeight="1" x14ac:dyDescent="0.2">
      <c r="A153" s="18">
        <v>135</v>
      </c>
      <c r="B153" s="4" t="s">
        <v>50</v>
      </c>
      <c r="C153" s="30">
        <v>3613215001490</v>
      </c>
      <c r="D153" s="22" t="s">
        <v>55</v>
      </c>
      <c r="E153" s="19">
        <f t="shared" si="19"/>
        <v>2174830</v>
      </c>
      <c r="F153" s="20">
        <v>378230</v>
      </c>
      <c r="G153" s="20">
        <v>472790</v>
      </c>
      <c r="H153" s="24">
        <v>472790</v>
      </c>
      <c r="I153" s="1">
        <v>378230</v>
      </c>
      <c r="J153" s="1">
        <v>472790</v>
      </c>
      <c r="K153" s="53">
        <f t="shared" si="20"/>
        <v>2174830</v>
      </c>
      <c r="L153" s="50"/>
      <c r="M153" s="20"/>
      <c r="N153" s="20"/>
      <c r="O153" s="3"/>
      <c r="P153" s="20"/>
      <c r="Q153" s="20"/>
      <c r="R153" s="20"/>
      <c r="S153" s="21">
        <f t="shared" si="21"/>
        <v>378230</v>
      </c>
      <c r="T153" s="21"/>
      <c r="U153" s="21"/>
      <c r="V153" s="21"/>
      <c r="X153" s="23">
        <v>5892603</v>
      </c>
      <c r="Y153" s="21">
        <f t="shared" si="22"/>
        <v>-3717773</v>
      </c>
      <c r="AA153" s="37"/>
    </row>
    <row r="154" spans="1:28" s="23" customFormat="1" ht="22.5" customHeight="1" x14ac:dyDescent="0.2">
      <c r="A154" s="18">
        <v>136</v>
      </c>
      <c r="B154" s="4" t="s">
        <v>213</v>
      </c>
      <c r="C154" s="30">
        <v>3613205020836</v>
      </c>
      <c r="D154" s="22" t="s">
        <v>55</v>
      </c>
      <c r="E154" s="19">
        <f t="shared" si="19"/>
        <v>0</v>
      </c>
      <c r="F154" s="20">
        <v>0</v>
      </c>
      <c r="G154" s="20">
        <v>0</v>
      </c>
      <c r="H154" s="24">
        <v>0</v>
      </c>
      <c r="I154" s="1">
        <v>0</v>
      </c>
      <c r="J154" s="1">
        <v>0</v>
      </c>
      <c r="K154" s="53">
        <f t="shared" si="20"/>
        <v>0</v>
      </c>
      <c r="L154" s="50"/>
      <c r="M154" s="20"/>
      <c r="N154" s="20"/>
      <c r="O154" s="3"/>
      <c r="P154" s="20"/>
      <c r="Q154" s="20"/>
      <c r="R154" s="20"/>
      <c r="S154" s="21">
        <f t="shared" si="21"/>
        <v>0</v>
      </c>
      <c r="T154" s="21"/>
      <c r="U154" s="21"/>
      <c r="V154" s="21"/>
      <c r="X154" s="23">
        <v>6278512.9999999991</v>
      </c>
      <c r="Y154" s="21">
        <f t="shared" si="22"/>
        <v>-6278512.9999999991</v>
      </c>
      <c r="AA154" s="37"/>
      <c r="AB154" s="23">
        <f>SUM(AB32:AB153)</f>
        <v>-16559332.15909091</v>
      </c>
    </row>
    <row r="155" spans="1:28" s="23" customFormat="1" ht="22.5" customHeight="1" x14ac:dyDescent="0.2">
      <c r="A155" s="18">
        <v>137</v>
      </c>
      <c r="B155" s="1" t="s">
        <v>263</v>
      </c>
      <c r="C155" s="2">
        <v>3613215003647</v>
      </c>
      <c r="D155" s="52" t="s">
        <v>55</v>
      </c>
      <c r="E155" s="19">
        <f t="shared" si="19"/>
        <v>1098590</v>
      </c>
      <c r="F155" s="20">
        <v>0</v>
      </c>
      <c r="G155" s="20">
        <v>0</v>
      </c>
      <c r="H155" s="24">
        <v>0</v>
      </c>
      <c r="I155" s="1">
        <v>0</v>
      </c>
      <c r="J155" s="1">
        <v>1098590</v>
      </c>
      <c r="K155" s="53">
        <f t="shared" si="20"/>
        <v>1098590</v>
      </c>
      <c r="L155" s="50"/>
      <c r="M155" s="20"/>
      <c r="N155" s="20"/>
      <c r="O155" s="3"/>
      <c r="P155" s="20"/>
      <c r="Q155" s="20"/>
      <c r="R155" s="20"/>
      <c r="S155" s="21"/>
      <c r="T155" s="21"/>
      <c r="U155" s="21"/>
      <c r="V155" s="21"/>
      <c r="Y155" s="21"/>
      <c r="AA155" s="37"/>
    </row>
    <row r="156" spans="1:28" s="23" customFormat="1" ht="22.5" customHeight="1" x14ac:dyDescent="0.2">
      <c r="A156" s="18">
        <v>138</v>
      </c>
      <c r="B156" s="43" t="s">
        <v>232</v>
      </c>
      <c r="C156" s="30">
        <v>3613205133964</v>
      </c>
      <c r="D156" s="22" t="s">
        <v>55</v>
      </c>
      <c r="E156" s="19">
        <f t="shared" si="19"/>
        <v>1410800</v>
      </c>
      <c r="F156" s="20">
        <v>274220</v>
      </c>
      <c r="G156" s="20">
        <v>433070</v>
      </c>
      <c r="H156" s="24">
        <v>370670</v>
      </c>
      <c r="I156" s="1"/>
      <c r="J156" s="1">
        <v>332840</v>
      </c>
      <c r="K156" s="53">
        <f t="shared" si="20"/>
        <v>1410800</v>
      </c>
      <c r="L156" s="50"/>
      <c r="M156" s="20"/>
      <c r="N156" s="20"/>
      <c r="O156" s="3"/>
      <c r="P156" s="20"/>
      <c r="Q156" s="20"/>
      <c r="R156" s="20"/>
      <c r="S156" s="21"/>
      <c r="T156" s="21"/>
      <c r="U156" s="21"/>
      <c r="V156" s="21"/>
      <c r="Y156" s="21"/>
      <c r="AA156" s="37"/>
    </row>
    <row r="157" spans="1:28" s="23" customFormat="1" ht="22.5" customHeight="1" x14ac:dyDescent="0.2">
      <c r="A157" s="18">
        <v>139</v>
      </c>
      <c r="B157" s="1" t="s">
        <v>251</v>
      </c>
      <c r="C157" s="31" t="s">
        <v>264</v>
      </c>
      <c r="D157" s="22" t="s">
        <v>55</v>
      </c>
      <c r="E157" s="19">
        <f t="shared" si="19"/>
        <v>0</v>
      </c>
      <c r="F157" s="20"/>
      <c r="G157" s="20"/>
      <c r="H157" s="24"/>
      <c r="I157" s="1"/>
      <c r="J157" s="1">
        <v>0</v>
      </c>
      <c r="K157" s="53">
        <f t="shared" si="20"/>
        <v>0</v>
      </c>
      <c r="L157" s="50"/>
      <c r="M157" s="20"/>
      <c r="N157" s="20"/>
      <c r="O157" s="3"/>
      <c r="P157" s="20"/>
      <c r="Q157" s="20"/>
      <c r="R157" s="20"/>
      <c r="S157" s="21"/>
      <c r="T157" s="21"/>
      <c r="U157" s="21"/>
      <c r="V157" s="21"/>
      <c r="Y157" s="21"/>
      <c r="AA157" s="37"/>
    </row>
    <row r="158" spans="1:28" ht="22.5" customHeight="1" x14ac:dyDescent="0.25">
      <c r="A158" s="44" t="s">
        <v>13</v>
      </c>
      <c r="B158" s="72" t="s">
        <v>200</v>
      </c>
      <c r="C158" s="72"/>
      <c r="D158" s="72"/>
      <c r="E158" s="19">
        <f t="shared" si="19"/>
        <v>0</v>
      </c>
      <c r="F158" s="20"/>
      <c r="G158" s="20"/>
      <c r="H158" s="24"/>
      <c r="I158" s="1"/>
      <c r="J158" s="1"/>
      <c r="K158" s="53">
        <f t="shared" si="20"/>
        <v>0</v>
      </c>
      <c r="L158" s="51"/>
      <c r="M158" s="20"/>
      <c r="N158" s="20"/>
      <c r="O158" s="20"/>
      <c r="P158" s="3"/>
      <c r="Q158" s="20"/>
      <c r="R158" s="20"/>
      <c r="T158" s="21"/>
      <c r="U158" s="21"/>
      <c r="V158" s="21"/>
      <c r="X158" s="8">
        <v>0</v>
      </c>
      <c r="Y158" s="21">
        <f>E158-X158</f>
        <v>0</v>
      </c>
    </row>
    <row r="159" spans="1:28" ht="24" customHeight="1" x14ac:dyDescent="0.25">
      <c r="A159" s="18">
        <v>1</v>
      </c>
      <c r="B159" s="1" t="s">
        <v>53</v>
      </c>
      <c r="C159" s="2">
        <v>3613215000474</v>
      </c>
      <c r="D159" s="22" t="s">
        <v>55</v>
      </c>
      <c r="E159" s="19">
        <f t="shared" si="19"/>
        <v>1164780</v>
      </c>
      <c r="F159" s="20">
        <v>0</v>
      </c>
      <c r="G159" s="20">
        <v>0</v>
      </c>
      <c r="H159" s="24">
        <v>698870</v>
      </c>
      <c r="I159" s="1">
        <v>0</v>
      </c>
      <c r="J159" s="1">
        <v>465910</v>
      </c>
      <c r="K159" s="53">
        <f t="shared" si="20"/>
        <v>1164780</v>
      </c>
      <c r="L159" s="51"/>
      <c r="M159" s="24"/>
      <c r="N159" s="24"/>
      <c r="O159" s="20"/>
      <c r="P159" s="3"/>
      <c r="Q159" s="20"/>
      <c r="R159" s="20"/>
      <c r="T159" s="21"/>
      <c r="U159" s="21"/>
      <c r="V159" s="21"/>
      <c r="X159" s="8">
        <v>4692036</v>
      </c>
      <c r="Y159" s="21">
        <f>E159-X159</f>
        <v>-3527256</v>
      </c>
    </row>
    <row r="160" spans="1:28" ht="24" customHeight="1" x14ac:dyDescent="0.25">
      <c r="A160" s="18">
        <v>2</v>
      </c>
      <c r="B160" s="7" t="s">
        <v>54</v>
      </c>
      <c r="C160" s="30">
        <v>3613205003288</v>
      </c>
      <c r="D160" s="22" t="s">
        <v>55</v>
      </c>
      <c r="E160" s="19">
        <f t="shared" si="19"/>
        <v>1522380</v>
      </c>
      <c r="F160" s="20">
        <v>72490</v>
      </c>
      <c r="G160" s="20">
        <v>0</v>
      </c>
      <c r="H160" s="24">
        <v>652450</v>
      </c>
      <c r="I160" s="1">
        <v>362470</v>
      </c>
      <c r="J160" s="1">
        <v>434970</v>
      </c>
      <c r="K160" s="53">
        <f t="shared" si="20"/>
        <v>1522380</v>
      </c>
      <c r="L160" s="51"/>
      <c r="M160" s="24"/>
      <c r="N160" s="24"/>
      <c r="O160" s="20"/>
      <c r="P160" s="3"/>
      <c r="Q160" s="20"/>
      <c r="R160" s="20"/>
      <c r="S160" s="8">
        <f>136*15</f>
        <v>2040</v>
      </c>
      <c r="T160" s="21"/>
      <c r="U160" s="21"/>
      <c r="V160" s="21"/>
      <c r="X160" s="8">
        <v>4398357</v>
      </c>
      <c r="Y160" s="21">
        <f>E160-X160</f>
        <v>-2875977</v>
      </c>
    </row>
    <row r="161" spans="1:27" ht="22.5" customHeight="1" x14ac:dyDescent="0.25">
      <c r="A161" s="44" t="s">
        <v>14</v>
      </c>
      <c r="B161" s="59" t="s">
        <v>15</v>
      </c>
      <c r="C161" s="59"/>
      <c r="D161" s="59"/>
      <c r="E161" s="19">
        <f t="shared" si="19"/>
        <v>0</v>
      </c>
      <c r="F161" s="20"/>
      <c r="G161" s="20"/>
      <c r="H161" s="24"/>
      <c r="I161" s="1"/>
      <c r="J161" s="1"/>
      <c r="K161" s="53">
        <f t="shared" si="20"/>
        <v>0</v>
      </c>
      <c r="L161" s="51"/>
      <c r="M161" s="20"/>
      <c r="N161" s="20"/>
      <c r="O161" s="20"/>
      <c r="P161" s="20"/>
      <c r="Q161" s="20"/>
      <c r="R161" s="20"/>
      <c r="S161" s="8">
        <f>5*15</f>
        <v>75</v>
      </c>
      <c r="T161" s="21"/>
      <c r="U161" s="21"/>
      <c r="Y161" s="21"/>
    </row>
    <row r="162" spans="1:27" ht="22.5" customHeight="1" x14ac:dyDescent="0.25">
      <c r="A162" s="44" t="s">
        <v>249</v>
      </c>
      <c r="B162" s="60" t="s">
        <v>250</v>
      </c>
      <c r="C162" s="61"/>
      <c r="D162" s="62"/>
      <c r="E162" s="19">
        <f t="shared" si="19"/>
        <v>0</v>
      </c>
      <c r="F162" s="20"/>
      <c r="G162" s="20"/>
      <c r="H162" s="24"/>
      <c r="I162" s="1"/>
      <c r="J162" s="1"/>
      <c r="K162" s="53">
        <f t="shared" si="20"/>
        <v>0</v>
      </c>
      <c r="L162" s="51"/>
      <c r="M162" s="20"/>
      <c r="N162" s="20"/>
      <c r="O162" s="20"/>
      <c r="P162" s="20"/>
      <c r="Q162" s="20"/>
      <c r="R162" s="20"/>
      <c r="T162" s="21"/>
      <c r="U162" s="21"/>
      <c r="Y162" s="21"/>
    </row>
    <row r="163" spans="1:27" ht="22.5" customHeight="1" x14ac:dyDescent="0.25">
      <c r="A163" s="18">
        <v>1</v>
      </c>
      <c r="B163" s="40" t="s">
        <v>246</v>
      </c>
      <c r="C163" s="30">
        <v>3613205112465</v>
      </c>
      <c r="D163" s="22" t="s">
        <v>55</v>
      </c>
      <c r="E163" s="19">
        <f t="shared" si="19"/>
        <v>0</v>
      </c>
      <c r="F163" s="20">
        <v>0</v>
      </c>
      <c r="G163" s="20">
        <v>0</v>
      </c>
      <c r="H163" s="24">
        <v>0</v>
      </c>
      <c r="I163" s="1">
        <v>0</v>
      </c>
      <c r="J163" s="1">
        <v>0</v>
      </c>
      <c r="K163" s="53">
        <f t="shared" si="20"/>
        <v>0</v>
      </c>
      <c r="L163" s="51"/>
      <c r="M163" s="20"/>
      <c r="N163" s="20"/>
      <c r="O163" s="20"/>
      <c r="P163" s="20"/>
      <c r="Q163" s="20"/>
      <c r="R163" s="20"/>
      <c r="T163" s="21"/>
      <c r="U163" s="21"/>
      <c r="Y163" s="21"/>
    </row>
    <row r="164" spans="1:27" ht="22.5" customHeight="1" x14ac:dyDescent="0.25">
      <c r="A164" s="18">
        <v>2</v>
      </c>
      <c r="B164" s="40" t="s">
        <v>231</v>
      </c>
      <c r="C164" s="30">
        <v>3613205112255</v>
      </c>
      <c r="D164" s="22" t="s">
        <v>55</v>
      </c>
      <c r="E164" s="19">
        <f t="shared" si="19"/>
        <v>0</v>
      </c>
      <c r="F164" s="20">
        <v>0</v>
      </c>
      <c r="G164" s="20">
        <v>0</v>
      </c>
      <c r="H164" s="24">
        <v>0</v>
      </c>
      <c r="I164" s="1">
        <v>0</v>
      </c>
      <c r="J164" s="1">
        <v>0</v>
      </c>
      <c r="K164" s="53">
        <f t="shared" si="20"/>
        <v>0</v>
      </c>
      <c r="L164" s="51"/>
      <c r="M164" s="20"/>
      <c r="N164" s="20"/>
      <c r="O164" s="20"/>
      <c r="P164" s="20"/>
      <c r="Q164" s="20"/>
      <c r="R164" s="20"/>
      <c r="T164" s="21"/>
      <c r="U164" s="21"/>
      <c r="Y164" s="21"/>
    </row>
    <row r="165" spans="1:27" ht="22.5" customHeight="1" x14ac:dyDescent="0.25">
      <c r="A165" s="18">
        <v>3</v>
      </c>
      <c r="B165" s="40" t="s">
        <v>105</v>
      </c>
      <c r="C165" s="30">
        <v>3613205019315</v>
      </c>
      <c r="D165" s="22" t="s">
        <v>55</v>
      </c>
      <c r="E165" s="19">
        <f t="shared" si="19"/>
        <v>0</v>
      </c>
      <c r="F165" s="20">
        <v>0</v>
      </c>
      <c r="G165" s="20">
        <v>0</v>
      </c>
      <c r="H165" s="24">
        <v>0</v>
      </c>
      <c r="I165" s="1">
        <v>0</v>
      </c>
      <c r="J165" s="1">
        <v>0</v>
      </c>
      <c r="K165" s="53">
        <f t="shared" si="20"/>
        <v>0</v>
      </c>
      <c r="L165" s="51"/>
      <c r="M165" s="20"/>
      <c r="N165" s="20"/>
      <c r="O165" s="20"/>
      <c r="P165" s="20"/>
      <c r="Q165" s="20"/>
      <c r="R165" s="20"/>
      <c r="T165" s="21"/>
      <c r="U165" s="21"/>
      <c r="Y165" s="21"/>
    </row>
    <row r="166" spans="1:27" ht="22.5" customHeight="1" x14ac:dyDescent="0.25">
      <c r="A166" s="18">
        <v>4</v>
      </c>
      <c r="B166" s="41" t="s">
        <v>247</v>
      </c>
      <c r="C166" s="30">
        <v>3613205141008</v>
      </c>
      <c r="D166" s="22" t="s">
        <v>55</v>
      </c>
      <c r="E166" s="19">
        <f t="shared" si="19"/>
        <v>0</v>
      </c>
      <c r="F166" s="20">
        <v>0</v>
      </c>
      <c r="G166" s="20"/>
      <c r="H166" s="24">
        <v>0</v>
      </c>
      <c r="I166" s="1">
        <v>0</v>
      </c>
      <c r="J166" s="1">
        <v>0</v>
      </c>
      <c r="K166" s="53">
        <f t="shared" si="20"/>
        <v>0</v>
      </c>
      <c r="L166" s="51"/>
      <c r="M166" s="20"/>
      <c r="N166" s="20"/>
      <c r="O166" s="20"/>
      <c r="P166" s="20"/>
      <c r="Q166" s="20"/>
      <c r="R166" s="20"/>
      <c r="T166" s="21"/>
      <c r="U166" s="21"/>
      <c r="Y166" s="21"/>
    </row>
    <row r="167" spans="1:27" ht="22.5" customHeight="1" x14ac:dyDescent="0.25">
      <c r="A167" s="18">
        <v>5</v>
      </c>
      <c r="B167" s="41" t="s">
        <v>248</v>
      </c>
      <c r="C167" s="30">
        <v>3613205140999</v>
      </c>
      <c r="D167" s="22" t="s">
        <v>55</v>
      </c>
      <c r="E167" s="19">
        <f t="shared" si="19"/>
        <v>0</v>
      </c>
      <c r="F167" s="20">
        <v>0</v>
      </c>
      <c r="G167" s="20"/>
      <c r="H167" s="24">
        <v>0</v>
      </c>
      <c r="I167" s="1">
        <v>0</v>
      </c>
      <c r="J167" s="1">
        <v>0</v>
      </c>
      <c r="K167" s="53">
        <f t="shared" si="20"/>
        <v>0</v>
      </c>
      <c r="L167" s="51"/>
      <c r="M167" s="20"/>
      <c r="N167" s="20"/>
      <c r="O167" s="20"/>
      <c r="P167" s="20"/>
      <c r="Q167" s="20"/>
      <c r="R167" s="20"/>
      <c r="T167" s="21"/>
      <c r="U167" s="21"/>
      <c r="Y167" s="21"/>
    </row>
    <row r="168" spans="1:27" x14ac:dyDescent="0.25">
      <c r="A168" s="16" t="s">
        <v>226</v>
      </c>
      <c r="V168" s="14"/>
    </row>
    <row r="169" spans="1:27" x14ac:dyDescent="0.25">
      <c r="A169" s="16" t="s">
        <v>222</v>
      </c>
    </row>
    <row r="170" spans="1:27" hidden="1" x14ac:dyDescent="0.25">
      <c r="A170" s="16"/>
      <c r="S170" s="35">
        <v>3680472.1109092236</v>
      </c>
    </row>
    <row r="171" spans="1:27" x14ac:dyDescent="0.25">
      <c r="A171" s="38"/>
      <c r="S171" s="8">
        <v>989833229.09760869</v>
      </c>
    </row>
    <row r="172" spans="1:27" ht="15" customHeight="1" x14ac:dyDescent="0.25">
      <c r="A172" s="45"/>
      <c r="B172" s="57"/>
      <c r="C172" s="57"/>
      <c r="L172" s="58" t="s">
        <v>256</v>
      </c>
      <c r="M172" s="58"/>
      <c r="N172" s="58"/>
      <c r="O172" s="58"/>
      <c r="P172" s="58"/>
      <c r="Q172" s="58"/>
      <c r="R172" s="58"/>
      <c r="U172" s="8">
        <f>134*15000</f>
        <v>2010000</v>
      </c>
    </row>
    <row r="173" spans="1:27" ht="15" customHeight="1" x14ac:dyDescent="0.25">
      <c r="A173" s="63" t="s">
        <v>16</v>
      </c>
      <c r="B173" s="63"/>
      <c r="E173" s="63" t="s">
        <v>18</v>
      </c>
      <c r="F173" s="63"/>
      <c r="G173" s="47"/>
      <c r="H173" s="47"/>
      <c r="I173" s="47"/>
      <c r="J173" s="47"/>
      <c r="K173" s="47"/>
      <c r="L173" s="63" t="s">
        <v>19</v>
      </c>
      <c r="M173" s="63"/>
      <c r="N173" s="63"/>
      <c r="O173" s="63"/>
      <c r="P173" s="63"/>
      <c r="Q173" s="63"/>
      <c r="R173" s="63"/>
      <c r="S173" s="9">
        <v>934620000</v>
      </c>
    </row>
    <row r="174" spans="1:27" ht="15" customHeight="1" x14ac:dyDescent="0.25">
      <c r="A174" s="58" t="s">
        <v>17</v>
      </c>
      <c r="B174" s="58"/>
      <c r="E174" s="58" t="s">
        <v>17</v>
      </c>
      <c r="F174" s="58"/>
      <c r="G174" s="46"/>
      <c r="H174" s="46"/>
      <c r="I174" s="46"/>
      <c r="J174" s="46"/>
      <c r="K174" s="46"/>
      <c r="L174" s="58" t="s">
        <v>20</v>
      </c>
      <c r="M174" s="58"/>
      <c r="N174" s="58"/>
      <c r="O174" s="58"/>
      <c r="P174" s="58"/>
      <c r="Q174" s="58"/>
      <c r="R174" s="58"/>
      <c r="S174" s="9">
        <v>1166707500</v>
      </c>
      <c r="AA174" s="8"/>
    </row>
    <row r="175" spans="1:27" x14ac:dyDescent="0.25">
      <c r="A175" s="46"/>
      <c r="B175" s="46"/>
      <c r="E175" s="46"/>
      <c r="F175" s="46"/>
      <c r="G175" s="46"/>
      <c r="H175" s="46"/>
      <c r="I175" s="46"/>
      <c r="J175" s="46"/>
      <c r="K175" s="46"/>
      <c r="O175" s="46"/>
      <c r="P175" s="46"/>
      <c r="AA175" s="8"/>
    </row>
    <row r="176" spans="1:27" x14ac:dyDescent="0.25">
      <c r="A176" s="46"/>
      <c r="B176" s="46"/>
      <c r="E176" s="46"/>
      <c r="F176" s="46"/>
      <c r="G176" s="46"/>
      <c r="H176" s="46"/>
      <c r="I176" s="46"/>
      <c r="J176" s="46"/>
      <c r="K176" s="46"/>
      <c r="O176" s="46"/>
      <c r="P176" s="46"/>
      <c r="S176" s="14">
        <f>S174-S173</f>
        <v>232087500</v>
      </c>
      <c r="AA176" s="8"/>
    </row>
    <row r="177" spans="1:27" x14ac:dyDescent="0.25">
      <c r="A177" s="46"/>
      <c r="B177" s="39"/>
      <c r="E177" s="46"/>
      <c r="F177" s="46"/>
      <c r="G177" s="46"/>
      <c r="H177" s="46"/>
      <c r="I177" s="46"/>
      <c r="J177" s="46"/>
      <c r="K177" s="46"/>
      <c r="O177" s="46"/>
      <c r="P177" s="46"/>
      <c r="U177" s="14">
        <v>9924300</v>
      </c>
      <c r="AA177" s="8"/>
    </row>
    <row r="178" spans="1:27" ht="15" customHeight="1" x14ac:dyDescent="0.25">
      <c r="A178" s="71" t="s">
        <v>56</v>
      </c>
      <c r="B178" s="71"/>
      <c r="E178" s="71" t="s">
        <v>57</v>
      </c>
      <c r="F178" s="71"/>
      <c r="G178" s="48"/>
      <c r="H178" s="48"/>
      <c r="I178" s="48"/>
      <c r="J178" s="48"/>
      <c r="K178" s="48"/>
      <c r="L178" s="71" t="s">
        <v>58</v>
      </c>
      <c r="M178" s="71"/>
      <c r="N178" s="71"/>
      <c r="O178" s="71"/>
      <c r="P178" s="71"/>
      <c r="Q178" s="71"/>
      <c r="R178" s="71"/>
      <c r="S178" s="8">
        <v>950307500</v>
      </c>
      <c r="U178" s="8">
        <v>4245000</v>
      </c>
      <c r="AA178" s="8"/>
    </row>
    <row r="179" spans="1:27" ht="1.5" customHeight="1" x14ac:dyDescent="0.25">
      <c r="A179" s="48"/>
      <c r="B179" s="48"/>
      <c r="E179" s="48"/>
      <c r="F179" s="48"/>
      <c r="G179" s="48"/>
      <c r="H179" s="48"/>
      <c r="I179" s="48"/>
      <c r="J179" s="48"/>
      <c r="K179" s="48"/>
      <c r="Q179" s="48"/>
      <c r="U179" s="14" t="e">
        <f>U177+#REF!-U178</f>
        <v>#REF!</v>
      </c>
      <c r="AA179" s="8"/>
    </row>
    <row r="180" spans="1:27" x14ac:dyDescent="0.25">
      <c r="A180" s="56" t="s">
        <v>21</v>
      </c>
      <c r="B180" s="56"/>
      <c r="C180" s="56"/>
      <c r="D180" s="56"/>
      <c r="E180" s="56"/>
      <c r="F180" s="56"/>
      <c r="G180" s="56"/>
      <c r="H180" s="56"/>
      <c r="I180" s="56"/>
      <c r="J180" s="56"/>
      <c r="K180" s="56"/>
      <c r="L180" s="56"/>
      <c r="M180" s="56"/>
      <c r="N180" s="56"/>
      <c r="O180" s="56"/>
      <c r="P180" s="56"/>
      <c r="Q180" s="56"/>
      <c r="R180" s="56"/>
      <c r="S180" s="8">
        <v>952242500</v>
      </c>
      <c r="AA180" s="8"/>
    </row>
    <row r="181" spans="1:27" x14ac:dyDescent="0.25">
      <c r="A181" s="57"/>
      <c r="B181" s="57"/>
      <c r="L181" s="58" t="s">
        <v>227</v>
      </c>
      <c r="M181" s="58"/>
      <c r="N181" s="58"/>
      <c r="O181" s="58"/>
      <c r="P181" s="58"/>
      <c r="Q181" s="58"/>
      <c r="R181" s="58"/>
      <c r="AA181" s="8"/>
    </row>
    <row r="182" spans="1:27" x14ac:dyDescent="0.25">
      <c r="A182" s="63" t="s">
        <v>22</v>
      </c>
      <c r="B182" s="63"/>
      <c r="C182" s="63"/>
      <c r="D182" s="63"/>
      <c r="L182" s="63" t="s">
        <v>23</v>
      </c>
      <c r="M182" s="63"/>
      <c r="N182" s="63"/>
      <c r="O182" s="63"/>
      <c r="P182" s="63"/>
      <c r="Q182" s="63"/>
      <c r="R182" s="63"/>
      <c r="S182" s="8">
        <v>928910700</v>
      </c>
      <c r="AA182" s="8"/>
    </row>
    <row r="183" spans="1:27" x14ac:dyDescent="0.25">
      <c r="A183" s="70"/>
      <c r="B183" s="70"/>
      <c r="L183" s="63" t="s">
        <v>24</v>
      </c>
      <c r="M183" s="63"/>
      <c r="N183" s="63"/>
      <c r="O183" s="63"/>
      <c r="P183" s="63"/>
      <c r="Q183" s="63"/>
      <c r="R183" s="63"/>
      <c r="AA183" s="8"/>
    </row>
    <row r="184" spans="1:27" x14ac:dyDescent="0.25">
      <c r="A184" s="25"/>
      <c r="B184" s="25"/>
      <c r="C184" s="25"/>
      <c r="D184" s="25"/>
      <c r="U184" s="8">
        <v>691589860.53909075</v>
      </c>
      <c r="V184" s="8">
        <v>232730274.35000002</v>
      </c>
      <c r="AA184" s="8"/>
    </row>
    <row r="185" spans="1:27" x14ac:dyDescent="0.25">
      <c r="A185" s="26"/>
      <c r="U185" s="8">
        <v>2682000</v>
      </c>
      <c r="V185" s="8">
        <v>1341000</v>
      </c>
      <c r="AA185" s="8"/>
    </row>
    <row r="186" spans="1:27" x14ac:dyDescent="0.25">
      <c r="A186" s="26"/>
      <c r="B186" s="14"/>
      <c r="U186" s="8">
        <f>U184-U185</f>
        <v>688907860.53909075</v>
      </c>
      <c r="V186" s="8">
        <f>V184-V185</f>
        <v>231389274.35000002</v>
      </c>
      <c r="AA186" s="8"/>
    </row>
    <row r="187" spans="1:27" x14ac:dyDescent="0.25">
      <c r="A187" s="26"/>
      <c r="U187" s="14" t="e">
        <f>SUM(#REF!)</f>
        <v>#REF!</v>
      </c>
      <c r="AA187" s="8"/>
    </row>
    <row r="188" spans="1:27" x14ac:dyDescent="0.25">
      <c r="A188" s="26"/>
      <c r="S188" s="14" t="e">
        <f>F96-#REF!</f>
        <v>#REF!</v>
      </c>
      <c r="U188" s="14" t="e">
        <f>U186-U187</f>
        <v>#REF!</v>
      </c>
      <c r="AA188" s="8"/>
    </row>
    <row r="189" spans="1:27" x14ac:dyDescent="0.25">
      <c r="A189" s="26"/>
      <c r="S189" s="14"/>
      <c r="U189" s="14"/>
      <c r="AA189" s="8"/>
    </row>
    <row r="190" spans="1:27" x14ac:dyDescent="0.25">
      <c r="A190" s="26"/>
      <c r="S190" s="14" t="e">
        <f>#REF!+#REF!</f>
        <v>#REF!</v>
      </c>
      <c r="AA190" s="8"/>
    </row>
    <row r="191" spans="1:27" x14ac:dyDescent="0.25">
      <c r="A191" s="26"/>
      <c r="S191" s="8">
        <v>30000</v>
      </c>
      <c r="AA191" s="8"/>
    </row>
    <row r="192" spans="1:27" x14ac:dyDescent="0.25">
      <c r="A192" s="26"/>
      <c r="S192" s="14" t="e">
        <f>S188-S190-S191</f>
        <v>#REF!</v>
      </c>
      <c r="U192" s="14">
        <v>8636869.6590909101</v>
      </c>
      <c r="V192" s="14">
        <v>8636871.8409090899</v>
      </c>
      <c r="AA192" s="8"/>
    </row>
    <row r="193" spans="1:27" x14ac:dyDescent="0.25">
      <c r="A193" s="26"/>
      <c r="U193" s="14">
        <v>-4957433.1818181798</v>
      </c>
      <c r="V193" s="14">
        <f>V192-V194</f>
        <v>4956399.8409090899</v>
      </c>
      <c r="AA193" s="8"/>
    </row>
    <row r="194" spans="1:27" x14ac:dyDescent="0.25">
      <c r="A194" s="26"/>
      <c r="U194" s="14">
        <v>3679436.4772727322</v>
      </c>
      <c r="V194" s="14">
        <v>3680472</v>
      </c>
      <c r="AA194" s="8"/>
    </row>
    <row r="195" spans="1:27" x14ac:dyDescent="0.25">
      <c r="A195" s="26"/>
      <c r="S195" s="14" t="e">
        <f>E17-#REF!</f>
        <v>#REF!</v>
      </c>
      <c r="AA195" s="8"/>
    </row>
    <row r="196" spans="1:27" x14ac:dyDescent="0.25">
      <c r="A196" s="26"/>
      <c r="AA196" s="8"/>
    </row>
    <row r="197" spans="1:27" x14ac:dyDescent="0.25">
      <c r="A197" s="26"/>
      <c r="AA197" s="8"/>
    </row>
    <row r="198" spans="1:27" x14ac:dyDescent="0.25">
      <c r="A198" s="26"/>
      <c r="AA198" s="8"/>
    </row>
    <row r="199" spans="1:27" x14ac:dyDescent="0.25">
      <c r="A199" s="26"/>
      <c r="AA199" s="8"/>
    </row>
    <row r="200" spans="1:27" x14ac:dyDescent="0.25">
      <c r="A200" s="26"/>
      <c r="AA200" s="8"/>
    </row>
    <row r="201" spans="1:27" x14ac:dyDescent="0.25">
      <c r="A201" s="26"/>
      <c r="AA201" s="8"/>
    </row>
    <row r="202" spans="1:27" x14ac:dyDescent="0.25">
      <c r="A202" s="26"/>
      <c r="AA202" s="8"/>
    </row>
    <row r="203" spans="1:27" x14ac:dyDescent="0.25">
      <c r="A203" s="26"/>
      <c r="AA203" s="8"/>
    </row>
    <row r="204" spans="1:27" x14ac:dyDescent="0.25">
      <c r="A204" s="26"/>
      <c r="AA204" s="8"/>
    </row>
    <row r="205" spans="1:27" x14ac:dyDescent="0.25">
      <c r="A205" s="26"/>
      <c r="AA205" s="8"/>
    </row>
    <row r="206" spans="1:27" x14ac:dyDescent="0.25">
      <c r="A206" s="26"/>
      <c r="AA206" s="8"/>
    </row>
    <row r="207" spans="1:27" x14ac:dyDescent="0.25">
      <c r="A207" s="26"/>
      <c r="AA207" s="8"/>
    </row>
    <row r="208" spans="1:27" x14ac:dyDescent="0.25">
      <c r="A208" s="26"/>
      <c r="AA208" s="8"/>
    </row>
    <row r="209" spans="1:27" x14ac:dyDescent="0.25">
      <c r="A209" s="26" t="s">
        <v>25</v>
      </c>
      <c r="AA209" s="8"/>
    </row>
    <row r="210" spans="1:27" x14ac:dyDescent="0.25">
      <c r="A210" s="27" t="s">
        <v>26</v>
      </c>
      <c r="AA210" s="8"/>
    </row>
    <row r="211" spans="1:27" x14ac:dyDescent="0.25">
      <c r="A211" s="27" t="s">
        <v>27</v>
      </c>
      <c r="AA211" s="8"/>
    </row>
    <row r="212" spans="1:27" x14ac:dyDescent="0.25">
      <c r="A212" s="27" t="s">
        <v>28</v>
      </c>
      <c r="AA212" s="8"/>
    </row>
    <row r="213" spans="1:27" x14ac:dyDescent="0.25">
      <c r="A213" s="27" t="s">
        <v>29</v>
      </c>
      <c r="AA213" s="8"/>
    </row>
    <row r="214" spans="1:27" x14ac:dyDescent="0.25">
      <c r="A214" s="27" t="s">
        <v>30</v>
      </c>
      <c r="AA214" s="8"/>
    </row>
    <row r="215" spans="1:27" x14ac:dyDescent="0.25">
      <c r="A215" s="27" t="s">
        <v>31</v>
      </c>
      <c r="AA215" s="8"/>
    </row>
    <row r="216" spans="1:27" x14ac:dyDescent="0.25">
      <c r="A216" s="27"/>
      <c r="AA216" s="8"/>
    </row>
    <row r="217" spans="1:27" x14ac:dyDescent="0.25">
      <c r="A217" s="28"/>
      <c r="AA217" s="8"/>
    </row>
  </sheetData>
  <mergeCells count="45">
    <mergeCell ref="N14:N15"/>
    <mergeCell ref="O14:O15"/>
    <mergeCell ref="A1:A3"/>
    <mergeCell ref="A4:R4"/>
    <mergeCell ref="A5:R5"/>
    <mergeCell ref="A13:A15"/>
    <mergeCell ref="B13:B15"/>
    <mergeCell ref="C13:D13"/>
    <mergeCell ref="E13:E15"/>
    <mergeCell ref="F13:Q13"/>
    <mergeCell ref="R13:R15"/>
    <mergeCell ref="C14:C15"/>
    <mergeCell ref="P1:Q1"/>
    <mergeCell ref="P2:Q2"/>
    <mergeCell ref="B158:D158"/>
    <mergeCell ref="D14:D15"/>
    <mergeCell ref="F14:K14"/>
    <mergeCell ref="L14:L15"/>
    <mergeCell ref="M14:M15"/>
    <mergeCell ref="A182:D182"/>
    <mergeCell ref="L182:R182"/>
    <mergeCell ref="A183:B183"/>
    <mergeCell ref="L183:R183"/>
    <mergeCell ref="A174:B174"/>
    <mergeCell ref="E174:F174"/>
    <mergeCell ref="L174:R174"/>
    <mergeCell ref="A178:B178"/>
    <mergeCell ref="E178:F178"/>
    <mergeCell ref="L178:R178"/>
    <mergeCell ref="P3:Q3"/>
    <mergeCell ref="A180:R180"/>
    <mergeCell ref="A181:B181"/>
    <mergeCell ref="L181:R181"/>
    <mergeCell ref="B161:D161"/>
    <mergeCell ref="B162:D162"/>
    <mergeCell ref="B172:C172"/>
    <mergeCell ref="L172:R172"/>
    <mergeCell ref="A173:B173"/>
    <mergeCell ref="E173:F173"/>
    <mergeCell ref="L173:R173"/>
    <mergeCell ref="P14:P15"/>
    <mergeCell ref="Q14:Q15"/>
    <mergeCell ref="F16:K16"/>
    <mergeCell ref="B17:D17"/>
    <mergeCell ref="B18:D18"/>
  </mergeCells>
  <pageMargins left="0.11811023622047245" right="0" top="0.39370078740157483" bottom="0.39370078740157483" header="0.31496062992125984" footer="0.23622047244094491"/>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T8,9,10,11,12- Thêm giờ</vt:lpstr>
      <vt:lpstr>'T8,9,10,11,12- Thêm giờ'!Print_Titles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2023-01-05T03:02:22Z</cp:lastPrinted>
  <dcterms:created xsi:type="dcterms:W3CDTF">2020-03-26T00:13:30Z</dcterms:created>
  <dcterms:modified xsi:type="dcterms:W3CDTF">2023-01-05T08:12:16Z</dcterms:modified>
</cp:coreProperties>
</file>