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27795" windowHeight="120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Sheet1!$8:$9</definedName>
  </definedNames>
  <calcPr calcId="144525"/>
</workbook>
</file>

<file path=xl/calcChain.xml><?xml version="1.0" encoding="utf-8"?>
<calcChain xmlns="http://schemas.openxmlformats.org/spreadsheetml/2006/main">
  <c r="K35" i="1" l="1"/>
  <c r="J35" i="1"/>
  <c r="I35" i="1"/>
  <c r="L35" i="1" s="1"/>
  <c r="F35" i="1"/>
  <c r="G35" i="1" s="1"/>
  <c r="H35" i="1" s="1"/>
  <c r="K227" i="1" l="1"/>
  <c r="J227" i="1"/>
  <c r="I227" i="1"/>
  <c r="L227" i="1" s="1"/>
  <c r="F227" i="1"/>
  <c r="G227" i="1" s="1"/>
  <c r="H227" i="1" s="1"/>
  <c r="K269" i="1" l="1"/>
  <c r="J269" i="1"/>
  <c r="I269" i="1"/>
  <c r="K268" i="1"/>
  <c r="J268" i="1"/>
  <c r="I268" i="1"/>
  <c r="K267" i="1"/>
  <c r="J267" i="1"/>
  <c r="I267" i="1"/>
  <c r="K266" i="1"/>
  <c r="J266" i="1"/>
  <c r="I266" i="1"/>
  <c r="K265" i="1"/>
  <c r="J265" i="1"/>
  <c r="I265" i="1"/>
  <c r="K264" i="1"/>
  <c r="J264" i="1"/>
  <c r="I264" i="1"/>
  <c r="K261" i="1"/>
  <c r="J261" i="1"/>
  <c r="I261" i="1"/>
  <c r="K260" i="1"/>
  <c r="J260" i="1"/>
  <c r="I260" i="1"/>
  <c r="K259" i="1"/>
  <c r="J259" i="1"/>
  <c r="I259" i="1"/>
  <c r="K258" i="1"/>
  <c r="J258" i="1"/>
  <c r="I258" i="1"/>
  <c r="K257" i="1"/>
  <c r="J257" i="1"/>
  <c r="I257" i="1"/>
  <c r="K256" i="1"/>
  <c r="J256" i="1"/>
  <c r="I256" i="1"/>
  <c r="K253" i="1"/>
  <c r="J253" i="1"/>
  <c r="I253" i="1"/>
  <c r="K252" i="1"/>
  <c r="J252" i="1"/>
  <c r="I252" i="1"/>
  <c r="K251" i="1"/>
  <c r="J251" i="1"/>
  <c r="I251" i="1"/>
  <c r="K250" i="1"/>
  <c r="J250" i="1"/>
  <c r="I250" i="1"/>
  <c r="K249" i="1"/>
  <c r="J249" i="1"/>
  <c r="I249" i="1"/>
  <c r="K248" i="1"/>
  <c r="J248" i="1"/>
  <c r="I248" i="1"/>
  <c r="K247" i="1"/>
  <c r="J247" i="1"/>
  <c r="I247" i="1"/>
  <c r="K244" i="1"/>
  <c r="J244" i="1"/>
  <c r="I244" i="1"/>
  <c r="K243" i="1"/>
  <c r="J243" i="1"/>
  <c r="I243" i="1"/>
  <c r="K242" i="1"/>
  <c r="J242" i="1"/>
  <c r="I242" i="1"/>
  <c r="K241" i="1"/>
  <c r="J241" i="1"/>
  <c r="I241" i="1"/>
  <c r="K240" i="1"/>
  <c r="J240" i="1"/>
  <c r="I240" i="1"/>
  <c r="K237" i="1"/>
  <c r="J237" i="1"/>
  <c r="I237" i="1"/>
  <c r="K236" i="1"/>
  <c r="J236" i="1"/>
  <c r="I236" i="1"/>
  <c r="K235" i="1"/>
  <c r="J235" i="1"/>
  <c r="I235" i="1"/>
  <c r="K234" i="1"/>
  <c r="J234" i="1"/>
  <c r="I234" i="1"/>
  <c r="K233" i="1"/>
  <c r="J233" i="1"/>
  <c r="I233" i="1"/>
  <c r="K232" i="1"/>
  <c r="J232" i="1"/>
  <c r="I232" i="1"/>
  <c r="K231" i="1"/>
  <c r="J231" i="1"/>
  <c r="I231" i="1"/>
  <c r="K228" i="1"/>
  <c r="J228" i="1"/>
  <c r="I228" i="1"/>
  <c r="K226" i="1"/>
  <c r="J226" i="1"/>
  <c r="I226" i="1"/>
  <c r="K225" i="1"/>
  <c r="J225" i="1"/>
  <c r="I225" i="1"/>
  <c r="K224" i="1"/>
  <c r="J224" i="1"/>
  <c r="I224" i="1"/>
  <c r="K223" i="1"/>
  <c r="J223" i="1"/>
  <c r="I223" i="1"/>
  <c r="K222" i="1"/>
  <c r="J222" i="1"/>
  <c r="I222" i="1"/>
  <c r="K219" i="1"/>
  <c r="J219" i="1"/>
  <c r="I219" i="1"/>
  <c r="K218" i="1"/>
  <c r="J218" i="1"/>
  <c r="I218" i="1"/>
  <c r="K217" i="1"/>
  <c r="J217" i="1"/>
  <c r="I217" i="1"/>
  <c r="K216" i="1"/>
  <c r="J216" i="1"/>
  <c r="I216" i="1"/>
  <c r="K215" i="1"/>
  <c r="J215" i="1"/>
  <c r="I215" i="1"/>
  <c r="K214" i="1"/>
  <c r="J214" i="1"/>
  <c r="I214" i="1"/>
  <c r="K211" i="1"/>
  <c r="J211" i="1"/>
  <c r="I211" i="1"/>
  <c r="K210" i="1"/>
  <c r="J210" i="1"/>
  <c r="I210" i="1"/>
  <c r="K209" i="1"/>
  <c r="J209" i="1"/>
  <c r="I209" i="1"/>
  <c r="K208" i="1"/>
  <c r="J208" i="1"/>
  <c r="I208" i="1"/>
  <c r="K207" i="1"/>
  <c r="J207" i="1"/>
  <c r="I207" i="1"/>
  <c r="K204" i="1"/>
  <c r="J204" i="1"/>
  <c r="I204" i="1"/>
  <c r="K203" i="1"/>
  <c r="J203" i="1"/>
  <c r="I203" i="1"/>
  <c r="K202" i="1"/>
  <c r="J202" i="1"/>
  <c r="I202" i="1"/>
  <c r="K201" i="1"/>
  <c r="J201" i="1"/>
  <c r="I201" i="1"/>
  <c r="K200" i="1"/>
  <c r="J200" i="1"/>
  <c r="I200" i="1"/>
  <c r="K199" i="1"/>
  <c r="J199" i="1"/>
  <c r="I199" i="1"/>
  <c r="K198" i="1"/>
  <c r="J198" i="1"/>
  <c r="I198" i="1"/>
  <c r="K195" i="1"/>
  <c r="J195" i="1"/>
  <c r="I195" i="1"/>
  <c r="K194" i="1"/>
  <c r="J194" i="1"/>
  <c r="I194" i="1"/>
  <c r="K193" i="1"/>
  <c r="J193" i="1"/>
  <c r="I193" i="1"/>
  <c r="K192" i="1"/>
  <c r="J192" i="1"/>
  <c r="I192" i="1"/>
  <c r="K191" i="1"/>
  <c r="J191" i="1"/>
  <c r="I191" i="1"/>
  <c r="K190" i="1"/>
  <c r="J190" i="1"/>
  <c r="I190" i="1"/>
  <c r="K187" i="1"/>
  <c r="J187" i="1"/>
  <c r="I187" i="1"/>
  <c r="K186" i="1"/>
  <c r="J186" i="1"/>
  <c r="I186" i="1"/>
  <c r="K185" i="1"/>
  <c r="J185" i="1"/>
  <c r="I185" i="1"/>
  <c r="K184" i="1"/>
  <c r="J184" i="1"/>
  <c r="I184" i="1"/>
  <c r="K183" i="1"/>
  <c r="J183" i="1"/>
  <c r="I183" i="1"/>
  <c r="K182" i="1"/>
  <c r="J182" i="1"/>
  <c r="I182" i="1"/>
  <c r="K179" i="1"/>
  <c r="J179" i="1"/>
  <c r="I179" i="1"/>
  <c r="K178" i="1"/>
  <c r="J178" i="1"/>
  <c r="I178" i="1"/>
  <c r="K177" i="1"/>
  <c r="J177" i="1"/>
  <c r="I177" i="1"/>
  <c r="K176" i="1"/>
  <c r="J176" i="1"/>
  <c r="I176" i="1"/>
  <c r="K175" i="1"/>
  <c r="J175" i="1"/>
  <c r="I175" i="1"/>
  <c r="K174" i="1"/>
  <c r="J174" i="1"/>
  <c r="I174" i="1"/>
  <c r="K170" i="1"/>
  <c r="J170" i="1"/>
  <c r="I170" i="1"/>
  <c r="J169" i="1"/>
  <c r="I169" i="1"/>
  <c r="L169" i="1" s="1"/>
  <c r="K168" i="1"/>
  <c r="J168" i="1"/>
  <c r="I168" i="1"/>
  <c r="K167" i="1"/>
  <c r="J167" i="1"/>
  <c r="I167" i="1"/>
  <c r="K166" i="1"/>
  <c r="J166" i="1"/>
  <c r="I166" i="1"/>
  <c r="K163" i="1"/>
  <c r="J163" i="1"/>
  <c r="I163" i="1"/>
  <c r="K162" i="1"/>
  <c r="J162" i="1"/>
  <c r="I162" i="1"/>
  <c r="K161" i="1"/>
  <c r="J161" i="1"/>
  <c r="I161" i="1"/>
  <c r="K160" i="1"/>
  <c r="J160" i="1"/>
  <c r="I160" i="1"/>
  <c r="K158" i="1"/>
  <c r="J158" i="1"/>
  <c r="I158" i="1"/>
  <c r="K157" i="1"/>
  <c r="J157" i="1"/>
  <c r="I157" i="1"/>
  <c r="K156" i="1"/>
  <c r="J156" i="1"/>
  <c r="I156" i="1"/>
  <c r="K155" i="1"/>
  <c r="J155" i="1"/>
  <c r="I155" i="1"/>
  <c r="K154" i="1"/>
  <c r="J154" i="1"/>
  <c r="I154" i="1"/>
  <c r="K153" i="1"/>
  <c r="J153" i="1"/>
  <c r="I153" i="1"/>
  <c r="K151" i="1"/>
  <c r="J151" i="1"/>
  <c r="I151" i="1"/>
  <c r="K150" i="1"/>
  <c r="J150" i="1"/>
  <c r="I150" i="1"/>
  <c r="K149" i="1"/>
  <c r="J149" i="1"/>
  <c r="I149" i="1"/>
  <c r="K148" i="1"/>
  <c r="J148" i="1"/>
  <c r="I148" i="1"/>
  <c r="K145" i="1"/>
  <c r="J145" i="1"/>
  <c r="I145" i="1"/>
  <c r="K144" i="1"/>
  <c r="J144" i="1"/>
  <c r="I144" i="1"/>
  <c r="K143" i="1"/>
  <c r="J143" i="1"/>
  <c r="I143" i="1"/>
  <c r="K142" i="1"/>
  <c r="J142" i="1"/>
  <c r="I142" i="1"/>
  <c r="K141" i="1"/>
  <c r="J141" i="1"/>
  <c r="I141" i="1"/>
  <c r="K140" i="1"/>
  <c r="J140" i="1"/>
  <c r="I140" i="1"/>
  <c r="K139" i="1"/>
  <c r="J139" i="1"/>
  <c r="I139" i="1"/>
  <c r="K138" i="1"/>
  <c r="J138" i="1"/>
  <c r="I138" i="1"/>
  <c r="K137" i="1"/>
  <c r="J137" i="1"/>
  <c r="I137" i="1"/>
  <c r="K134" i="1"/>
  <c r="J134" i="1"/>
  <c r="I134" i="1"/>
  <c r="K133" i="1"/>
  <c r="J133" i="1"/>
  <c r="I133" i="1"/>
  <c r="K132" i="1"/>
  <c r="J132" i="1"/>
  <c r="I132" i="1"/>
  <c r="K131" i="1"/>
  <c r="J131" i="1"/>
  <c r="I131" i="1"/>
  <c r="K130" i="1"/>
  <c r="J130" i="1"/>
  <c r="I130" i="1"/>
  <c r="K129" i="1"/>
  <c r="J129" i="1"/>
  <c r="I129" i="1"/>
  <c r="K128" i="1"/>
  <c r="J128" i="1"/>
  <c r="I128" i="1"/>
  <c r="K127" i="1"/>
  <c r="J127" i="1"/>
  <c r="I127" i="1"/>
  <c r="K126" i="1"/>
  <c r="J126" i="1"/>
  <c r="I126" i="1"/>
  <c r="K124" i="1"/>
  <c r="J124" i="1"/>
  <c r="I124" i="1"/>
  <c r="K123" i="1"/>
  <c r="J123" i="1"/>
  <c r="I123" i="1"/>
  <c r="K122" i="1"/>
  <c r="J122" i="1"/>
  <c r="I122" i="1"/>
  <c r="K120" i="1"/>
  <c r="J120" i="1"/>
  <c r="I120" i="1"/>
  <c r="K119" i="1"/>
  <c r="J119" i="1"/>
  <c r="I119" i="1"/>
  <c r="K118" i="1"/>
  <c r="J118" i="1"/>
  <c r="I118" i="1"/>
  <c r="K117" i="1"/>
  <c r="J117" i="1"/>
  <c r="I117" i="1"/>
  <c r="K116" i="1"/>
  <c r="J116" i="1"/>
  <c r="I116" i="1"/>
  <c r="K115" i="1"/>
  <c r="J115" i="1"/>
  <c r="I115" i="1"/>
  <c r="K114" i="1"/>
  <c r="J114" i="1"/>
  <c r="I114" i="1"/>
  <c r="K113" i="1"/>
  <c r="J113" i="1"/>
  <c r="I113" i="1"/>
  <c r="K112" i="1"/>
  <c r="J112" i="1"/>
  <c r="I112" i="1"/>
  <c r="K111" i="1"/>
  <c r="J111" i="1"/>
  <c r="I111" i="1"/>
  <c r="K110" i="1"/>
  <c r="J110" i="1"/>
  <c r="I110" i="1"/>
  <c r="K109" i="1"/>
  <c r="J109" i="1"/>
  <c r="I109" i="1"/>
  <c r="K108" i="1"/>
  <c r="J108" i="1"/>
  <c r="I108" i="1"/>
  <c r="K107" i="1"/>
  <c r="J107" i="1"/>
  <c r="I107" i="1"/>
  <c r="K106" i="1"/>
  <c r="J106" i="1"/>
  <c r="I106" i="1"/>
  <c r="K102" i="1"/>
  <c r="J102" i="1"/>
  <c r="I102" i="1"/>
  <c r="K101" i="1"/>
  <c r="J101" i="1"/>
  <c r="I101" i="1"/>
  <c r="K100" i="1"/>
  <c r="J100" i="1"/>
  <c r="I100" i="1"/>
  <c r="L100" i="1" s="1"/>
  <c r="K99" i="1"/>
  <c r="J99" i="1"/>
  <c r="I99" i="1"/>
  <c r="K98" i="1"/>
  <c r="J98" i="1"/>
  <c r="I98" i="1"/>
  <c r="K97" i="1"/>
  <c r="J97" i="1"/>
  <c r="I97" i="1"/>
  <c r="K96" i="1"/>
  <c r="J96" i="1"/>
  <c r="I96" i="1"/>
  <c r="L96" i="1" s="1"/>
  <c r="K92" i="1"/>
  <c r="J92" i="1"/>
  <c r="I92" i="1"/>
  <c r="K91" i="1"/>
  <c r="J91" i="1"/>
  <c r="I91" i="1"/>
  <c r="K90" i="1"/>
  <c r="J90" i="1"/>
  <c r="I90" i="1"/>
  <c r="K89" i="1"/>
  <c r="J89" i="1"/>
  <c r="I89" i="1"/>
  <c r="K88" i="1"/>
  <c r="J88" i="1"/>
  <c r="I88" i="1"/>
  <c r="K87" i="1"/>
  <c r="J87" i="1"/>
  <c r="I87" i="1"/>
  <c r="K86" i="1"/>
  <c r="J86" i="1"/>
  <c r="I86" i="1"/>
  <c r="K85" i="1"/>
  <c r="J85" i="1"/>
  <c r="I85" i="1"/>
  <c r="K84" i="1"/>
  <c r="J84" i="1"/>
  <c r="I84" i="1"/>
  <c r="K83" i="1"/>
  <c r="J83" i="1"/>
  <c r="I83" i="1"/>
  <c r="K80" i="1"/>
  <c r="J80" i="1"/>
  <c r="I80" i="1"/>
  <c r="K79" i="1"/>
  <c r="J79" i="1"/>
  <c r="I79" i="1"/>
  <c r="K78" i="1"/>
  <c r="J78" i="1"/>
  <c r="I78" i="1"/>
  <c r="K77" i="1"/>
  <c r="J77" i="1"/>
  <c r="I77" i="1"/>
  <c r="K76" i="1"/>
  <c r="J76" i="1"/>
  <c r="I76" i="1"/>
  <c r="K75" i="1"/>
  <c r="J75" i="1"/>
  <c r="I75" i="1"/>
  <c r="K74" i="1"/>
  <c r="J74" i="1"/>
  <c r="I74" i="1"/>
  <c r="K73" i="1"/>
  <c r="J73" i="1"/>
  <c r="I73" i="1"/>
  <c r="K72" i="1"/>
  <c r="J72" i="1"/>
  <c r="I72" i="1"/>
  <c r="K71" i="1"/>
  <c r="J71" i="1"/>
  <c r="I71" i="1"/>
  <c r="K70" i="1"/>
  <c r="J70" i="1"/>
  <c r="I70" i="1"/>
  <c r="K64" i="1"/>
  <c r="J64" i="1"/>
  <c r="I64" i="1"/>
  <c r="K63" i="1"/>
  <c r="J63" i="1"/>
  <c r="I63" i="1"/>
  <c r="K62" i="1"/>
  <c r="J62" i="1"/>
  <c r="I62" i="1"/>
  <c r="K61" i="1"/>
  <c r="J61" i="1"/>
  <c r="I61" i="1"/>
  <c r="K60" i="1"/>
  <c r="J60" i="1"/>
  <c r="I60" i="1"/>
  <c r="K59" i="1"/>
  <c r="J59" i="1"/>
  <c r="I59" i="1"/>
  <c r="K58" i="1"/>
  <c r="J58" i="1"/>
  <c r="I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45" i="1"/>
  <c r="J45" i="1"/>
  <c r="I45" i="1"/>
  <c r="K44" i="1"/>
  <c r="J44" i="1"/>
  <c r="I44" i="1"/>
  <c r="K43" i="1"/>
  <c r="J43" i="1"/>
  <c r="I43" i="1"/>
  <c r="K42" i="1"/>
  <c r="J42" i="1"/>
  <c r="I42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4" i="1"/>
  <c r="J34" i="1"/>
  <c r="I34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2" i="1"/>
  <c r="J22" i="1"/>
  <c r="I22" i="1"/>
  <c r="K21" i="1"/>
  <c r="J21" i="1"/>
  <c r="I21" i="1"/>
  <c r="K20" i="1"/>
  <c r="J20" i="1"/>
  <c r="I20" i="1"/>
  <c r="L20" i="1" s="1"/>
  <c r="K19" i="1"/>
  <c r="J19" i="1"/>
  <c r="I19" i="1"/>
  <c r="K18" i="1"/>
  <c r="J18" i="1"/>
  <c r="I18" i="1"/>
  <c r="K17" i="1"/>
  <c r="J17" i="1"/>
  <c r="I17" i="1"/>
  <c r="K16" i="1"/>
  <c r="J16" i="1"/>
  <c r="I16" i="1"/>
  <c r="L16" i="1" s="1"/>
  <c r="K14" i="1"/>
  <c r="J14" i="1"/>
  <c r="I14" i="1"/>
  <c r="K13" i="1"/>
  <c r="J13" i="1"/>
  <c r="I13" i="1"/>
  <c r="K12" i="1"/>
  <c r="J12" i="1"/>
  <c r="I12" i="1"/>
  <c r="K11" i="1"/>
  <c r="J11" i="1"/>
  <c r="I11" i="1"/>
  <c r="L11" i="1" s="1"/>
  <c r="L170" i="1" l="1"/>
  <c r="L183" i="1"/>
  <c r="L187" i="1"/>
  <c r="L193" i="1"/>
  <c r="L199" i="1"/>
  <c r="L203" i="1"/>
  <c r="L225" i="1"/>
  <c r="L86" i="1"/>
  <c r="L90" i="1"/>
  <c r="L127" i="1"/>
  <c r="L131" i="1"/>
  <c r="L166" i="1"/>
  <c r="L231" i="1"/>
  <c r="L235" i="1"/>
  <c r="L257" i="1"/>
  <c r="L261" i="1"/>
  <c r="L140" i="1"/>
  <c r="L13" i="1"/>
  <c r="L17" i="1"/>
  <c r="L21" i="1"/>
  <c r="L44" i="1"/>
  <c r="L73" i="1"/>
  <c r="L77" i="1"/>
  <c r="L83" i="1"/>
  <c r="L87" i="1"/>
  <c r="L91" i="1"/>
  <c r="L106" i="1"/>
  <c r="L110" i="1"/>
  <c r="L114" i="1"/>
  <c r="L118" i="1"/>
  <c r="L123" i="1"/>
  <c r="L167" i="1"/>
  <c r="L175" i="1"/>
  <c r="L179" i="1"/>
  <c r="L184" i="1"/>
  <c r="L190" i="1"/>
  <c r="L194" i="1"/>
  <c r="L200" i="1"/>
  <c r="L204" i="1"/>
  <c r="L207" i="1"/>
  <c r="L211" i="1"/>
  <c r="L217" i="1"/>
  <c r="L222" i="1"/>
  <c r="L226" i="1"/>
  <c r="L232" i="1"/>
  <c r="L236" i="1"/>
  <c r="L243" i="1"/>
  <c r="L249" i="1"/>
  <c r="L253" i="1"/>
  <c r="L258" i="1"/>
  <c r="L265" i="1"/>
  <c r="L269" i="1"/>
  <c r="L144" i="1"/>
  <c r="L24" i="1"/>
  <c r="L28" i="1"/>
  <c r="L32" i="1"/>
  <c r="L37" i="1"/>
  <c r="L45" i="1"/>
  <c r="L47" i="1"/>
  <c r="L51" i="1"/>
  <c r="L55" i="1"/>
  <c r="L59" i="1"/>
  <c r="L63" i="1"/>
  <c r="L70" i="1"/>
  <c r="L74" i="1"/>
  <c r="L78" i="1"/>
  <c r="L99" i="1"/>
  <c r="L149" i="1"/>
  <c r="L154" i="1"/>
  <c r="L158" i="1"/>
  <c r="L163" i="1"/>
  <c r="L31" i="1"/>
  <c r="L36" i="1"/>
  <c r="L54" i="1"/>
  <c r="L27" i="1"/>
  <c r="L40" i="1"/>
  <c r="L50" i="1"/>
  <c r="L58" i="1"/>
  <c r="L62" i="1"/>
  <c r="L12" i="1"/>
  <c r="L126" i="1"/>
  <c r="L130" i="1"/>
  <c r="L134" i="1"/>
  <c r="L153" i="1"/>
  <c r="L157" i="1"/>
  <c r="L162" i="1"/>
  <c r="L178" i="1"/>
  <c r="L242" i="1"/>
  <c r="L248" i="1"/>
  <c r="L264" i="1"/>
  <c r="L268" i="1"/>
  <c r="L14" i="1"/>
  <c r="L18" i="1"/>
  <c r="L22" i="1"/>
  <c r="L25" i="1"/>
  <c r="L29" i="1"/>
  <c r="L34" i="1"/>
  <c r="L38" i="1"/>
  <c r="L42" i="1"/>
  <c r="L48" i="1"/>
  <c r="L52" i="1"/>
  <c r="L56" i="1"/>
  <c r="L60" i="1"/>
  <c r="L64" i="1"/>
  <c r="L71" i="1"/>
  <c r="L75" i="1"/>
  <c r="L79" i="1"/>
  <c r="L84" i="1"/>
  <c r="L88" i="1"/>
  <c r="L92" i="1"/>
  <c r="L97" i="1"/>
  <c r="L101" i="1"/>
  <c r="L107" i="1"/>
  <c r="L111" i="1"/>
  <c r="L115" i="1"/>
  <c r="L119" i="1"/>
  <c r="L124" i="1"/>
  <c r="L128" i="1"/>
  <c r="L132" i="1"/>
  <c r="L137" i="1"/>
  <c r="L141" i="1"/>
  <c r="L145" i="1"/>
  <c r="L150" i="1"/>
  <c r="L155" i="1"/>
  <c r="L160" i="1"/>
  <c r="L168" i="1"/>
  <c r="L176" i="1"/>
  <c r="L185" i="1"/>
  <c r="L191" i="1"/>
  <c r="L195" i="1"/>
  <c r="L201" i="1"/>
  <c r="L208" i="1"/>
  <c r="L214" i="1"/>
  <c r="L218" i="1"/>
  <c r="L223" i="1"/>
  <c r="L233" i="1"/>
  <c r="L237" i="1"/>
  <c r="L240" i="1"/>
  <c r="L244" i="1"/>
  <c r="L250" i="1"/>
  <c r="L259" i="1"/>
  <c r="L266" i="1"/>
  <c r="L109" i="1"/>
  <c r="L113" i="1"/>
  <c r="L117" i="1"/>
  <c r="L122" i="1"/>
  <c r="L139" i="1"/>
  <c r="L143" i="1"/>
  <c r="L174" i="1"/>
  <c r="L210" i="1"/>
  <c r="L216" i="1"/>
  <c r="L252" i="1"/>
  <c r="L19" i="1"/>
  <c r="L26" i="1"/>
  <c r="L30" i="1"/>
  <c r="L39" i="1"/>
  <c r="L43" i="1"/>
  <c r="L49" i="1"/>
  <c r="L53" i="1"/>
  <c r="L57" i="1"/>
  <c r="L61" i="1"/>
  <c r="L72" i="1"/>
  <c r="L76" i="1"/>
  <c r="L80" i="1"/>
  <c r="L85" i="1"/>
  <c r="L89" i="1"/>
  <c r="L98" i="1"/>
  <c r="L102" i="1"/>
  <c r="L108" i="1"/>
  <c r="L112" i="1"/>
  <c r="L116" i="1"/>
  <c r="L120" i="1"/>
  <c r="L129" i="1"/>
  <c r="L133" i="1"/>
  <c r="L138" i="1"/>
  <c r="L142" i="1"/>
  <c r="L151" i="1"/>
  <c r="L156" i="1"/>
  <c r="L161" i="1"/>
  <c r="L177" i="1"/>
  <c r="L182" i="1"/>
  <c r="L186" i="1"/>
  <c r="L192" i="1"/>
  <c r="L198" i="1"/>
  <c r="L202" i="1"/>
  <c r="L209" i="1"/>
  <c r="L215" i="1"/>
  <c r="L219" i="1"/>
  <c r="L224" i="1"/>
  <c r="L228" i="1"/>
  <c r="L234" i="1"/>
  <c r="L241" i="1"/>
  <c r="L247" i="1"/>
  <c r="L251" i="1"/>
  <c r="L256" i="1"/>
  <c r="L260" i="1"/>
  <c r="L267" i="1"/>
  <c r="L148" i="1"/>
  <c r="F119" i="1"/>
  <c r="G119" i="1" s="1"/>
  <c r="H119" i="1" s="1"/>
  <c r="F43" i="1"/>
  <c r="G43" i="1" s="1"/>
  <c r="H43" i="1" s="1"/>
  <c r="F44" i="1"/>
  <c r="G44" i="1" s="1"/>
  <c r="H44" i="1" s="1"/>
  <c r="F45" i="1"/>
  <c r="G45" i="1" s="1"/>
  <c r="H45" i="1" s="1"/>
  <c r="F31" i="1"/>
  <c r="G31" i="1" s="1"/>
  <c r="H31" i="1" s="1"/>
  <c r="F30" i="1"/>
  <c r="G30" i="1" s="1"/>
  <c r="H30" i="1" s="1"/>
  <c r="L147" i="1" l="1"/>
  <c r="L270" i="1"/>
  <c r="L10" i="1"/>
  <c r="L15" i="1"/>
  <c r="L165" i="1"/>
  <c r="L41" i="1"/>
  <c r="L212" i="1"/>
  <c r="L196" i="1"/>
  <c r="L229" i="1"/>
  <c r="L105" i="1"/>
  <c r="L188" i="1"/>
  <c r="L238" i="1"/>
  <c r="L220" i="1"/>
  <c r="L33" i="1"/>
  <c r="L23" i="1"/>
  <c r="L205" i="1"/>
  <c r="L152" i="1"/>
  <c r="L254" i="1"/>
  <c r="L262" i="1"/>
  <c r="L245" i="1"/>
  <c r="F148" i="1"/>
  <c r="G148" i="1" s="1"/>
  <c r="H148" i="1" s="1"/>
  <c r="F11" i="1" l="1"/>
  <c r="G11" i="1" s="1"/>
  <c r="H11" i="1" s="1"/>
  <c r="C262" i="1"/>
  <c r="D262" i="1"/>
  <c r="E262" i="1"/>
  <c r="C254" i="1"/>
  <c r="D254" i="1"/>
  <c r="E254" i="1"/>
  <c r="C245" i="1"/>
  <c r="D245" i="1"/>
  <c r="E245" i="1"/>
  <c r="C238" i="1"/>
  <c r="D238" i="1"/>
  <c r="E238" i="1"/>
  <c r="C229" i="1"/>
  <c r="D229" i="1"/>
  <c r="E229" i="1"/>
  <c r="C220" i="1"/>
  <c r="D220" i="1"/>
  <c r="E220" i="1"/>
  <c r="C212" i="1"/>
  <c r="D212" i="1"/>
  <c r="E212" i="1"/>
  <c r="C205" i="1"/>
  <c r="D205" i="1"/>
  <c r="E205" i="1"/>
  <c r="C196" i="1"/>
  <c r="D196" i="1"/>
  <c r="E196" i="1"/>
  <c r="C188" i="1"/>
  <c r="D188" i="1"/>
  <c r="E188" i="1"/>
  <c r="C180" i="1"/>
  <c r="D180" i="1"/>
  <c r="E180" i="1"/>
  <c r="F160" i="1"/>
  <c r="G160" i="1" s="1"/>
  <c r="H160" i="1" s="1"/>
  <c r="F265" i="1"/>
  <c r="G265" i="1" s="1"/>
  <c r="H265" i="1" s="1"/>
  <c r="F266" i="1"/>
  <c r="G266" i="1" s="1"/>
  <c r="H266" i="1" s="1"/>
  <c r="F267" i="1"/>
  <c r="G267" i="1" s="1"/>
  <c r="H267" i="1" s="1"/>
  <c r="F268" i="1"/>
  <c r="G268" i="1" s="1"/>
  <c r="H268" i="1" s="1"/>
  <c r="F269" i="1"/>
  <c r="G269" i="1" s="1"/>
  <c r="H269" i="1" s="1"/>
  <c r="F270" i="1"/>
  <c r="F12" i="1"/>
  <c r="G12" i="1" s="1"/>
  <c r="H12" i="1" s="1"/>
  <c r="F13" i="1"/>
  <c r="G13" i="1" s="1"/>
  <c r="H13" i="1" s="1"/>
  <c r="F14" i="1"/>
  <c r="G14" i="1" s="1"/>
  <c r="H14" i="1" s="1"/>
  <c r="F16" i="1"/>
  <c r="G16" i="1" s="1"/>
  <c r="H16" i="1" s="1"/>
  <c r="F17" i="1"/>
  <c r="G17" i="1" s="1"/>
  <c r="H17" i="1" s="1"/>
  <c r="F18" i="1"/>
  <c r="G18" i="1" s="1"/>
  <c r="H18" i="1" s="1"/>
  <c r="F19" i="1"/>
  <c r="G19" i="1" s="1"/>
  <c r="H19" i="1" s="1"/>
  <c r="F20" i="1"/>
  <c r="G20" i="1" s="1"/>
  <c r="H20" i="1" s="1"/>
  <c r="F21" i="1"/>
  <c r="G21" i="1" s="1"/>
  <c r="H21" i="1" s="1"/>
  <c r="F22" i="1"/>
  <c r="G22" i="1" s="1"/>
  <c r="H22" i="1" s="1"/>
  <c r="F24" i="1"/>
  <c r="G24" i="1" s="1"/>
  <c r="H24" i="1" s="1"/>
  <c r="F25" i="1"/>
  <c r="G25" i="1" s="1"/>
  <c r="H25" i="1" s="1"/>
  <c r="F26" i="1"/>
  <c r="G26" i="1" s="1"/>
  <c r="H26" i="1" s="1"/>
  <c r="F27" i="1"/>
  <c r="G27" i="1" s="1"/>
  <c r="H27" i="1" s="1"/>
  <c r="F28" i="1"/>
  <c r="G28" i="1" s="1"/>
  <c r="H28" i="1" s="1"/>
  <c r="F34" i="1"/>
  <c r="G34" i="1" s="1"/>
  <c r="H34" i="1" s="1"/>
  <c r="F36" i="1"/>
  <c r="G36" i="1" s="1"/>
  <c r="H36" i="1" s="1"/>
  <c r="F37" i="1"/>
  <c r="G37" i="1" s="1"/>
  <c r="H37" i="1" s="1"/>
  <c r="F38" i="1"/>
  <c r="G38" i="1" s="1"/>
  <c r="H38" i="1" s="1"/>
  <c r="F39" i="1"/>
  <c r="G39" i="1" s="1"/>
  <c r="H39" i="1" s="1"/>
  <c r="F40" i="1"/>
  <c r="G40" i="1" s="1"/>
  <c r="H40" i="1" s="1"/>
  <c r="F42" i="1"/>
  <c r="G42" i="1" s="1"/>
  <c r="H42" i="1" s="1"/>
  <c r="F47" i="1"/>
  <c r="G47" i="1" s="1"/>
  <c r="H47" i="1" s="1"/>
  <c r="F48" i="1"/>
  <c r="G48" i="1" s="1"/>
  <c r="H48" i="1" s="1"/>
  <c r="F49" i="1"/>
  <c r="G49" i="1" s="1"/>
  <c r="H49" i="1" s="1"/>
  <c r="F50" i="1"/>
  <c r="G50" i="1" s="1"/>
  <c r="H50" i="1" s="1"/>
  <c r="F51" i="1"/>
  <c r="G51" i="1" s="1"/>
  <c r="H51" i="1" s="1"/>
  <c r="F52" i="1"/>
  <c r="G52" i="1" s="1"/>
  <c r="H52" i="1" s="1"/>
  <c r="F53" i="1"/>
  <c r="G53" i="1" s="1"/>
  <c r="H53" i="1" s="1"/>
  <c r="F54" i="1"/>
  <c r="G54" i="1" s="1"/>
  <c r="H54" i="1" s="1"/>
  <c r="F55" i="1"/>
  <c r="G55" i="1" s="1"/>
  <c r="H55" i="1" s="1"/>
  <c r="F56" i="1"/>
  <c r="G56" i="1" s="1"/>
  <c r="H56" i="1" s="1"/>
  <c r="F57" i="1"/>
  <c r="G57" i="1" s="1"/>
  <c r="H57" i="1" s="1"/>
  <c r="F58" i="1"/>
  <c r="G58" i="1" s="1"/>
  <c r="H58" i="1" s="1"/>
  <c r="F59" i="1"/>
  <c r="G59" i="1" s="1"/>
  <c r="H59" i="1" s="1"/>
  <c r="F60" i="1"/>
  <c r="G60" i="1" s="1"/>
  <c r="H60" i="1" s="1"/>
  <c r="F61" i="1"/>
  <c r="G61" i="1" s="1"/>
  <c r="H61" i="1" s="1"/>
  <c r="F62" i="1"/>
  <c r="G62" i="1" s="1"/>
  <c r="H62" i="1" s="1"/>
  <c r="F63" i="1"/>
  <c r="G63" i="1" s="1"/>
  <c r="H63" i="1" s="1"/>
  <c r="F64" i="1"/>
  <c r="G64" i="1" s="1"/>
  <c r="H64" i="1" s="1"/>
  <c r="F120" i="1"/>
  <c r="G120" i="1" s="1"/>
  <c r="H120" i="1" s="1"/>
  <c r="F70" i="1"/>
  <c r="G70" i="1" s="1"/>
  <c r="H70" i="1" s="1"/>
  <c r="F71" i="1"/>
  <c r="G71" i="1" s="1"/>
  <c r="H71" i="1" s="1"/>
  <c r="F72" i="1"/>
  <c r="G72" i="1" s="1"/>
  <c r="H72" i="1" s="1"/>
  <c r="F73" i="1"/>
  <c r="G73" i="1" s="1"/>
  <c r="H73" i="1" s="1"/>
  <c r="F74" i="1"/>
  <c r="G74" i="1" s="1"/>
  <c r="H74" i="1" s="1"/>
  <c r="F75" i="1"/>
  <c r="G75" i="1" s="1"/>
  <c r="H75" i="1" s="1"/>
  <c r="F76" i="1"/>
  <c r="G76" i="1" s="1"/>
  <c r="H76" i="1" s="1"/>
  <c r="F77" i="1"/>
  <c r="G77" i="1" s="1"/>
  <c r="H77" i="1" s="1"/>
  <c r="F78" i="1"/>
  <c r="G78" i="1" s="1"/>
  <c r="H78" i="1" s="1"/>
  <c r="F79" i="1"/>
  <c r="G79" i="1" s="1"/>
  <c r="H79" i="1" s="1"/>
  <c r="F80" i="1"/>
  <c r="G80" i="1" s="1"/>
  <c r="H80" i="1" s="1"/>
  <c r="F83" i="1"/>
  <c r="G83" i="1" s="1"/>
  <c r="H83" i="1" s="1"/>
  <c r="F84" i="1"/>
  <c r="G84" i="1" s="1"/>
  <c r="H84" i="1" s="1"/>
  <c r="F85" i="1"/>
  <c r="G85" i="1" s="1"/>
  <c r="H85" i="1" s="1"/>
  <c r="F86" i="1"/>
  <c r="G86" i="1" s="1"/>
  <c r="H86" i="1" s="1"/>
  <c r="F87" i="1"/>
  <c r="G87" i="1" s="1"/>
  <c r="H87" i="1" s="1"/>
  <c r="F88" i="1"/>
  <c r="G88" i="1" s="1"/>
  <c r="H88" i="1" s="1"/>
  <c r="F89" i="1"/>
  <c r="G89" i="1" s="1"/>
  <c r="H89" i="1" s="1"/>
  <c r="F90" i="1"/>
  <c r="G90" i="1" s="1"/>
  <c r="H90" i="1" s="1"/>
  <c r="F91" i="1"/>
  <c r="G91" i="1" s="1"/>
  <c r="H91" i="1" s="1"/>
  <c r="F92" i="1"/>
  <c r="G92" i="1" s="1"/>
  <c r="H92" i="1" s="1"/>
  <c r="F96" i="1"/>
  <c r="G96" i="1" s="1"/>
  <c r="H96" i="1" s="1"/>
  <c r="F97" i="1"/>
  <c r="G97" i="1" s="1"/>
  <c r="H97" i="1" s="1"/>
  <c r="F98" i="1"/>
  <c r="G98" i="1" s="1"/>
  <c r="H98" i="1" s="1"/>
  <c r="F99" i="1"/>
  <c r="G99" i="1" s="1"/>
  <c r="H99" i="1" s="1"/>
  <c r="F100" i="1"/>
  <c r="G100" i="1" s="1"/>
  <c r="H100" i="1" s="1"/>
  <c r="F101" i="1"/>
  <c r="G101" i="1" s="1"/>
  <c r="H101" i="1" s="1"/>
  <c r="F102" i="1"/>
  <c r="G102" i="1" s="1"/>
  <c r="H102" i="1" s="1"/>
  <c r="F106" i="1"/>
  <c r="G106" i="1" s="1"/>
  <c r="H106" i="1" s="1"/>
  <c r="F107" i="1"/>
  <c r="G107" i="1" s="1"/>
  <c r="H107" i="1" s="1"/>
  <c r="F108" i="1"/>
  <c r="G108" i="1" s="1"/>
  <c r="H108" i="1" s="1"/>
  <c r="F109" i="1"/>
  <c r="G109" i="1" s="1"/>
  <c r="H109" i="1" s="1"/>
  <c r="F110" i="1"/>
  <c r="G110" i="1" s="1"/>
  <c r="H110" i="1" s="1"/>
  <c r="F111" i="1"/>
  <c r="G111" i="1" s="1"/>
  <c r="H111" i="1" s="1"/>
  <c r="F112" i="1"/>
  <c r="G112" i="1" s="1"/>
  <c r="H112" i="1" s="1"/>
  <c r="F113" i="1"/>
  <c r="G113" i="1" s="1"/>
  <c r="H113" i="1" s="1"/>
  <c r="F114" i="1"/>
  <c r="G114" i="1" s="1"/>
  <c r="H114" i="1" s="1"/>
  <c r="F115" i="1"/>
  <c r="G115" i="1" s="1"/>
  <c r="H115" i="1" s="1"/>
  <c r="F116" i="1"/>
  <c r="G116" i="1" s="1"/>
  <c r="H116" i="1" s="1"/>
  <c r="F117" i="1"/>
  <c r="G117" i="1" s="1"/>
  <c r="H117" i="1" s="1"/>
  <c r="F118" i="1"/>
  <c r="G118" i="1" s="1"/>
  <c r="H118" i="1" s="1"/>
  <c r="F122" i="1"/>
  <c r="G122" i="1" s="1"/>
  <c r="H122" i="1" s="1"/>
  <c r="F123" i="1"/>
  <c r="G123" i="1" s="1"/>
  <c r="H123" i="1" s="1"/>
  <c r="F124" i="1"/>
  <c r="G124" i="1" s="1"/>
  <c r="H124" i="1" s="1"/>
  <c r="F126" i="1"/>
  <c r="G126" i="1" s="1"/>
  <c r="H126" i="1" s="1"/>
  <c r="F127" i="1"/>
  <c r="G127" i="1" s="1"/>
  <c r="H127" i="1" s="1"/>
  <c r="F128" i="1"/>
  <c r="G128" i="1" s="1"/>
  <c r="H128" i="1" s="1"/>
  <c r="F129" i="1"/>
  <c r="G129" i="1" s="1"/>
  <c r="H129" i="1" s="1"/>
  <c r="F130" i="1"/>
  <c r="G130" i="1" s="1"/>
  <c r="H130" i="1" s="1"/>
  <c r="F131" i="1"/>
  <c r="G131" i="1" s="1"/>
  <c r="H131" i="1" s="1"/>
  <c r="F132" i="1"/>
  <c r="G132" i="1" s="1"/>
  <c r="H132" i="1" s="1"/>
  <c r="F133" i="1"/>
  <c r="G133" i="1" s="1"/>
  <c r="H133" i="1" s="1"/>
  <c r="F134" i="1"/>
  <c r="G134" i="1" s="1"/>
  <c r="H134" i="1" s="1"/>
  <c r="F137" i="1"/>
  <c r="G137" i="1" s="1"/>
  <c r="H137" i="1" s="1"/>
  <c r="F138" i="1"/>
  <c r="G138" i="1" s="1"/>
  <c r="H138" i="1" s="1"/>
  <c r="F139" i="1"/>
  <c r="G139" i="1" s="1"/>
  <c r="H139" i="1" s="1"/>
  <c r="F140" i="1"/>
  <c r="G140" i="1" s="1"/>
  <c r="H140" i="1" s="1"/>
  <c r="F141" i="1"/>
  <c r="G141" i="1" s="1"/>
  <c r="H141" i="1" s="1"/>
  <c r="F142" i="1"/>
  <c r="G142" i="1" s="1"/>
  <c r="H142" i="1" s="1"/>
  <c r="F143" i="1"/>
  <c r="G143" i="1" s="1"/>
  <c r="H143" i="1" s="1"/>
  <c r="F144" i="1"/>
  <c r="G144" i="1" s="1"/>
  <c r="H144" i="1" s="1"/>
  <c r="F145" i="1"/>
  <c r="G145" i="1" s="1"/>
  <c r="H145" i="1" s="1"/>
  <c r="F149" i="1"/>
  <c r="G149" i="1" s="1"/>
  <c r="H149" i="1" s="1"/>
  <c r="F150" i="1"/>
  <c r="G150" i="1" s="1"/>
  <c r="H150" i="1" s="1"/>
  <c r="F151" i="1"/>
  <c r="G151" i="1" s="1"/>
  <c r="H151" i="1" s="1"/>
  <c r="F153" i="1"/>
  <c r="G153" i="1" s="1"/>
  <c r="H153" i="1" s="1"/>
  <c r="F154" i="1"/>
  <c r="G154" i="1" s="1"/>
  <c r="H154" i="1" s="1"/>
  <c r="F155" i="1"/>
  <c r="G155" i="1" s="1"/>
  <c r="H155" i="1" s="1"/>
  <c r="F156" i="1"/>
  <c r="G156" i="1" s="1"/>
  <c r="H156" i="1" s="1"/>
  <c r="F157" i="1"/>
  <c r="G157" i="1" s="1"/>
  <c r="H157" i="1" s="1"/>
  <c r="F158" i="1"/>
  <c r="G158" i="1" s="1"/>
  <c r="H158" i="1" s="1"/>
  <c r="F161" i="1"/>
  <c r="G161" i="1" s="1"/>
  <c r="H161" i="1" s="1"/>
  <c r="F162" i="1"/>
  <c r="G162" i="1" s="1"/>
  <c r="H162" i="1" s="1"/>
  <c r="F163" i="1"/>
  <c r="G163" i="1" s="1"/>
  <c r="H163" i="1" s="1"/>
  <c r="F166" i="1"/>
  <c r="G166" i="1" s="1"/>
  <c r="H166" i="1" s="1"/>
  <c r="F167" i="1"/>
  <c r="G167" i="1" s="1"/>
  <c r="H167" i="1" s="1"/>
  <c r="F168" i="1"/>
  <c r="G168" i="1" s="1"/>
  <c r="H168" i="1" s="1"/>
  <c r="F169" i="1"/>
  <c r="G169" i="1" s="1"/>
  <c r="H169" i="1" s="1"/>
  <c r="F170" i="1"/>
  <c r="G170" i="1" s="1"/>
  <c r="H170" i="1" s="1"/>
  <c r="F29" i="1"/>
  <c r="G29" i="1" s="1"/>
  <c r="H29" i="1" s="1"/>
  <c r="F32" i="1"/>
  <c r="G32" i="1" s="1"/>
  <c r="H32" i="1" s="1"/>
  <c r="F174" i="1"/>
  <c r="G174" i="1" s="1"/>
  <c r="F175" i="1"/>
  <c r="G175" i="1" s="1"/>
  <c r="H175" i="1" s="1"/>
  <c r="F176" i="1"/>
  <c r="G176" i="1" s="1"/>
  <c r="H176" i="1" s="1"/>
  <c r="F177" i="1"/>
  <c r="G177" i="1" s="1"/>
  <c r="H177" i="1" s="1"/>
  <c r="F178" i="1"/>
  <c r="G178" i="1" s="1"/>
  <c r="H178" i="1" s="1"/>
  <c r="F179" i="1"/>
  <c r="G179" i="1" s="1"/>
  <c r="H179" i="1" s="1"/>
  <c r="F181" i="1"/>
  <c r="G181" i="1" s="1"/>
  <c r="H181" i="1" s="1"/>
  <c r="F182" i="1"/>
  <c r="G182" i="1" s="1"/>
  <c r="H182" i="1" s="1"/>
  <c r="F183" i="1"/>
  <c r="G183" i="1" s="1"/>
  <c r="H183" i="1" s="1"/>
  <c r="F184" i="1"/>
  <c r="G184" i="1" s="1"/>
  <c r="H184" i="1" s="1"/>
  <c r="F185" i="1"/>
  <c r="G185" i="1" s="1"/>
  <c r="H185" i="1" s="1"/>
  <c r="F186" i="1"/>
  <c r="G186" i="1" s="1"/>
  <c r="H186" i="1" s="1"/>
  <c r="F235" i="1"/>
  <c r="G235" i="1" s="1"/>
  <c r="H235" i="1" s="1"/>
  <c r="F187" i="1"/>
  <c r="G187" i="1" s="1"/>
  <c r="H187" i="1" s="1"/>
  <c r="F189" i="1"/>
  <c r="G189" i="1" s="1"/>
  <c r="H189" i="1" s="1"/>
  <c r="F190" i="1"/>
  <c r="G190" i="1" s="1"/>
  <c r="H190" i="1" s="1"/>
  <c r="F191" i="1"/>
  <c r="G191" i="1" s="1"/>
  <c r="H191" i="1" s="1"/>
  <c r="F192" i="1"/>
  <c r="G192" i="1" s="1"/>
  <c r="H192" i="1" s="1"/>
  <c r="F193" i="1"/>
  <c r="G193" i="1" s="1"/>
  <c r="H193" i="1" s="1"/>
  <c r="F194" i="1"/>
  <c r="G194" i="1" s="1"/>
  <c r="H194" i="1" s="1"/>
  <c r="F195" i="1"/>
  <c r="G195" i="1" s="1"/>
  <c r="H195" i="1" s="1"/>
  <c r="F197" i="1"/>
  <c r="G197" i="1" s="1"/>
  <c r="H197" i="1" s="1"/>
  <c r="F198" i="1"/>
  <c r="G198" i="1" s="1"/>
  <c r="H198" i="1" s="1"/>
  <c r="F199" i="1"/>
  <c r="G199" i="1" s="1"/>
  <c r="H199" i="1" s="1"/>
  <c r="F200" i="1"/>
  <c r="G200" i="1" s="1"/>
  <c r="H200" i="1" s="1"/>
  <c r="F201" i="1"/>
  <c r="G201" i="1" s="1"/>
  <c r="H201" i="1" s="1"/>
  <c r="F202" i="1"/>
  <c r="G202" i="1" s="1"/>
  <c r="H202" i="1" s="1"/>
  <c r="F203" i="1"/>
  <c r="G203" i="1" s="1"/>
  <c r="H203" i="1" s="1"/>
  <c r="F204" i="1"/>
  <c r="G204" i="1" s="1"/>
  <c r="H204" i="1" s="1"/>
  <c r="F206" i="1"/>
  <c r="G206" i="1" s="1"/>
  <c r="H206" i="1" s="1"/>
  <c r="F207" i="1"/>
  <c r="G207" i="1" s="1"/>
  <c r="H207" i="1" s="1"/>
  <c r="F208" i="1"/>
  <c r="G208" i="1" s="1"/>
  <c r="H208" i="1" s="1"/>
  <c r="F209" i="1"/>
  <c r="G209" i="1" s="1"/>
  <c r="H209" i="1" s="1"/>
  <c r="F210" i="1"/>
  <c r="G210" i="1" s="1"/>
  <c r="H210" i="1" s="1"/>
  <c r="F211" i="1"/>
  <c r="G211" i="1" s="1"/>
  <c r="H211" i="1" s="1"/>
  <c r="F213" i="1"/>
  <c r="G213" i="1" s="1"/>
  <c r="H213" i="1" s="1"/>
  <c r="F214" i="1"/>
  <c r="G214" i="1" s="1"/>
  <c r="H214" i="1" s="1"/>
  <c r="F215" i="1"/>
  <c r="G215" i="1" s="1"/>
  <c r="H215" i="1" s="1"/>
  <c r="F216" i="1"/>
  <c r="G216" i="1" s="1"/>
  <c r="H216" i="1" s="1"/>
  <c r="F217" i="1"/>
  <c r="G217" i="1" s="1"/>
  <c r="H217" i="1" s="1"/>
  <c r="F218" i="1"/>
  <c r="G218" i="1" s="1"/>
  <c r="H218" i="1" s="1"/>
  <c r="F236" i="1"/>
  <c r="G236" i="1" s="1"/>
  <c r="H236" i="1" s="1"/>
  <c r="F219" i="1"/>
  <c r="G219" i="1" s="1"/>
  <c r="H219" i="1" s="1"/>
  <c r="F221" i="1"/>
  <c r="G221" i="1" s="1"/>
  <c r="H221" i="1" s="1"/>
  <c r="F222" i="1"/>
  <c r="G222" i="1" s="1"/>
  <c r="H222" i="1" s="1"/>
  <c r="F223" i="1"/>
  <c r="G223" i="1" s="1"/>
  <c r="H223" i="1" s="1"/>
  <c r="F224" i="1"/>
  <c r="G224" i="1" s="1"/>
  <c r="H224" i="1" s="1"/>
  <c r="F225" i="1"/>
  <c r="G225" i="1" s="1"/>
  <c r="H225" i="1" s="1"/>
  <c r="F226" i="1"/>
  <c r="G226" i="1" s="1"/>
  <c r="H226" i="1" s="1"/>
  <c r="F228" i="1"/>
  <c r="G228" i="1" s="1"/>
  <c r="H228" i="1" s="1"/>
  <c r="F231" i="1"/>
  <c r="G231" i="1" s="1"/>
  <c r="H231" i="1" s="1"/>
  <c r="F232" i="1"/>
  <c r="G232" i="1" s="1"/>
  <c r="F233" i="1"/>
  <c r="G233" i="1" s="1"/>
  <c r="H233" i="1" s="1"/>
  <c r="F234" i="1"/>
  <c r="G234" i="1" s="1"/>
  <c r="H234" i="1" s="1"/>
  <c r="F237" i="1"/>
  <c r="G237" i="1" s="1"/>
  <c r="H237" i="1" s="1"/>
  <c r="F240" i="1"/>
  <c r="G240" i="1" s="1"/>
  <c r="H240" i="1" s="1"/>
  <c r="F241" i="1"/>
  <c r="G241" i="1" s="1"/>
  <c r="H241" i="1" s="1"/>
  <c r="F242" i="1"/>
  <c r="G242" i="1" s="1"/>
  <c r="H242" i="1" s="1"/>
  <c r="F243" i="1"/>
  <c r="G243" i="1" s="1"/>
  <c r="H243" i="1" s="1"/>
  <c r="F244" i="1"/>
  <c r="G244" i="1" s="1"/>
  <c r="H244" i="1" s="1"/>
  <c r="F246" i="1"/>
  <c r="G246" i="1" s="1"/>
  <c r="H246" i="1" s="1"/>
  <c r="F247" i="1"/>
  <c r="G247" i="1" s="1"/>
  <c r="H247" i="1" s="1"/>
  <c r="F248" i="1"/>
  <c r="G248" i="1" s="1"/>
  <c r="H248" i="1" s="1"/>
  <c r="F249" i="1"/>
  <c r="G249" i="1" s="1"/>
  <c r="H249" i="1" s="1"/>
  <c r="F250" i="1"/>
  <c r="G250" i="1" s="1"/>
  <c r="H250" i="1" s="1"/>
  <c r="F251" i="1"/>
  <c r="G251" i="1" s="1"/>
  <c r="H251" i="1" s="1"/>
  <c r="F252" i="1"/>
  <c r="G252" i="1" s="1"/>
  <c r="H252" i="1" s="1"/>
  <c r="F253" i="1"/>
  <c r="G253" i="1" s="1"/>
  <c r="H253" i="1" s="1"/>
  <c r="F255" i="1"/>
  <c r="G255" i="1" s="1"/>
  <c r="H255" i="1" s="1"/>
  <c r="F256" i="1"/>
  <c r="G256" i="1" s="1"/>
  <c r="H256" i="1" s="1"/>
  <c r="F257" i="1"/>
  <c r="G257" i="1" s="1"/>
  <c r="H257" i="1" s="1"/>
  <c r="F258" i="1"/>
  <c r="G258" i="1" s="1"/>
  <c r="H258" i="1" s="1"/>
  <c r="F259" i="1"/>
  <c r="G259" i="1" s="1"/>
  <c r="H259" i="1" s="1"/>
  <c r="F260" i="1"/>
  <c r="G260" i="1" s="1"/>
  <c r="H260" i="1" s="1"/>
  <c r="F261" i="1"/>
  <c r="G261" i="1" s="1"/>
  <c r="H261" i="1" s="1"/>
  <c r="F263" i="1"/>
  <c r="G263" i="1" s="1"/>
  <c r="H263" i="1" s="1"/>
  <c r="F264" i="1"/>
  <c r="G264" i="1" s="1"/>
  <c r="H264" i="1" s="1"/>
  <c r="C164" i="1"/>
  <c r="C146" i="1"/>
  <c r="C135" i="1"/>
  <c r="C125" i="1"/>
  <c r="C104" i="1"/>
  <c r="C103" i="1"/>
  <c r="C94" i="1"/>
  <c r="C93" i="1"/>
  <c r="C81" i="1"/>
  <c r="C68" i="1"/>
  <c r="C67" i="1"/>
  <c r="C66" i="1"/>
  <c r="C65" i="1"/>
  <c r="F94" i="1" l="1"/>
  <c r="G94" i="1" s="1"/>
  <c r="H94" i="1" s="1"/>
  <c r="J94" i="1"/>
  <c r="K94" i="1"/>
  <c r="I94" i="1"/>
  <c r="L94" i="1" s="1"/>
  <c r="F135" i="1"/>
  <c r="G135" i="1" s="1"/>
  <c r="H135" i="1" s="1"/>
  <c r="K135" i="1"/>
  <c r="I135" i="1"/>
  <c r="J135" i="1"/>
  <c r="L135" i="1" s="1"/>
  <c r="F68" i="1"/>
  <c r="G68" i="1" s="1"/>
  <c r="H68" i="1" s="1"/>
  <c r="J68" i="1"/>
  <c r="K68" i="1"/>
  <c r="I68" i="1"/>
  <c r="F103" i="1"/>
  <c r="G103" i="1" s="1"/>
  <c r="H103" i="1" s="1"/>
  <c r="J103" i="1"/>
  <c r="K103" i="1"/>
  <c r="I103" i="1"/>
  <c r="L103" i="1" s="1"/>
  <c r="F146" i="1"/>
  <c r="G146" i="1" s="1"/>
  <c r="H146" i="1" s="1"/>
  <c r="J146" i="1"/>
  <c r="K146" i="1"/>
  <c r="I146" i="1"/>
  <c r="F66" i="1"/>
  <c r="G66" i="1" s="1"/>
  <c r="H66" i="1" s="1"/>
  <c r="I66" i="1"/>
  <c r="K66" i="1"/>
  <c r="J66" i="1"/>
  <c r="L66" i="1" s="1"/>
  <c r="F93" i="1"/>
  <c r="G93" i="1" s="1"/>
  <c r="H93" i="1" s="1"/>
  <c r="I93" i="1"/>
  <c r="J93" i="1"/>
  <c r="K93" i="1"/>
  <c r="F125" i="1"/>
  <c r="G125" i="1" s="1"/>
  <c r="H125" i="1" s="1"/>
  <c r="J125" i="1"/>
  <c r="I125" i="1"/>
  <c r="K125" i="1"/>
  <c r="F67" i="1"/>
  <c r="G67" i="1" s="1"/>
  <c r="H67" i="1" s="1"/>
  <c r="I67" i="1"/>
  <c r="J67" i="1"/>
  <c r="K67" i="1"/>
  <c r="F65" i="1"/>
  <c r="G65" i="1" s="1"/>
  <c r="H65" i="1" s="1"/>
  <c r="K65" i="1"/>
  <c r="J65" i="1"/>
  <c r="I65" i="1"/>
  <c r="F81" i="1"/>
  <c r="G81" i="1" s="1"/>
  <c r="H81" i="1" s="1"/>
  <c r="J81" i="1"/>
  <c r="K81" i="1"/>
  <c r="I81" i="1"/>
  <c r="L81" i="1" s="1"/>
  <c r="L69" i="1" s="1"/>
  <c r="F104" i="1"/>
  <c r="G104" i="1" s="1"/>
  <c r="H104" i="1" s="1"/>
  <c r="K104" i="1"/>
  <c r="J104" i="1"/>
  <c r="I104" i="1"/>
  <c r="L104" i="1" s="1"/>
  <c r="F164" i="1"/>
  <c r="G164" i="1" s="1"/>
  <c r="H164" i="1" s="1"/>
  <c r="I164" i="1"/>
  <c r="J164" i="1"/>
  <c r="K164" i="1"/>
  <c r="H262" i="1"/>
  <c r="H270" i="1"/>
  <c r="G270" i="1"/>
  <c r="H229" i="1"/>
  <c r="H220" i="1"/>
  <c r="C271" i="1"/>
  <c r="H245" i="1"/>
  <c r="H196" i="1"/>
  <c r="E271" i="1"/>
  <c r="H254" i="1"/>
  <c r="H205" i="1"/>
  <c r="H188" i="1"/>
  <c r="D271" i="1"/>
  <c r="H212" i="1"/>
  <c r="H232" i="1"/>
  <c r="G238" i="1"/>
  <c r="F188" i="1"/>
  <c r="G245" i="1"/>
  <c r="G254" i="1"/>
  <c r="G262" i="1"/>
  <c r="G229" i="1"/>
  <c r="F238" i="1"/>
  <c r="F245" i="1"/>
  <c r="F254" i="1"/>
  <c r="F262" i="1"/>
  <c r="G196" i="1"/>
  <c r="G205" i="1"/>
  <c r="G212" i="1"/>
  <c r="G220" i="1"/>
  <c r="F229" i="1"/>
  <c r="G188" i="1"/>
  <c r="F196" i="1"/>
  <c r="F205" i="1"/>
  <c r="F212" i="1"/>
  <c r="F220" i="1"/>
  <c r="G180" i="1"/>
  <c r="H174" i="1"/>
  <c r="F180" i="1"/>
  <c r="H171" i="1" l="1"/>
  <c r="L95" i="1"/>
  <c r="L164" i="1"/>
  <c r="L159" i="1" s="1"/>
  <c r="L65" i="1"/>
  <c r="L67" i="1"/>
  <c r="L125" i="1"/>
  <c r="L121" i="1" s="1"/>
  <c r="L93" i="1"/>
  <c r="L82" i="1" s="1"/>
  <c r="L146" i="1"/>
  <c r="L136" i="1" s="1"/>
  <c r="L68" i="1"/>
  <c r="H180" i="1"/>
  <c r="H238" i="1"/>
  <c r="G271" i="1"/>
  <c r="F271" i="1"/>
  <c r="L46" i="1" l="1"/>
  <c r="L171" i="1" s="1"/>
  <c r="H271" i="1"/>
  <c r="H272" i="1" s="1"/>
  <c r="L180" i="1" l="1"/>
  <c r="L271" i="1" l="1"/>
  <c r="L272" i="1" s="1"/>
</calcChain>
</file>

<file path=xl/sharedStrings.xml><?xml version="1.0" encoding="utf-8"?>
<sst xmlns="http://schemas.openxmlformats.org/spreadsheetml/2006/main" count="318" uniqueCount="284">
  <si>
    <t>TRUNG TÂM Y TẾ QUỲ CHÂU</t>
  </si>
  <si>
    <t>TT</t>
  </si>
  <si>
    <t>Chức vụ</t>
  </si>
  <si>
    <t>Vượt khung</t>
  </si>
  <si>
    <t>I</t>
  </si>
  <si>
    <t>Đặng Tân Minh</t>
  </si>
  <si>
    <t>Lô Thanh Quý</t>
  </si>
  <si>
    <t>Hoàng Anh Hiệp</t>
  </si>
  <si>
    <t>Lê Hữu Ngọc</t>
  </si>
  <si>
    <t>Vi Thị Hồng Bé</t>
  </si>
  <si>
    <t>Đặng Thị Ninh</t>
  </si>
  <si>
    <t>Trương Đỗ Mỹ</t>
  </si>
  <si>
    <t>Lang Thi Hồng Lan</t>
  </si>
  <si>
    <t>Nguyễn Tiến Mạnh</t>
  </si>
  <si>
    <t>Phan Bá Lịch</t>
  </si>
  <si>
    <t>Lương Việt Khoa</t>
  </si>
  <si>
    <t>Vi Văn Nhất</t>
  </si>
  <si>
    <t>Hồ Thị Thanh</t>
  </si>
  <si>
    <t>Lê Thị Hồng Thắm</t>
  </si>
  <si>
    <t>Sầm Thị Hà</t>
  </si>
  <si>
    <t>Lang Thị Nga</t>
  </si>
  <si>
    <t>Lương Thị Ngọc Ánh</t>
  </si>
  <si>
    <t>Lương Thị Lan</t>
  </si>
  <si>
    <t>Quang Thị Yến</t>
  </si>
  <si>
    <t>Nguyễn Thị Mai</t>
  </si>
  <si>
    <t>Vi Thị Nang</t>
  </si>
  <si>
    <t>Lữ Thị Ly</t>
  </si>
  <si>
    <t>Trương Trung Hiếu</t>
  </si>
  <si>
    <t>Lương Thị Bích Thủy</t>
  </si>
  <si>
    <t>Lim Thị Phương Thảo</t>
  </si>
  <si>
    <t>Nguyễn Thị Thỏa</t>
  </si>
  <si>
    <t>Phạm Thị Thủy</t>
  </si>
  <si>
    <t>Trần Anh Tuấn</t>
  </si>
  <si>
    <t>Lương Thị Tuyến</t>
  </si>
  <si>
    <t>Lê Thị Hải</t>
  </si>
  <si>
    <t>Vi Ngọc Trâm</t>
  </si>
  <si>
    <t>Lương Văn Thuỷ</t>
  </si>
  <si>
    <t>Lê Việt Thắng</t>
  </si>
  <si>
    <t>Tống Thị Mỹ Châu</t>
  </si>
  <si>
    <t>Lô Thanh Ngọc</t>
  </si>
  <si>
    <t>Hủn Vi Thành</t>
  </si>
  <si>
    <t>Vy Thị Vinh</t>
  </si>
  <si>
    <t>Vy Thị Danh</t>
  </si>
  <si>
    <t>Lương Thị Tuyết</t>
  </si>
  <si>
    <t>Châu Minh Cương</t>
  </si>
  <si>
    <t>Lê Thị Hoài</t>
  </si>
  <si>
    <t>Lê Thị Thu Huyền</t>
  </si>
  <si>
    <t>Mạc Thị Yến</t>
  </si>
  <si>
    <t>Nguyễn Thị Khuyên</t>
  </si>
  <si>
    <t>Nguyễn Thị Phương</t>
  </si>
  <si>
    <t>Đinh Thị Hạnh</t>
  </si>
  <si>
    <t>Lang Thị Kiều</t>
  </si>
  <si>
    <t>Lim Trung Hiếu</t>
  </si>
  <si>
    <t>Vi Văn Chung</t>
  </si>
  <si>
    <t>Lý Thị Nhung</t>
  </si>
  <si>
    <t>Lang Thị Hà</t>
  </si>
  <si>
    <t>Hồ Thị Thuỷ</t>
  </si>
  <si>
    <t>Lang Văn Duy</t>
  </si>
  <si>
    <t>Vi Văn Ngọc</t>
  </si>
  <si>
    <t>Sầm Thị Phương Thuận</t>
  </si>
  <si>
    <t>Vi Thị Xuân</t>
  </si>
  <si>
    <t>Lương Xuân Quỳnh</t>
  </si>
  <si>
    <t>Lê Thị Nga</t>
  </si>
  <si>
    <t>Vi Thi Hương</t>
  </si>
  <si>
    <t>Trần Thị Thúy Ngân</t>
  </si>
  <si>
    <t>Nguyễn Tuấn Anh</t>
  </si>
  <si>
    <t>Phạm Đức Anh</t>
  </si>
  <si>
    <t>Cao Văn Khánh</t>
  </si>
  <si>
    <t>Vi Thị Hải Hậu</t>
  </si>
  <si>
    <t>Lang Thị Chiến</t>
  </si>
  <si>
    <t>Vi Thị Lan</t>
  </si>
  <si>
    <t>Lữ Thị Thuận</t>
  </si>
  <si>
    <t>Lương Quý Nhân</t>
  </si>
  <si>
    <t>Lương Văn Thuơng</t>
  </si>
  <si>
    <t>Phan Thị Hải Yến</t>
  </si>
  <si>
    <t>Trần Văn Chung</t>
  </si>
  <si>
    <t>Lô Thị Mơ</t>
  </si>
  <si>
    <t>Nguyễn Đình Phùng</t>
  </si>
  <si>
    <t>Lò Thị Mai</t>
  </si>
  <si>
    <t>Lang Văn Thuận</t>
  </si>
  <si>
    <t>Đậu Thị Hương</t>
  </si>
  <si>
    <t>Vi Thị Hải</t>
  </si>
  <si>
    <t>Mạc Thành Linh</t>
  </si>
  <si>
    <t>Phan Thị Lài</t>
  </si>
  <si>
    <t>Trần Thức Huy</t>
  </si>
  <si>
    <t>Tống Thị Cúc</t>
  </si>
  <si>
    <t>Nguyễn Như Ngọc</t>
  </si>
  <si>
    <t>Lữ Thị Minh</t>
  </si>
  <si>
    <t>Sầm Thị Giang</t>
  </si>
  <si>
    <t>Nguyễn Thị Thu Hoài</t>
  </si>
  <si>
    <t xml:space="preserve">KẾ TOÁN TRƯỞNG </t>
  </si>
  <si>
    <t>Đinh Ngọc Khiêm</t>
  </si>
  <si>
    <t xml:space="preserve">Lê Hữu Ngọc </t>
  </si>
  <si>
    <t xml:space="preserve">NGƯỜI LẬP BIỂU </t>
  </si>
  <si>
    <t>II</t>
  </si>
  <si>
    <t>Nguyễn Thị Ngọc Hạnh</t>
  </si>
  <si>
    <t>Tống Thị Hằng</t>
  </si>
  <si>
    <t>Hà Văn Hải</t>
  </si>
  <si>
    <t>Đinh Thị Thu Trang</t>
  </si>
  <si>
    <t>Lương Thị Nhã</t>
  </si>
  <si>
    <t>Lang Thị Trúc Phương</t>
  </si>
  <si>
    <t>Lương Anh Sơn</t>
  </si>
  <si>
    <t>Nguyễn Văn Hiếu</t>
  </si>
  <si>
    <t>Hoàng Thị Hường</t>
  </si>
  <si>
    <t>Hoàng Thị Tuyết</t>
  </si>
  <si>
    <t>Lang Thị Hoa</t>
  </si>
  <si>
    <t>Vi Nam Đông</t>
  </si>
  <si>
    <t>Thái Thị Hải Anh</t>
  </si>
  <si>
    <t>Nguyễn Thị Tùy</t>
  </si>
  <si>
    <t>Hoàng Anh Trung</t>
  </si>
  <si>
    <t>Nguyễn Thị Trang Nhung</t>
  </si>
  <si>
    <t>Nguyễn Trọng Khánh</t>
  </si>
  <si>
    <t>Sầm Thị Nga</t>
  </si>
  <si>
    <t>Vi Thị Tư</t>
  </si>
  <si>
    <t>Vi Thị Bốn</t>
  </si>
  <si>
    <t>Lê Thị Huệ</t>
  </si>
  <si>
    <t>Phan Xuân Đức</t>
  </si>
  <si>
    <t>Lô Thị Thu</t>
  </si>
  <si>
    <t>Lương Thị Loan</t>
  </si>
  <si>
    <t>Hoàng Thị Lệ</t>
  </si>
  <si>
    <t>Vi Thị Giang</t>
  </si>
  <si>
    <t>Võ Thị Ngà</t>
  </si>
  <si>
    <t>THỊ TRẤN</t>
  </si>
  <si>
    <t>Vi Thị Chuyên</t>
  </si>
  <si>
    <t>Nguyễn Thị Hiền</t>
  </si>
  <si>
    <t>Vi Thị Đào</t>
  </si>
  <si>
    <t>Nguyễn Thị Loan</t>
  </si>
  <si>
    <t>Cộng:</t>
  </si>
  <si>
    <t>CHÂU HẠNH</t>
  </si>
  <si>
    <t>Trần Thị Châu</t>
  </si>
  <si>
    <t>Bùi Thị Hạnh</t>
  </si>
  <si>
    <t>Lê Thị Hòa</t>
  </si>
  <si>
    <t>Lê Thị Phương Thảo</t>
  </si>
  <si>
    <t>III</t>
  </si>
  <si>
    <t>CHÂU HỘI</t>
  </si>
  <si>
    <t>Lương Thị Hiền</t>
  </si>
  <si>
    <t>Lương Thị Ngân</t>
  </si>
  <si>
    <t>Sầm Thị Hảo</t>
  </si>
  <si>
    <t>Lữ Thị Thành</t>
  </si>
  <si>
    <t>Hà Thị Lý</t>
  </si>
  <si>
    <t>Lữ Thị Mai Lê</t>
  </si>
  <si>
    <t>IV</t>
  </si>
  <si>
    <t>CHÂU BÌNH</t>
  </si>
  <si>
    <t>Vi Thị Hiền</t>
  </si>
  <si>
    <t>Nguyễn Thị Nhàn</t>
  </si>
  <si>
    <t>Nguyễn Thị Liên</t>
  </si>
  <si>
    <t>Tạ Thị Châu</t>
  </si>
  <si>
    <t>Lương Thị Nga</t>
  </si>
  <si>
    <t>V</t>
  </si>
  <si>
    <t>CHÂU NGA</t>
  </si>
  <si>
    <t>Lang Văn Hùng</t>
  </si>
  <si>
    <t>Nguyễn Thị Hồng Vân</t>
  </si>
  <si>
    <t>Vi Đức Sinh</t>
  </si>
  <si>
    <t>Lô Thị Tâm</t>
  </si>
  <si>
    <t>VI</t>
  </si>
  <si>
    <t>CHÂU THẮNG</t>
  </si>
  <si>
    <t>Sầm Thị Thanh</t>
  </si>
  <si>
    <t>Sầm Thị Mười</t>
  </si>
  <si>
    <t>Lữ Thị Thanh</t>
  </si>
  <si>
    <t>Nguyễn Thị Nhung</t>
  </si>
  <si>
    <t>Lô Thị Hồng Nhi</t>
  </si>
  <si>
    <t>Vi Thị Chi</t>
  </si>
  <si>
    <t>VII</t>
  </si>
  <si>
    <t>CHÂU TIẾN</t>
  </si>
  <si>
    <t>Hà Thị Thơ</t>
  </si>
  <si>
    <t>Lê Thị An</t>
  </si>
  <si>
    <t>Lang Thị Hoài</t>
  </si>
  <si>
    <t>Tăng Văn Tân</t>
  </si>
  <si>
    <t>Vi Thị Hồng</t>
  </si>
  <si>
    <t>VIII</t>
  </si>
  <si>
    <t>CHÂU BÍNH</t>
  </si>
  <si>
    <t>Trần Xuân Hòa</t>
  </si>
  <si>
    <t>Trần Thị Xuyến</t>
  </si>
  <si>
    <t>Vi Thị Lý</t>
  </si>
  <si>
    <t>Vang Thanh Bình</t>
  </si>
  <si>
    <t>IX</t>
  </si>
  <si>
    <t>CHÂU THUẬN</t>
  </si>
  <si>
    <t>Lê Thị Quỳnh Giang</t>
  </si>
  <si>
    <t xml:space="preserve">Phạm Thị Ngọc </t>
  </si>
  <si>
    <t>Trương Thị Thủy</t>
  </si>
  <si>
    <t>Lương Thị Thủy</t>
  </si>
  <si>
    <t>X</t>
  </si>
  <si>
    <t>CHÂU PHONG</t>
  </si>
  <si>
    <t>Vi Văn Đào</t>
  </si>
  <si>
    <t>Trương Thị Hiền</t>
  </si>
  <si>
    <t>Quang Văn Dũng</t>
  </si>
  <si>
    <t>Lô Văn Hải</t>
  </si>
  <si>
    <t>Phạm Thị Vân</t>
  </si>
  <si>
    <t>Vi Thị Kim Chi</t>
  </si>
  <si>
    <t>XI</t>
  </si>
  <si>
    <t>CHÂU HOÀN</t>
  </si>
  <si>
    <t>Lữ Ngọc Chuyển</t>
  </si>
  <si>
    <t>Quang Thị Hương</t>
  </si>
  <si>
    <t>Lữ Bình Ngọc</t>
  </si>
  <si>
    <t>Lang Văn Như</t>
  </si>
  <si>
    <t>Vi Thị Nhung</t>
  </si>
  <si>
    <t>XII</t>
  </si>
  <si>
    <t>DIÊN LÃM</t>
  </si>
  <si>
    <t>Hà Văn Bính</t>
  </si>
  <si>
    <t>Vi Minh Đức</t>
  </si>
  <si>
    <t>Quang Thị Hồng</t>
  </si>
  <si>
    <t>Tổng cộng 12 trạm y tế:</t>
  </si>
  <si>
    <t>Ngạch bậc</t>
  </si>
  <si>
    <t>Họ và tên</t>
  </si>
  <si>
    <t>Đậu Phi Trường</t>
  </si>
  <si>
    <t>Vi Hữu Đức</t>
  </si>
  <si>
    <t xml:space="preserve">          SỞ Y TẾ NGHỆ AN </t>
  </si>
  <si>
    <t>Số tiền
(1 ngày lương )</t>
  </si>
  <si>
    <t>Ban giám đốc</t>
  </si>
  <si>
    <t>Vy Văn Thắng</t>
  </si>
  <si>
    <t>Phòng Tài vụ - Kế toán</t>
  </si>
  <si>
    <t>Phòng Tổ chức - Hành chính</t>
  </si>
  <si>
    <t>Phòng Kế hoạch nghiệp vụ</t>
  </si>
  <si>
    <t>Phòng Điều dưỡng</t>
  </si>
  <si>
    <t>Khoa Nội - Nhi - Lây Tổng hợp</t>
  </si>
  <si>
    <t>Khoa Ngoại tổng hợp</t>
  </si>
  <si>
    <t>Khoa Chăm sóc SKSS</t>
  </si>
  <si>
    <t xml:space="preserve">Nguyễn Thị Bích Vân </t>
  </si>
  <si>
    <t xml:space="preserve">Trần Thị Thu </t>
  </si>
  <si>
    <t>Khoa y học cổ truyền</t>
  </si>
  <si>
    <t>Khoa khám bệnh</t>
  </si>
  <si>
    <t>Khoa Cận lâm sàng</t>
  </si>
  <si>
    <t xml:space="preserve">Cao Thị Huyền </t>
  </si>
  <si>
    <t>Khoa Dược</t>
  </si>
  <si>
    <t>XIII</t>
  </si>
  <si>
    <t>Điều trị Methadone</t>
  </si>
  <si>
    <t>Khoa Kiểm soát dịch - HIV</t>
  </si>
  <si>
    <t xml:space="preserve">Lô Thanh Hương </t>
  </si>
  <si>
    <t xml:space="preserve">Phạm Đình Thuần </t>
  </si>
  <si>
    <t>Lê Hữu Mùi</t>
  </si>
  <si>
    <t>Sầm Thị Mai</t>
  </si>
  <si>
    <t>Lang Thị Hằng</t>
  </si>
  <si>
    <t>Hoàng Thị Thu Hiền</t>
  </si>
  <si>
    <t>Nguyễn Thị Tâm</t>
  </si>
  <si>
    <t>Lương Văn Cơ</t>
  </si>
  <si>
    <t>Lương Thị Hạnh</t>
  </si>
  <si>
    <t>Vi Đình Tú</t>
  </si>
  <si>
    <t>Trương Văn Thanh</t>
  </si>
  <si>
    <t>Dư Thị Thủy</t>
  </si>
  <si>
    <t>Nguyễn Thị Thi</t>
  </si>
  <si>
    <t>Nguyễn Thị Trang</t>
  </si>
  <si>
    <t>Vi Thị Tuyết</t>
  </si>
  <si>
    <t>Sầm Thị Hằng</t>
  </si>
  <si>
    <t>Cầm Bá Nguyên</t>
  </si>
  <si>
    <t>Lộc Thị Quỳnh</t>
  </si>
  <si>
    <t>Vi Văn Minh</t>
  </si>
  <si>
    <t>TRUNG TÂM Y TẾ, TRẠM Y TẾ, CÁC CÁN BỘ LÀM CÔNG TÁC DÂN SỐ</t>
  </si>
  <si>
    <t>CỘNG:</t>
  </si>
  <si>
    <t>Mạc Thị Hồng Nhung</t>
  </si>
  <si>
    <t>Lê Ngọc Quyên</t>
  </si>
  <si>
    <t>Nguyễn Thị Thủy</t>
  </si>
  <si>
    <t>Phan Thị Quý</t>
  </si>
  <si>
    <t>Lang Thùy Linh</t>
  </si>
  <si>
    <t>Lữ Thị Phương Anh</t>
  </si>
  <si>
    <t>Phan Thị Liễu</t>
  </si>
  <si>
    <t>Lương Thị Linh</t>
  </si>
  <si>
    <t>Lương Nữ Trà My</t>
  </si>
  <si>
    <t>Lữ Thị Lâm</t>
  </si>
  <si>
    <t>Vi Thị Thơm</t>
  </si>
  <si>
    <t>Khoa Y tế công cộng - ATTP</t>
  </si>
  <si>
    <t>Tống Ngọc Quỳnh</t>
  </si>
  <si>
    <t xml:space="preserve">Phòng Dân số </t>
  </si>
  <si>
    <t>Phan Thu Hương</t>
  </si>
  <si>
    <t>Tổng cộng cả đơn vị:</t>
  </si>
  <si>
    <t>Tổng hệ số tính, lương cơ bản 1 ngày</t>
  </si>
  <si>
    <t>CÁC TRẠM Y TẾ</t>
  </si>
  <si>
    <t>Cộng trung tâm y tế:</t>
  </si>
  <si>
    <t xml:space="preserve">         THỦ TRƯỞNG ĐƠN VỊ</t>
  </si>
  <si>
    <t>Lương cơ bản tháng</t>
  </si>
  <si>
    <t xml:space="preserve">                  Đặng Tân Minh</t>
  </si>
  <si>
    <t xml:space="preserve"> ( Các khoa, phòng, trạm triển khai thu tiền Nộp về cho Đ/c Khuyên thủ Quỹ công đoàn tiền mặt hoặc chuyển khoản )</t>
  </si>
  <si>
    <t>Lê Hữu Hùng</t>
  </si>
  <si>
    <t>Lê Chí Khoa</t>
  </si>
  <si>
    <t>Lô Thị Huệ</t>
  </si>
  <si>
    <t xml:space="preserve">Thái Thị Hưng </t>
  </si>
  <si>
    <t>Vi Thiị Trang</t>
  </si>
  <si>
    <t>hưu</t>
  </si>
  <si>
    <t xml:space="preserve">DANH SÁCH THU QUỸ CÔNG ĐOÀN CỦA ĐƠN VỊ TRUNG TÂM Y TẾ - QUÝ 4 - NĂM 2021 </t>
  </si>
  <si>
    <t>TIỀN CÔNG ĐOÀN THÁNG 10/2021</t>
  </si>
  <si>
    <t>TIỀN CÔNG ĐOÀN THÁNG 11/2021</t>
  </si>
  <si>
    <t>TIỀN CÔNG ĐOÀN THÁNG 12/2021</t>
  </si>
  <si>
    <t xml:space="preserve">CÔNG ĐOÀN 
QUÝ 4/2021
</t>
  </si>
  <si>
    <t xml:space="preserve"> Tài khoản của Nguyễn Thị Khuyên 3613678996789</t>
  </si>
  <si>
    <t>Quỳ Châu, ngày 15 tháng 12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</si>
</sst>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₫_-;\-* #,##0.00\ _₫_-;_-* &quot;-&quot;??\ _₫_-;_-@_-"/>
    <numFmt numFmtId="164" formatCode="_(* #,##0_);_(* \(#,##0\);_(* &quot;-&quot;???_);_(@_)"/>
    <numFmt numFmtId="165" formatCode="0.000"/>
    <numFmt numFmtId="166" formatCode="0.0"/>
    <numFmt numFmtId="167" formatCode="_(* #,##0.000_);_(* \(#,##0.000\);_(* &quot;-&quot;??_);_(@_)"/>
    <numFmt numFmtId="168" formatCode="_(* #,##0.00_);_(* \(#,##0.00\);_(* &quot;-&quot;??_);_(@_)"/>
    <numFmt numFmtId="169" formatCode="_(* #,##0.0000_);_(* \(#,##0.0000\);_(* &quot;-&quot;??_);_(@_)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2"/>
      <color rgb="FFFF0000"/>
      <name val="Times New Roman"/>
      <family val="1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5" fillId="0" borderId="0"/>
  </cellStyleXfs>
  <cellXfs count="122">
    <xf numFmtId="0" fontId="0" fillId="0" borderId="0" xfId="0"/>
    <xf numFmtId="164" fontId="9" fillId="2" borderId="4" xfId="2" applyNumberFormat="1" applyFont="1" applyFill="1" applyBorder="1"/>
    <xf numFmtId="0" fontId="9" fillId="2" borderId="4" xfId="2" applyFont="1" applyFill="1" applyBorder="1"/>
    <xf numFmtId="164" fontId="9" fillId="2" borderId="0" xfId="2" applyNumberFormat="1" applyFont="1" applyFill="1" applyBorder="1"/>
    <xf numFmtId="0" fontId="9" fillId="2" borderId="0" xfId="2" applyFont="1" applyFill="1" applyBorder="1"/>
    <xf numFmtId="0" fontId="9" fillId="2" borderId="0" xfId="2" applyFont="1" applyFill="1"/>
    <xf numFmtId="164" fontId="9" fillId="2" borderId="5" xfId="2" applyNumberFormat="1" applyFont="1" applyFill="1" applyBorder="1"/>
    <xf numFmtId="0" fontId="9" fillId="2" borderId="5" xfId="2" applyFont="1" applyFill="1" applyBorder="1"/>
    <xf numFmtId="0" fontId="9" fillId="2" borderId="1" xfId="0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/>
    </xf>
    <xf numFmtId="166" fontId="9" fillId="2" borderId="1" xfId="0" applyNumberFormat="1" applyFont="1" applyFill="1" applyBorder="1" applyAlignment="1">
      <alignment horizontal="center"/>
    </xf>
    <xf numFmtId="165" fontId="13" fillId="2" borderId="1" xfId="0" applyNumberFormat="1" applyFont="1" applyFill="1" applyBorder="1" applyAlignment="1">
      <alignment horizontal="center"/>
    </xf>
    <xf numFmtId="3" fontId="13" fillId="2" borderId="1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center"/>
    </xf>
    <xf numFmtId="2" fontId="13" fillId="2" borderId="1" xfId="2" applyNumberFormat="1" applyFont="1" applyFill="1" applyBorder="1" applyAlignment="1">
      <alignment horizontal="center" vertical="center"/>
    </xf>
    <xf numFmtId="164" fontId="3" fillId="2" borderId="0" xfId="2" applyNumberFormat="1" applyFont="1" applyFill="1" applyBorder="1" applyAlignment="1">
      <alignment vertical="center"/>
    </xf>
    <xf numFmtId="165" fontId="3" fillId="2" borderId="0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2" fontId="9" fillId="2" borderId="1" xfId="2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/>
    </xf>
    <xf numFmtId="0" fontId="4" fillId="2" borderId="0" xfId="2" applyFont="1" applyFill="1"/>
    <xf numFmtId="0" fontId="5" fillId="2" borderId="0" xfId="2" applyFont="1" applyFill="1"/>
    <xf numFmtId="0" fontId="6" fillId="2" borderId="0" xfId="2" applyFont="1" applyFill="1"/>
    <xf numFmtId="0" fontId="6" fillId="2" borderId="0" xfId="2" applyFont="1" applyFill="1" applyAlignment="1">
      <alignment horizontal="center"/>
    </xf>
    <xf numFmtId="0" fontId="3" fillId="2" borderId="0" xfId="2" applyFont="1" applyFill="1"/>
    <xf numFmtId="164" fontId="3" fillId="2" borderId="0" xfId="2" applyNumberFormat="1" applyFont="1" applyFill="1" applyBorder="1"/>
    <xf numFmtId="0" fontId="3" fillId="2" borderId="0" xfId="2" applyFont="1" applyFill="1" applyBorder="1"/>
    <xf numFmtId="2" fontId="7" fillId="2" borderId="0" xfId="2" applyNumberFormat="1" applyFont="1" applyFill="1" applyAlignment="1">
      <alignment horizontal="center"/>
    </xf>
    <xf numFmtId="164" fontId="10" fillId="2" borderId="0" xfId="2" applyNumberFormat="1" applyFont="1" applyFill="1" applyBorder="1"/>
    <xf numFmtId="0" fontId="10" fillId="2" borderId="0" xfId="2" applyFont="1" applyFill="1" applyBorder="1"/>
    <xf numFmtId="0" fontId="10" fillId="2" borderId="2" xfId="2" applyFont="1" applyFill="1" applyBorder="1"/>
    <xf numFmtId="0" fontId="13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/>
    <xf numFmtId="164" fontId="11" fillId="2" borderId="0" xfId="2" applyNumberFormat="1" applyFont="1" applyFill="1" applyBorder="1"/>
    <xf numFmtId="0" fontId="11" fillId="2" borderId="0" xfId="2" applyFont="1" applyFill="1" applyBorder="1"/>
    <xf numFmtId="0" fontId="9" fillId="2" borderId="1" xfId="2" applyFont="1" applyFill="1" applyBorder="1" applyAlignment="1">
      <alignment horizontal="center"/>
    </xf>
    <xf numFmtId="165" fontId="9" fillId="2" borderId="1" xfId="2" applyNumberFormat="1" applyFont="1" applyFill="1" applyBorder="1" applyAlignment="1">
      <alignment horizontal="center"/>
    </xf>
    <xf numFmtId="164" fontId="9" fillId="2" borderId="3" xfId="2" applyNumberFormat="1" applyFont="1" applyFill="1" applyBorder="1"/>
    <xf numFmtId="0" fontId="5" fillId="2" borderId="0" xfId="0" applyFont="1" applyFill="1"/>
    <xf numFmtId="0" fontId="3" fillId="2" borderId="0" xfId="0" applyFont="1" applyFill="1"/>
    <xf numFmtId="0" fontId="5" fillId="2" borderId="0" xfId="2" applyFont="1" applyFill="1" applyAlignment="1">
      <alignment horizontal="center"/>
    </xf>
    <xf numFmtId="2" fontId="5" fillId="2" borderId="0" xfId="2" applyNumberFormat="1" applyFont="1" applyFill="1" applyAlignment="1">
      <alignment horizontal="center"/>
    </xf>
    <xf numFmtId="164" fontId="5" fillId="2" borderId="0" xfId="2" applyNumberFormat="1" applyFont="1" applyFill="1" applyBorder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1" fontId="14" fillId="2" borderId="0" xfId="0" applyNumberFormat="1" applyFont="1" applyFill="1"/>
    <xf numFmtId="169" fontId="14" fillId="2" borderId="0" xfId="1" applyNumberFormat="1" applyFont="1" applyFill="1"/>
    <xf numFmtId="1" fontId="14" fillId="2" borderId="0" xfId="0" applyNumberFormat="1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12" fillId="2" borderId="0" xfId="2" applyFont="1" applyFill="1"/>
    <xf numFmtId="0" fontId="11" fillId="2" borderId="0" xfId="2" applyFont="1" applyFill="1" applyAlignment="1">
      <alignment horizontal="center"/>
    </xf>
    <xf numFmtId="2" fontId="11" fillId="2" borderId="0" xfId="2" applyNumberFormat="1" applyFont="1" applyFill="1" applyAlignment="1">
      <alignment horizontal="center"/>
    </xf>
    <xf numFmtId="2" fontId="9" fillId="2" borderId="1" xfId="3" applyNumberFormat="1" applyFont="1" applyFill="1" applyBorder="1" applyAlignment="1">
      <alignment horizontal="right"/>
    </xf>
    <xf numFmtId="2" fontId="9" fillId="2" borderId="1" xfId="0" applyNumberFormat="1" applyFont="1" applyFill="1" applyBorder="1" applyAlignment="1">
      <alignment horizontal="right"/>
    </xf>
    <xf numFmtId="2" fontId="13" fillId="2" borderId="1" xfId="3" applyNumberFormat="1" applyFont="1" applyFill="1" applyBorder="1" applyAlignment="1">
      <alignment horizontal="right"/>
    </xf>
    <xf numFmtId="164" fontId="16" fillId="2" borderId="0" xfId="2" applyNumberFormat="1" applyFont="1" applyFill="1" applyBorder="1"/>
    <xf numFmtId="38" fontId="13" fillId="2" borderId="1" xfId="0" applyNumberFormat="1" applyFont="1" applyFill="1" applyBorder="1" applyAlignment="1">
      <alignment horizontal="right"/>
    </xf>
    <xf numFmtId="3" fontId="17" fillId="2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right" vertical="center" wrapText="1"/>
    </xf>
    <xf numFmtId="38" fontId="17" fillId="2" borderId="1" xfId="0" applyNumberFormat="1" applyFont="1" applyFill="1" applyBorder="1" applyAlignment="1">
      <alignment horizontal="center"/>
    </xf>
    <xf numFmtId="0" fontId="13" fillId="2" borderId="1" xfId="2" applyFont="1" applyFill="1" applyBorder="1"/>
    <xf numFmtId="0" fontId="9" fillId="2" borderId="1" xfId="2" applyFont="1" applyFill="1" applyBorder="1"/>
    <xf numFmtId="2" fontId="9" fillId="2" borderId="1" xfId="2" applyNumberFormat="1" applyFont="1" applyFill="1" applyBorder="1" applyAlignment="1">
      <alignment horizontal="center"/>
    </xf>
    <xf numFmtId="3" fontId="9" fillId="2" borderId="1" xfId="2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9" fillId="2" borderId="1" xfId="0" applyFont="1" applyFill="1" applyBorder="1"/>
    <xf numFmtId="3" fontId="13" fillId="2" borderId="1" xfId="2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167" fontId="13" fillId="2" borderId="1" xfId="2" applyNumberFormat="1" applyFont="1" applyFill="1" applyBorder="1" applyAlignment="1">
      <alignment horizontal="center" vertical="center"/>
    </xf>
    <xf numFmtId="168" fontId="9" fillId="2" borderId="1" xfId="2" applyNumberFormat="1" applyFont="1" applyFill="1" applyBorder="1" applyAlignment="1">
      <alignment horizontal="center" vertical="center"/>
    </xf>
    <xf numFmtId="167" fontId="9" fillId="2" borderId="1" xfId="2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/>
    <xf numFmtId="0" fontId="13" fillId="2" borderId="1" xfId="2" applyFont="1" applyFill="1" applyBorder="1" applyAlignment="1">
      <alignment horizontal="center"/>
    </xf>
    <xf numFmtId="165" fontId="13" fillId="2" borderId="1" xfId="2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166" fontId="9" fillId="2" borderId="1" xfId="2" applyNumberFormat="1" applyFont="1" applyFill="1" applyBorder="1" applyAlignment="1">
      <alignment horizontal="center"/>
    </xf>
    <xf numFmtId="0" fontId="17" fillId="2" borderId="1" xfId="2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 vertical="center" wrapText="1"/>
    </xf>
    <xf numFmtId="0" fontId="18" fillId="2" borderId="1" xfId="2" applyFont="1" applyFill="1" applyBorder="1" applyAlignment="1">
      <alignment horizontal="center"/>
    </xf>
    <xf numFmtId="3" fontId="17" fillId="2" borderId="1" xfId="2" applyNumberFormat="1" applyFont="1" applyFill="1" applyBorder="1" applyAlignment="1">
      <alignment horizontal="right" vertical="center" wrapText="1"/>
    </xf>
    <xf numFmtId="3" fontId="17" fillId="2" borderId="1" xfId="2" applyNumberFormat="1" applyFont="1" applyFill="1" applyBorder="1" applyAlignment="1">
      <alignment horizontal="center" vertical="center" wrapText="1"/>
    </xf>
    <xf numFmtId="3" fontId="18" fillId="2" borderId="1" xfId="2" applyNumberFormat="1" applyFont="1" applyFill="1" applyBorder="1" applyAlignment="1">
      <alignment horizontal="right" vertical="center" wrapText="1"/>
    </xf>
    <xf numFmtId="4" fontId="13" fillId="3" borderId="1" xfId="2" applyNumberFormat="1" applyFont="1" applyFill="1" applyBorder="1"/>
    <xf numFmtId="3" fontId="13" fillId="3" borderId="1" xfId="2" applyNumberFormat="1" applyFont="1" applyFill="1" applyBorder="1"/>
    <xf numFmtId="3" fontId="17" fillId="3" borderId="1" xfId="2" applyNumberFormat="1" applyFont="1" applyFill="1" applyBorder="1"/>
    <xf numFmtId="3" fontId="13" fillId="4" borderId="1" xfId="0" applyNumberFormat="1" applyFont="1" applyFill="1" applyBorder="1" applyAlignment="1">
      <alignment horizontal="right"/>
    </xf>
    <xf numFmtId="3" fontId="17" fillId="4" borderId="1" xfId="0" applyNumberFormat="1" applyFont="1" applyFill="1" applyBorder="1" applyAlignment="1">
      <alignment horizontal="center"/>
    </xf>
    <xf numFmtId="0" fontId="17" fillId="4" borderId="1" xfId="2" applyFont="1" applyFill="1" applyBorder="1" applyAlignment="1">
      <alignment horizontal="center"/>
    </xf>
    <xf numFmtId="0" fontId="13" fillId="4" borderId="1" xfId="0" applyFont="1" applyFill="1" applyBorder="1" applyAlignment="1">
      <alignment wrapText="1"/>
    </xf>
    <xf numFmtId="2" fontId="9" fillId="4" borderId="1" xfId="2" applyNumberFormat="1" applyFont="1" applyFill="1" applyBorder="1" applyAlignment="1">
      <alignment horizontal="center"/>
    </xf>
    <xf numFmtId="2" fontId="13" fillId="4" borderId="1" xfId="2" applyNumberFormat="1" applyFont="1" applyFill="1" applyBorder="1" applyAlignment="1">
      <alignment horizontal="center" vertical="center"/>
    </xf>
    <xf numFmtId="2" fontId="9" fillId="4" borderId="1" xfId="2" applyNumberFormat="1" applyFont="1" applyFill="1" applyBorder="1" applyAlignment="1">
      <alignment horizontal="center" vertical="center"/>
    </xf>
    <xf numFmtId="165" fontId="9" fillId="4" borderId="1" xfId="2" applyNumberFormat="1" applyFont="1" applyFill="1" applyBorder="1" applyAlignment="1">
      <alignment horizontal="center"/>
    </xf>
    <xf numFmtId="3" fontId="9" fillId="4" borderId="1" xfId="2" applyNumberFormat="1" applyFont="1" applyFill="1" applyBorder="1" applyAlignment="1">
      <alignment horizontal="right"/>
    </xf>
    <xf numFmtId="3" fontId="13" fillId="4" borderId="1" xfId="2" applyNumberFormat="1" applyFont="1" applyFill="1" applyBorder="1" applyAlignment="1">
      <alignment horizontal="right"/>
    </xf>
    <xf numFmtId="3" fontId="17" fillId="4" borderId="1" xfId="2" applyNumberFormat="1" applyFont="1" applyFill="1" applyBorder="1" applyAlignment="1">
      <alignment horizontal="center" vertical="center" wrapText="1"/>
    </xf>
    <xf numFmtId="0" fontId="17" fillId="5" borderId="1" xfId="2" applyFont="1" applyFill="1" applyBorder="1" applyAlignment="1">
      <alignment horizontal="center"/>
    </xf>
    <xf numFmtId="0" fontId="13" fillId="5" borderId="1" xfId="0" applyFont="1" applyFill="1" applyBorder="1" applyAlignment="1">
      <alignment wrapText="1"/>
    </xf>
    <xf numFmtId="2" fontId="9" fillId="5" borderId="1" xfId="2" applyNumberFormat="1" applyFont="1" applyFill="1" applyBorder="1" applyAlignment="1">
      <alignment horizontal="center"/>
    </xf>
    <xf numFmtId="2" fontId="13" fillId="5" borderId="1" xfId="2" applyNumberFormat="1" applyFont="1" applyFill="1" applyBorder="1" applyAlignment="1">
      <alignment horizontal="center" vertical="center"/>
    </xf>
    <xf numFmtId="2" fontId="9" fillId="5" borderId="1" xfId="2" applyNumberFormat="1" applyFont="1" applyFill="1" applyBorder="1" applyAlignment="1">
      <alignment horizontal="center" vertical="center"/>
    </xf>
    <xf numFmtId="165" fontId="9" fillId="5" borderId="1" xfId="2" applyNumberFormat="1" applyFont="1" applyFill="1" applyBorder="1" applyAlignment="1">
      <alignment horizontal="center"/>
    </xf>
    <xf numFmtId="3" fontId="9" fillId="5" borderId="1" xfId="2" applyNumberFormat="1" applyFont="1" applyFill="1" applyBorder="1" applyAlignment="1">
      <alignment horizontal="right"/>
    </xf>
    <xf numFmtId="3" fontId="18" fillId="5" borderId="1" xfId="2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20" fillId="2" borderId="1" xfId="2" applyNumberFormat="1" applyFont="1" applyFill="1" applyBorder="1" applyAlignment="1">
      <alignment horizontal="center"/>
    </xf>
    <xf numFmtId="3" fontId="9" fillId="6" borderId="1" xfId="2" applyNumberFormat="1" applyFont="1" applyFill="1" applyBorder="1" applyAlignment="1">
      <alignment horizontal="right"/>
    </xf>
    <xf numFmtId="0" fontId="13" fillId="3" borderId="6" xfId="2" applyFont="1" applyFill="1" applyBorder="1" applyAlignment="1">
      <alignment horizontal="center"/>
    </xf>
    <xf numFmtId="0" fontId="13" fillId="3" borderId="7" xfId="2" applyFont="1" applyFill="1" applyBorder="1" applyAlignment="1">
      <alignment horizontal="center"/>
    </xf>
    <xf numFmtId="0" fontId="19" fillId="2" borderId="0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3" xfId="3"/>
    <cellStyle name="Normal_Luong 201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295275</xdr:rowOff>
    </xdr:from>
    <xdr:to>
      <xdr:col>1</xdr:col>
      <xdr:colOff>1352550</xdr:colOff>
      <xdr:row>1</xdr:row>
      <xdr:rowOff>295275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09575" y="600075"/>
          <a:ext cx="1304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82"/>
  <sheetViews>
    <sheetView tabSelected="1" topLeftCell="A23" workbookViewId="0">
      <selection activeCell="O63" sqref="O63"/>
    </sheetView>
  </sheetViews>
  <sheetFormatPr defaultRowHeight="15" x14ac:dyDescent="0.25"/>
  <cols>
    <col min="1" max="1" width="3.7109375" style="51" customWidth="1"/>
    <col min="2" max="2" width="22" style="52" customWidth="1"/>
    <col min="3" max="3" width="9.28515625" style="53" customWidth="1"/>
    <col min="4" max="4" width="8.140625" style="53" customWidth="1"/>
    <col min="5" max="5" width="6.7109375" style="53" customWidth="1"/>
    <col min="6" max="6" width="8.140625" style="53" customWidth="1"/>
    <col min="7" max="7" width="13.5703125" style="54" customWidth="1"/>
    <col min="8" max="8" width="12.5703125" style="53" bestFit="1" customWidth="1"/>
    <col min="9" max="11" width="11" style="53" customWidth="1"/>
    <col min="12" max="12" width="19.28515625" style="3" customWidth="1"/>
    <col min="13" max="13" width="23" style="3" customWidth="1"/>
    <col min="14" max="14" width="18" style="3" customWidth="1"/>
    <col min="15" max="41" width="10.28515625" style="3" customWidth="1"/>
    <col min="42" max="52" width="10.28515625" style="4" customWidth="1"/>
    <col min="53" max="232" width="9.140625" style="5"/>
    <col min="233" max="233" width="5.42578125" style="5" customWidth="1"/>
    <col min="234" max="234" width="23.5703125" style="5" customWidth="1"/>
    <col min="235" max="235" width="6.85546875" style="5" customWidth="1"/>
    <col min="236" max="236" width="5.7109375" style="5" customWidth="1"/>
    <col min="237" max="237" width="5.28515625" style="5" customWidth="1"/>
    <col min="238" max="238" width="6.42578125" style="5" customWidth="1"/>
    <col min="239" max="240" width="5.42578125" style="5" customWidth="1"/>
    <col min="241" max="241" width="5" style="5" customWidth="1"/>
    <col min="242" max="242" width="7.7109375" style="5" customWidth="1"/>
    <col min="243" max="243" width="4.7109375" style="5" customWidth="1"/>
    <col min="244" max="244" width="6.7109375" style="5" customWidth="1"/>
    <col min="245" max="245" width="5.85546875" style="5" customWidth="1"/>
    <col min="246" max="246" width="8.140625" style="5" customWidth="1"/>
    <col min="247" max="247" width="7.5703125" style="5" customWidth="1"/>
    <col min="248" max="248" width="10.85546875" style="5" customWidth="1"/>
    <col min="249" max="249" width="9.85546875" style="5" customWidth="1"/>
    <col min="250" max="250" width="13.85546875" style="5" customWidth="1"/>
    <col min="251" max="251" width="15" style="5" customWidth="1"/>
    <col min="252" max="308" width="10.28515625" style="5" customWidth="1"/>
    <col min="309" max="488" width="9.140625" style="5"/>
    <col min="489" max="489" width="5.42578125" style="5" customWidth="1"/>
    <col min="490" max="490" width="23.5703125" style="5" customWidth="1"/>
    <col min="491" max="491" width="6.85546875" style="5" customWidth="1"/>
    <col min="492" max="492" width="5.7109375" style="5" customWidth="1"/>
    <col min="493" max="493" width="5.28515625" style="5" customWidth="1"/>
    <col min="494" max="494" width="6.42578125" style="5" customWidth="1"/>
    <col min="495" max="496" width="5.42578125" style="5" customWidth="1"/>
    <col min="497" max="497" width="5" style="5" customWidth="1"/>
    <col min="498" max="498" width="7.7109375" style="5" customWidth="1"/>
    <col min="499" max="499" width="4.7109375" style="5" customWidth="1"/>
    <col min="500" max="500" width="6.7109375" style="5" customWidth="1"/>
    <col min="501" max="501" width="5.85546875" style="5" customWidth="1"/>
    <col min="502" max="502" width="8.140625" style="5" customWidth="1"/>
    <col min="503" max="503" width="7.5703125" style="5" customWidth="1"/>
    <col min="504" max="504" width="10.85546875" style="5" customWidth="1"/>
    <col min="505" max="505" width="9.85546875" style="5" customWidth="1"/>
    <col min="506" max="506" width="13.85546875" style="5" customWidth="1"/>
    <col min="507" max="507" width="15" style="5" customWidth="1"/>
    <col min="508" max="564" width="10.28515625" style="5" customWidth="1"/>
    <col min="565" max="744" width="9.140625" style="5"/>
    <col min="745" max="745" width="5.42578125" style="5" customWidth="1"/>
    <col min="746" max="746" width="23.5703125" style="5" customWidth="1"/>
    <col min="747" max="747" width="6.85546875" style="5" customWidth="1"/>
    <col min="748" max="748" width="5.7109375" style="5" customWidth="1"/>
    <col min="749" max="749" width="5.28515625" style="5" customWidth="1"/>
    <col min="750" max="750" width="6.42578125" style="5" customWidth="1"/>
    <col min="751" max="752" width="5.42578125" style="5" customWidth="1"/>
    <col min="753" max="753" width="5" style="5" customWidth="1"/>
    <col min="754" max="754" width="7.7109375" style="5" customWidth="1"/>
    <col min="755" max="755" width="4.7109375" style="5" customWidth="1"/>
    <col min="756" max="756" width="6.7109375" style="5" customWidth="1"/>
    <col min="757" max="757" width="5.85546875" style="5" customWidth="1"/>
    <col min="758" max="758" width="8.140625" style="5" customWidth="1"/>
    <col min="759" max="759" width="7.5703125" style="5" customWidth="1"/>
    <col min="760" max="760" width="10.85546875" style="5" customWidth="1"/>
    <col min="761" max="761" width="9.85546875" style="5" customWidth="1"/>
    <col min="762" max="762" width="13.85546875" style="5" customWidth="1"/>
    <col min="763" max="763" width="15" style="5" customWidth="1"/>
    <col min="764" max="820" width="10.28515625" style="5" customWidth="1"/>
    <col min="821" max="1000" width="9.140625" style="5"/>
    <col min="1001" max="1001" width="5.42578125" style="5" customWidth="1"/>
    <col min="1002" max="1002" width="23.5703125" style="5" customWidth="1"/>
    <col min="1003" max="1003" width="6.85546875" style="5" customWidth="1"/>
    <col min="1004" max="1004" width="5.7109375" style="5" customWidth="1"/>
    <col min="1005" max="1005" width="5.28515625" style="5" customWidth="1"/>
    <col min="1006" max="1006" width="6.42578125" style="5" customWidth="1"/>
    <col min="1007" max="1008" width="5.42578125" style="5" customWidth="1"/>
    <col min="1009" max="1009" width="5" style="5" customWidth="1"/>
    <col min="1010" max="1010" width="7.7109375" style="5" customWidth="1"/>
    <col min="1011" max="1011" width="4.7109375" style="5" customWidth="1"/>
    <col min="1012" max="1012" width="6.7109375" style="5" customWidth="1"/>
    <col min="1013" max="1013" width="5.85546875" style="5" customWidth="1"/>
    <col min="1014" max="1014" width="8.140625" style="5" customWidth="1"/>
    <col min="1015" max="1015" width="7.5703125" style="5" customWidth="1"/>
    <col min="1016" max="1016" width="10.85546875" style="5" customWidth="1"/>
    <col min="1017" max="1017" width="9.85546875" style="5" customWidth="1"/>
    <col min="1018" max="1018" width="13.85546875" style="5" customWidth="1"/>
    <col min="1019" max="1019" width="15" style="5" customWidth="1"/>
    <col min="1020" max="1076" width="10.28515625" style="5" customWidth="1"/>
    <col min="1077" max="1256" width="9.140625" style="5"/>
    <col min="1257" max="1257" width="5.42578125" style="5" customWidth="1"/>
    <col min="1258" max="1258" width="23.5703125" style="5" customWidth="1"/>
    <col min="1259" max="1259" width="6.85546875" style="5" customWidth="1"/>
    <col min="1260" max="1260" width="5.7109375" style="5" customWidth="1"/>
    <col min="1261" max="1261" width="5.28515625" style="5" customWidth="1"/>
    <col min="1262" max="1262" width="6.42578125" style="5" customWidth="1"/>
    <col min="1263" max="1264" width="5.42578125" style="5" customWidth="1"/>
    <col min="1265" max="1265" width="5" style="5" customWidth="1"/>
    <col min="1266" max="1266" width="7.7109375" style="5" customWidth="1"/>
    <col min="1267" max="1267" width="4.7109375" style="5" customWidth="1"/>
    <col min="1268" max="1268" width="6.7109375" style="5" customWidth="1"/>
    <col min="1269" max="1269" width="5.85546875" style="5" customWidth="1"/>
    <col min="1270" max="1270" width="8.140625" style="5" customWidth="1"/>
    <col min="1271" max="1271" width="7.5703125" style="5" customWidth="1"/>
    <col min="1272" max="1272" width="10.85546875" style="5" customWidth="1"/>
    <col min="1273" max="1273" width="9.85546875" style="5" customWidth="1"/>
    <col min="1274" max="1274" width="13.85546875" style="5" customWidth="1"/>
    <col min="1275" max="1275" width="15" style="5" customWidth="1"/>
    <col min="1276" max="1332" width="10.28515625" style="5" customWidth="1"/>
    <col min="1333" max="1512" width="9.140625" style="5"/>
    <col min="1513" max="1513" width="5.42578125" style="5" customWidth="1"/>
    <col min="1514" max="1514" width="23.5703125" style="5" customWidth="1"/>
    <col min="1515" max="1515" width="6.85546875" style="5" customWidth="1"/>
    <col min="1516" max="1516" width="5.7109375" style="5" customWidth="1"/>
    <col min="1517" max="1517" width="5.28515625" style="5" customWidth="1"/>
    <col min="1518" max="1518" width="6.42578125" style="5" customWidth="1"/>
    <col min="1519" max="1520" width="5.42578125" style="5" customWidth="1"/>
    <col min="1521" max="1521" width="5" style="5" customWidth="1"/>
    <col min="1522" max="1522" width="7.7109375" style="5" customWidth="1"/>
    <col min="1523" max="1523" width="4.7109375" style="5" customWidth="1"/>
    <col min="1524" max="1524" width="6.7109375" style="5" customWidth="1"/>
    <col min="1525" max="1525" width="5.85546875" style="5" customWidth="1"/>
    <col min="1526" max="1526" width="8.140625" style="5" customWidth="1"/>
    <col min="1527" max="1527" width="7.5703125" style="5" customWidth="1"/>
    <col min="1528" max="1528" width="10.85546875" style="5" customWidth="1"/>
    <col min="1529" max="1529" width="9.85546875" style="5" customWidth="1"/>
    <col min="1530" max="1530" width="13.85546875" style="5" customWidth="1"/>
    <col min="1531" max="1531" width="15" style="5" customWidth="1"/>
    <col min="1532" max="1588" width="10.28515625" style="5" customWidth="1"/>
    <col min="1589" max="1768" width="9.140625" style="5"/>
    <col min="1769" max="1769" width="5.42578125" style="5" customWidth="1"/>
    <col min="1770" max="1770" width="23.5703125" style="5" customWidth="1"/>
    <col min="1771" max="1771" width="6.85546875" style="5" customWidth="1"/>
    <col min="1772" max="1772" width="5.7109375" style="5" customWidth="1"/>
    <col min="1773" max="1773" width="5.28515625" style="5" customWidth="1"/>
    <col min="1774" max="1774" width="6.42578125" style="5" customWidth="1"/>
    <col min="1775" max="1776" width="5.42578125" style="5" customWidth="1"/>
    <col min="1777" max="1777" width="5" style="5" customWidth="1"/>
    <col min="1778" max="1778" width="7.7109375" style="5" customWidth="1"/>
    <col min="1779" max="1779" width="4.7109375" style="5" customWidth="1"/>
    <col min="1780" max="1780" width="6.7109375" style="5" customWidth="1"/>
    <col min="1781" max="1781" width="5.85546875" style="5" customWidth="1"/>
    <col min="1782" max="1782" width="8.140625" style="5" customWidth="1"/>
    <col min="1783" max="1783" width="7.5703125" style="5" customWidth="1"/>
    <col min="1784" max="1784" width="10.85546875" style="5" customWidth="1"/>
    <col min="1785" max="1785" width="9.85546875" style="5" customWidth="1"/>
    <col min="1786" max="1786" width="13.85546875" style="5" customWidth="1"/>
    <col min="1787" max="1787" width="15" style="5" customWidth="1"/>
    <col min="1788" max="1844" width="10.28515625" style="5" customWidth="1"/>
    <col min="1845" max="2024" width="9.140625" style="5"/>
    <col min="2025" max="2025" width="5.42578125" style="5" customWidth="1"/>
    <col min="2026" max="2026" width="23.5703125" style="5" customWidth="1"/>
    <col min="2027" max="2027" width="6.85546875" style="5" customWidth="1"/>
    <col min="2028" max="2028" width="5.7109375" style="5" customWidth="1"/>
    <col min="2029" max="2029" width="5.28515625" style="5" customWidth="1"/>
    <col min="2030" max="2030" width="6.42578125" style="5" customWidth="1"/>
    <col min="2031" max="2032" width="5.42578125" style="5" customWidth="1"/>
    <col min="2033" max="2033" width="5" style="5" customWidth="1"/>
    <col min="2034" max="2034" width="7.7109375" style="5" customWidth="1"/>
    <col min="2035" max="2035" width="4.7109375" style="5" customWidth="1"/>
    <col min="2036" max="2036" width="6.7109375" style="5" customWidth="1"/>
    <col min="2037" max="2037" width="5.85546875" style="5" customWidth="1"/>
    <col min="2038" max="2038" width="8.140625" style="5" customWidth="1"/>
    <col min="2039" max="2039" width="7.5703125" style="5" customWidth="1"/>
    <col min="2040" max="2040" width="10.85546875" style="5" customWidth="1"/>
    <col min="2041" max="2041" width="9.85546875" style="5" customWidth="1"/>
    <col min="2042" max="2042" width="13.85546875" style="5" customWidth="1"/>
    <col min="2043" max="2043" width="15" style="5" customWidth="1"/>
    <col min="2044" max="2100" width="10.28515625" style="5" customWidth="1"/>
    <col min="2101" max="2280" width="9.140625" style="5"/>
    <col min="2281" max="2281" width="5.42578125" style="5" customWidth="1"/>
    <col min="2282" max="2282" width="23.5703125" style="5" customWidth="1"/>
    <col min="2283" max="2283" width="6.85546875" style="5" customWidth="1"/>
    <col min="2284" max="2284" width="5.7109375" style="5" customWidth="1"/>
    <col min="2285" max="2285" width="5.28515625" style="5" customWidth="1"/>
    <col min="2286" max="2286" width="6.42578125" style="5" customWidth="1"/>
    <col min="2287" max="2288" width="5.42578125" style="5" customWidth="1"/>
    <col min="2289" max="2289" width="5" style="5" customWidth="1"/>
    <col min="2290" max="2290" width="7.7109375" style="5" customWidth="1"/>
    <col min="2291" max="2291" width="4.7109375" style="5" customWidth="1"/>
    <col min="2292" max="2292" width="6.7109375" style="5" customWidth="1"/>
    <col min="2293" max="2293" width="5.85546875" style="5" customWidth="1"/>
    <col min="2294" max="2294" width="8.140625" style="5" customWidth="1"/>
    <col min="2295" max="2295" width="7.5703125" style="5" customWidth="1"/>
    <col min="2296" max="2296" width="10.85546875" style="5" customWidth="1"/>
    <col min="2297" max="2297" width="9.85546875" style="5" customWidth="1"/>
    <col min="2298" max="2298" width="13.85546875" style="5" customWidth="1"/>
    <col min="2299" max="2299" width="15" style="5" customWidth="1"/>
    <col min="2300" max="2356" width="10.28515625" style="5" customWidth="1"/>
    <col min="2357" max="2536" width="9.140625" style="5"/>
    <col min="2537" max="2537" width="5.42578125" style="5" customWidth="1"/>
    <col min="2538" max="2538" width="23.5703125" style="5" customWidth="1"/>
    <col min="2539" max="2539" width="6.85546875" style="5" customWidth="1"/>
    <col min="2540" max="2540" width="5.7109375" style="5" customWidth="1"/>
    <col min="2541" max="2541" width="5.28515625" style="5" customWidth="1"/>
    <col min="2542" max="2542" width="6.42578125" style="5" customWidth="1"/>
    <col min="2543" max="2544" width="5.42578125" style="5" customWidth="1"/>
    <col min="2545" max="2545" width="5" style="5" customWidth="1"/>
    <col min="2546" max="2546" width="7.7109375" style="5" customWidth="1"/>
    <col min="2547" max="2547" width="4.7109375" style="5" customWidth="1"/>
    <col min="2548" max="2548" width="6.7109375" style="5" customWidth="1"/>
    <col min="2549" max="2549" width="5.85546875" style="5" customWidth="1"/>
    <col min="2550" max="2550" width="8.140625" style="5" customWidth="1"/>
    <col min="2551" max="2551" width="7.5703125" style="5" customWidth="1"/>
    <col min="2552" max="2552" width="10.85546875" style="5" customWidth="1"/>
    <col min="2553" max="2553" width="9.85546875" style="5" customWidth="1"/>
    <col min="2554" max="2554" width="13.85546875" style="5" customWidth="1"/>
    <col min="2555" max="2555" width="15" style="5" customWidth="1"/>
    <col min="2556" max="2612" width="10.28515625" style="5" customWidth="1"/>
    <col min="2613" max="2792" width="9.140625" style="5"/>
    <col min="2793" max="2793" width="5.42578125" style="5" customWidth="1"/>
    <col min="2794" max="2794" width="23.5703125" style="5" customWidth="1"/>
    <col min="2795" max="2795" width="6.85546875" style="5" customWidth="1"/>
    <col min="2796" max="2796" width="5.7109375" style="5" customWidth="1"/>
    <col min="2797" max="2797" width="5.28515625" style="5" customWidth="1"/>
    <col min="2798" max="2798" width="6.42578125" style="5" customWidth="1"/>
    <col min="2799" max="2800" width="5.42578125" style="5" customWidth="1"/>
    <col min="2801" max="2801" width="5" style="5" customWidth="1"/>
    <col min="2802" max="2802" width="7.7109375" style="5" customWidth="1"/>
    <col min="2803" max="2803" width="4.7109375" style="5" customWidth="1"/>
    <col min="2804" max="2804" width="6.7109375" style="5" customWidth="1"/>
    <col min="2805" max="2805" width="5.85546875" style="5" customWidth="1"/>
    <col min="2806" max="2806" width="8.140625" style="5" customWidth="1"/>
    <col min="2807" max="2807" width="7.5703125" style="5" customWidth="1"/>
    <col min="2808" max="2808" width="10.85546875" style="5" customWidth="1"/>
    <col min="2809" max="2809" width="9.85546875" style="5" customWidth="1"/>
    <col min="2810" max="2810" width="13.85546875" style="5" customWidth="1"/>
    <col min="2811" max="2811" width="15" style="5" customWidth="1"/>
    <col min="2812" max="2868" width="10.28515625" style="5" customWidth="1"/>
    <col min="2869" max="3048" width="9.140625" style="5"/>
    <col min="3049" max="3049" width="5.42578125" style="5" customWidth="1"/>
    <col min="3050" max="3050" width="23.5703125" style="5" customWidth="1"/>
    <col min="3051" max="3051" width="6.85546875" style="5" customWidth="1"/>
    <col min="3052" max="3052" width="5.7109375" style="5" customWidth="1"/>
    <col min="3053" max="3053" width="5.28515625" style="5" customWidth="1"/>
    <col min="3054" max="3054" width="6.42578125" style="5" customWidth="1"/>
    <col min="3055" max="3056" width="5.42578125" style="5" customWidth="1"/>
    <col min="3057" max="3057" width="5" style="5" customWidth="1"/>
    <col min="3058" max="3058" width="7.7109375" style="5" customWidth="1"/>
    <col min="3059" max="3059" width="4.7109375" style="5" customWidth="1"/>
    <col min="3060" max="3060" width="6.7109375" style="5" customWidth="1"/>
    <col min="3061" max="3061" width="5.85546875" style="5" customWidth="1"/>
    <col min="3062" max="3062" width="8.140625" style="5" customWidth="1"/>
    <col min="3063" max="3063" width="7.5703125" style="5" customWidth="1"/>
    <col min="3064" max="3064" width="10.85546875" style="5" customWidth="1"/>
    <col min="3065" max="3065" width="9.85546875" style="5" customWidth="1"/>
    <col min="3066" max="3066" width="13.85546875" style="5" customWidth="1"/>
    <col min="3067" max="3067" width="15" style="5" customWidth="1"/>
    <col min="3068" max="3124" width="10.28515625" style="5" customWidth="1"/>
    <col min="3125" max="3304" width="9.140625" style="5"/>
    <col min="3305" max="3305" width="5.42578125" style="5" customWidth="1"/>
    <col min="3306" max="3306" width="23.5703125" style="5" customWidth="1"/>
    <col min="3307" max="3307" width="6.85546875" style="5" customWidth="1"/>
    <col min="3308" max="3308" width="5.7109375" style="5" customWidth="1"/>
    <col min="3309" max="3309" width="5.28515625" style="5" customWidth="1"/>
    <col min="3310" max="3310" width="6.42578125" style="5" customWidth="1"/>
    <col min="3311" max="3312" width="5.42578125" style="5" customWidth="1"/>
    <col min="3313" max="3313" width="5" style="5" customWidth="1"/>
    <col min="3314" max="3314" width="7.7109375" style="5" customWidth="1"/>
    <col min="3315" max="3315" width="4.7109375" style="5" customWidth="1"/>
    <col min="3316" max="3316" width="6.7109375" style="5" customWidth="1"/>
    <col min="3317" max="3317" width="5.85546875" style="5" customWidth="1"/>
    <col min="3318" max="3318" width="8.140625" style="5" customWidth="1"/>
    <col min="3319" max="3319" width="7.5703125" style="5" customWidth="1"/>
    <col min="3320" max="3320" width="10.85546875" style="5" customWidth="1"/>
    <col min="3321" max="3321" width="9.85546875" style="5" customWidth="1"/>
    <col min="3322" max="3322" width="13.85546875" style="5" customWidth="1"/>
    <col min="3323" max="3323" width="15" style="5" customWidth="1"/>
    <col min="3324" max="3380" width="10.28515625" style="5" customWidth="1"/>
    <col min="3381" max="3560" width="9.140625" style="5"/>
    <col min="3561" max="3561" width="5.42578125" style="5" customWidth="1"/>
    <col min="3562" max="3562" width="23.5703125" style="5" customWidth="1"/>
    <col min="3563" max="3563" width="6.85546875" style="5" customWidth="1"/>
    <col min="3564" max="3564" width="5.7109375" style="5" customWidth="1"/>
    <col min="3565" max="3565" width="5.28515625" style="5" customWidth="1"/>
    <col min="3566" max="3566" width="6.42578125" style="5" customWidth="1"/>
    <col min="3567" max="3568" width="5.42578125" style="5" customWidth="1"/>
    <col min="3569" max="3569" width="5" style="5" customWidth="1"/>
    <col min="3570" max="3570" width="7.7109375" style="5" customWidth="1"/>
    <col min="3571" max="3571" width="4.7109375" style="5" customWidth="1"/>
    <col min="3572" max="3572" width="6.7109375" style="5" customWidth="1"/>
    <col min="3573" max="3573" width="5.85546875" style="5" customWidth="1"/>
    <col min="3574" max="3574" width="8.140625" style="5" customWidth="1"/>
    <col min="3575" max="3575" width="7.5703125" style="5" customWidth="1"/>
    <col min="3576" max="3576" width="10.85546875" style="5" customWidth="1"/>
    <col min="3577" max="3577" width="9.85546875" style="5" customWidth="1"/>
    <col min="3578" max="3578" width="13.85546875" style="5" customWidth="1"/>
    <col min="3579" max="3579" width="15" style="5" customWidth="1"/>
    <col min="3580" max="3636" width="10.28515625" style="5" customWidth="1"/>
    <col min="3637" max="3816" width="9.140625" style="5"/>
    <col min="3817" max="3817" width="5.42578125" style="5" customWidth="1"/>
    <col min="3818" max="3818" width="23.5703125" style="5" customWidth="1"/>
    <col min="3819" max="3819" width="6.85546875" style="5" customWidth="1"/>
    <col min="3820" max="3820" width="5.7109375" style="5" customWidth="1"/>
    <col min="3821" max="3821" width="5.28515625" style="5" customWidth="1"/>
    <col min="3822" max="3822" width="6.42578125" style="5" customWidth="1"/>
    <col min="3823" max="3824" width="5.42578125" style="5" customWidth="1"/>
    <col min="3825" max="3825" width="5" style="5" customWidth="1"/>
    <col min="3826" max="3826" width="7.7109375" style="5" customWidth="1"/>
    <col min="3827" max="3827" width="4.7109375" style="5" customWidth="1"/>
    <col min="3828" max="3828" width="6.7109375" style="5" customWidth="1"/>
    <col min="3829" max="3829" width="5.85546875" style="5" customWidth="1"/>
    <col min="3830" max="3830" width="8.140625" style="5" customWidth="1"/>
    <col min="3831" max="3831" width="7.5703125" style="5" customWidth="1"/>
    <col min="3832" max="3832" width="10.85546875" style="5" customWidth="1"/>
    <col min="3833" max="3833" width="9.85546875" style="5" customWidth="1"/>
    <col min="3834" max="3834" width="13.85546875" style="5" customWidth="1"/>
    <col min="3835" max="3835" width="15" style="5" customWidth="1"/>
    <col min="3836" max="3892" width="10.28515625" style="5" customWidth="1"/>
    <col min="3893" max="4072" width="9.140625" style="5"/>
    <col min="4073" max="4073" width="5.42578125" style="5" customWidth="1"/>
    <col min="4074" max="4074" width="23.5703125" style="5" customWidth="1"/>
    <col min="4075" max="4075" width="6.85546875" style="5" customWidth="1"/>
    <col min="4076" max="4076" width="5.7109375" style="5" customWidth="1"/>
    <col min="4077" max="4077" width="5.28515625" style="5" customWidth="1"/>
    <col min="4078" max="4078" width="6.42578125" style="5" customWidth="1"/>
    <col min="4079" max="4080" width="5.42578125" style="5" customWidth="1"/>
    <col min="4081" max="4081" width="5" style="5" customWidth="1"/>
    <col min="4082" max="4082" width="7.7109375" style="5" customWidth="1"/>
    <col min="4083" max="4083" width="4.7109375" style="5" customWidth="1"/>
    <col min="4084" max="4084" width="6.7109375" style="5" customWidth="1"/>
    <col min="4085" max="4085" width="5.85546875" style="5" customWidth="1"/>
    <col min="4086" max="4086" width="8.140625" style="5" customWidth="1"/>
    <col min="4087" max="4087" width="7.5703125" style="5" customWidth="1"/>
    <col min="4088" max="4088" width="10.85546875" style="5" customWidth="1"/>
    <col min="4089" max="4089" width="9.85546875" style="5" customWidth="1"/>
    <col min="4090" max="4090" width="13.85546875" style="5" customWidth="1"/>
    <col min="4091" max="4091" width="15" style="5" customWidth="1"/>
    <col min="4092" max="4148" width="10.28515625" style="5" customWidth="1"/>
    <col min="4149" max="4328" width="9.140625" style="5"/>
    <col min="4329" max="4329" width="5.42578125" style="5" customWidth="1"/>
    <col min="4330" max="4330" width="23.5703125" style="5" customWidth="1"/>
    <col min="4331" max="4331" width="6.85546875" style="5" customWidth="1"/>
    <col min="4332" max="4332" width="5.7109375" style="5" customWidth="1"/>
    <col min="4333" max="4333" width="5.28515625" style="5" customWidth="1"/>
    <col min="4334" max="4334" width="6.42578125" style="5" customWidth="1"/>
    <col min="4335" max="4336" width="5.42578125" style="5" customWidth="1"/>
    <col min="4337" max="4337" width="5" style="5" customWidth="1"/>
    <col min="4338" max="4338" width="7.7109375" style="5" customWidth="1"/>
    <col min="4339" max="4339" width="4.7109375" style="5" customWidth="1"/>
    <col min="4340" max="4340" width="6.7109375" style="5" customWidth="1"/>
    <col min="4341" max="4341" width="5.85546875" style="5" customWidth="1"/>
    <col min="4342" max="4342" width="8.140625" style="5" customWidth="1"/>
    <col min="4343" max="4343" width="7.5703125" style="5" customWidth="1"/>
    <col min="4344" max="4344" width="10.85546875" style="5" customWidth="1"/>
    <col min="4345" max="4345" width="9.85546875" style="5" customWidth="1"/>
    <col min="4346" max="4346" width="13.85546875" style="5" customWidth="1"/>
    <col min="4347" max="4347" width="15" style="5" customWidth="1"/>
    <col min="4348" max="4404" width="10.28515625" style="5" customWidth="1"/>
    <col min="4405" max="4584" width="9.140625" style="5"/>
    <col min="4585" max="4585" width="5.42578125" style="5" customWidth="1"/>
    <col min="4586" max="4586" width="23.5703125" style="5" customWidth="1"/>
    <col min="4587" max="4587" width="6.85546875" style="5" customWidth="1"/>
    <col min="4588" max="4588" width="5.7109375" style="5" customWidth="1"/>
    <col min="4589" max="4589" width="5.28515625" style="5" customWidth="1"/>
    <col min="4590" max="4590" width="6.42578125" style="5" customWidth="1"/>
    <col min="4591" max="4592" width="5.42578125" style="5" customWidth="1"/>
    <col min="4593" max="4593" width="5" style="5" customWidth="1"/>
    <col min="4594" max="4594" width="7.7109375" style="5" customWidth="1"/>
    <col min="4595" max="4595" width="4.7109375" style="5" customWidth="1"/>
    <col min="4596" max="4596" width="6.7109375" style="5" customWidth="1"/>
    <col min="4597" max="4597" width="5.85546875" style="5" customWidth="1"/>
    <col min="4598" max="4598" width="8.140625" style="5" customWidth="1"/>
    <col min="4599" max="4599" width="7.5703125" style="5" customWidth="1"/>
    <col min="4600" max="4600" width="10.85546875" style="5" customWidth="1"/>
    <col min="4601" max="4601" width="9.85546875" style="5" customWidth="1"/>
    <col min="4602" max="4602" width="13.85546875" style="5" customWidth="1"/>
    <col min="4603" max="4603" width="15" style="5" customWidth="1"/>
    <col min="4604" max="4660" width="10.28515625" style="5" customWidth="1"/>
    <col min="4661" max="4840" width="9.140625" style="5"/>
    <col min="4841" max="4841" width="5.42578125" style="5" customWidth="1"/>
    <col min="4842" max="4842" width="23.5703125" style="5" customWidth="1"/>
    <col min="4843" max="4843" width="6.85546875" style="5" customWidth="1"/>
    <col min="4844" max="4844" width="5.7109375" style="5" customWidth="1"/>
    <col min="4845" max="4845" width="5.28515625" style="5" customWidth="1"/>
    <col min="4846" max="4846" width="6.42578125" style="5" customWidth="1"/>
    <col min="4847" max="4848" width="5.42578125" style="5" customWidth="1"/>
    <col min="4849" max="4849" width="5" style="5" customWidth="1"/>
    <col min="4850" max="4850" width="7.7109375" style="5" customWidth="1"/>
    <col min="4851" max="4851" width="4.7109375" style="5" customWidth="1"/>
    <col min="4852" max="4852" width="6.7109375" style="5" customWidth="1"/>
    <col min="4853" max="4853" width="5.85546875" style="5" customWidth="1"/>
    <col min="4854" max="4854" width="8.140625" style="5" customWidth="1"/>
    <col min="4855" max="4855" width="7.5703125" style="5" customWidth="1"/>
    <col min="4856" max="4856" width="10.85546875" style="5" customWidth="1"/>
    <col min="4857" max="4857" width="9.85546875" style="5" customWidth="1"/>
    <col min="4858" max="4858" width="13.85546875" style="5" customWidth="1"/>
    <col min="4859" max="4859" width="15" style="5" customWidth="1"/>
    <col min="4860" max="4916" width="10.28515625" style="5" customWidth="1"/>
    <col min="4917" max="5096" width="9.140625" style="5"/>
    <col min="5097" max="5097" width="5.42578125" style="5" customWidth="1"/>
    <col min="5098" max="5098" width="23.5703125" style="5" customWidth="1"/>
    <col min="5099" max="5099" width="6.85546875" style="5" customWidth="1"/>
    <col min="5100" max="5100" width="5.7109375" style="5" customWidth="1"/>
    <col min="5101" max="5101" width="5.28515625" style="5" customWidth="1"/>
    <col min="5102" max="5102" width="6.42578125" style="5" customWidth="1"/>
    <col min="5103" max="5104" width="5.42578125" style="5" customWidth="1"/>
    <col min="5105" max="5105" width="5" style="5" customWidth="1"/>
    <col min="5106" max="5106" width="7.7109375" style="5" customWidth="1"/>
    <col min="5107" max="5107" width="4.7109375" style="5" customWidth="1"/>
    <col min="5108" max="5108" width="6.7109375" style="5" customWidth="1"/>
    <col min="5109" max="5109" width="5.85546875" style="5" customWidth="1"/>
    <col min="5110" max="5110" width="8.140625" style="5" customWidth="1"/>
    <col min="5111" max="5111" width="7.5703125" style="5" customWidth="1"/>
    <col min="5112" max="5112" width="10.85546875" style="5" customWidth="1"/>
    <col min="5113" max="5113" width="9.85546875" style="5" customWidth="1"/>
    <col min="5114" max="5114" width="13.85546875" style="5" customWidth="1"/>
    <col min="5115" max="5115" width="15" style="5" customWidth="1"/>
    <col min="5116" max="5172" width="10.28515625" style="5" customWidth="1"/>
    <col min="5173" max="5352" width="9.140625" style="5"/>
    <col min="5353" max="5353" width="5.42578125" style="5" customWidth="1"/>
    <col min="5354" max="5354" width="23.5703125" style="5" customWidth="1"/>
    <col min="5355" max="5355" width="6.85546875" style="5" customWidth="1"/>
    <col min="5356" max="5356" width="5.7109375" style="5" customWidth="1"/>
    <col min="5357" max="5357" width="5.28515625" style="5" customWidth="1"/>
    <col min="5358" max="5358" width="6.42578125" style="5" customWidth="1"/>
    <col min="5359" max="5360" width="5.42578125" style="5" customWidth="1"/>
    <col min="5361" max="5361" width="5" style="5" customWidth="1"/>
    <col min="5362" max="5362" width="7.7109375" style="5" customWidth="1"/>
    <col min="5363" max="5363" width="4.7109375" style="5" customWidth="1"/>
    <col min="5364" max="5364" width="6.7109375" style="5" customWidth="1"/>
    <col min="5365" max="5365" width="5.85546875" style="5" customWidth="1"/>
    <col min="5366" max="5366" width="8.140625" style="5" customWidth="1"/>
    <col min="5367" max="5367" width="7.5703125" style="5" customWidth="1"/>
    <col min="5368" max="5368" width="10.85546875" style="5" customWidth="1"/>
    <col min="5369" max="5369" width="9.85546875" style="5" customWidth="1"/>
    <col min="5370" max="5370" width="13.85546875" style="5" customWidth="1"/>
    <col min="5371" max="5371" width="15" style="5" customWidth="1"/>
    <col min="5372" max="5428" width="10.28515625" style="5" customWidth="1"/>
    <col min="5429" max="5608" width="9.140625" style="5"/>
    <col min="5609" max="5609" width="5.42578125" style="5" customWidth="1"/>
    <col min="5610" max="5610" width="23.5703125" style="5" customWidth="1"/>
    <col min="5611" max="5611" width="6.85546875" style="5" customWidth="1"/>
    <col min="5612" max="5612" width="5.7109375" style="5" customWidth="1"/>
    <col min="5613" max="5613" width="5.28515625" style="5" customWidth="1"/>
    <col min="5614" max="5614" width="6.42578125" style="5" customWidth="1"/>
    <col min="5615" max="5616" width="5.42578125" style="5" customWidth="1"/>
    <col min="5617" max="5617" width="5" style="5" customWidth="1"/>
    <col min="5618" max="5618" width="7.7109375" style="5" customWidth="1"/>
    <col min="5619" max="5619" width="4.7109375" style="5" customWidth="1"/>
    <col min="5620" max="5620" width="6.7109375" style="5" customWidth="1"/>
    <col min="5621" max="5621" width="5.85546875" style="5" customWidth="1"/>
    <col min="5622" max="5622" width="8.140625" style="5" customWidth="1"/>
    <col min="5623" max="5623" width="7.5703125" style="5" customWidth="1"/>
    <col min="5624" max="5624" width="10.85546875" style="5" customWidth="1"/>
    <col min="5625" max="5625" width="9.85546875" style="5" customWidth="1"/>
    <col min="5626" max="5626" width="13.85546875" style="5" customWidth="1"/>
    <col min="5627" max="5627" width="15" style="5" customWidth="1"/>
    <col min="5628" max="5684" width="10.28515625" style="5" customWidth="1"/>
    <col min="5685" max="5864" width="9.140625" style="5"/>
    <col min="5865" max="5865" width="5.42578125" style="5" customWidth="1"/>
    <col min="5866" max="5866" width="23.5703125" style="5" customWidth="1"/>
    <col min="5867" max="5867" width="6.85546875" style="5" customWidth="1"/>
    <col min="5868" max="5868" width="5.7109375" style="5" customWidth="1"/>
    <col min="5869" max="5869" width="5.28515625" style="5" customWidth="1"/>
    <col min="5870" max="5870" width="6.42578125" style="5" customWidth="1"/>
    <col min="5871" max="5872" width="5.42578125" style="5" customWidth="1"/>
    <col min="5873" max="5873" width="5" style="5" customWidth="1"/>
    <col min="5874" max="5874" width="7.7109375" style="5" customWidth="1"/>
    <col min="5875" max="5875" width="4.7109375" style="5" customWidth="1"/>
    <col min="5876" max="5876" width="6.7109375" style="5" customWidth="1"/>
    <col min="5877" max="5877" width="5.85546875" style="5" customWidth="1"/>
    <col min="5878" max="5878" width="8.140625" style="5" customWidth="1"/>
    <col min="5879" max="5879" width="7.5703125" style="5" customWidth="1"/>
    <col min="5880" max="5880" width="10.85546875" style="5" customWidth="1"/>
    <col min="5881" max="5881" width="9.85546875" style="5" customWidth="1"/>
    <col min="5882" max="5882" width="13.85546875" style="5" customWidth="1"/>
    <col min="5883" max="5883" width="15" style="5" customWidth="1"/>
    <col min="5884" max="5940" width="10.28515625" style="5" customWidth="1"/>
    <col min="5941" max="6120" width="9.140625" style="5"/>
    <col min="6121" max="6121" width="5.42578125" style="5" customWidth="1"/>
    <col min="6122" max="6122" width="23.5703125" style="5" customWidth="1"/>
    <col min="6123" max="6123" width="6.85546875" style="5" customWidth="1"/>
    <col min="6124" max="6124" width="5.7109375" style="5" customWidth="1"/>
    <col min="6125" max="6125" width="5.28515625" style="5" customWidth="1"/>
    <col min="6126" max="6126" width="6.42578125" style="5" customWidth="1"/>
    <col min="6127" max="6128" width="5.42578125" style="5" customWidth="1"/>
    <col min="6129" max="6129" width="5" style="5" customWidth="1"/>
    <col min="6130" max="6130" width="7.7109375" style="5" customWidth="1"/>
    <col min="6131" max="6131" width="4.7109375" style="5" customWidth="1"/>
    <col min="6132" max="6132" width="6.7109375" style="5" customWidth="1"/>
    <col min="6133" max="6133" width="5.85546875" style="5" customWidth="1"/>
    <col min="6134" max="6134" width="8.140625" style="5" customWidth="1"/>
    <col min="6135" max="6135" width="7.5703125" style="5" customWidth="1"/>
    <col min="6136" max="6136" width="10.85546875" style="5" customWidth="1"/>
    <col min="6137" max="6137" width="9.85546875" style="5" customWidth="1"/>
    <col min="6138" max="6138" width="13.85546875" style="5" customWidth="1"/>
    <col min="6139" max="6139" width="15" style="5" customWidth="1"/>
    <col min="6140" max="6196" width="10.28515625" style="5" customWidth="1"/>
    <col min="6197" max="6376" width="9.140625" style="5"/>
    <col min="6377" max="6377" width="5.42578125" style="5" customWidth="1"/>
    <col min="6378" max="6378" width="23.5703125" style="5" customWidth="1"/>
    <col min="6379" max="6379" width="6.85546875" style="5" customWidth="1"/>
    <col min="6380" max="6380" width="5.7109375" style="5" customWidth="1"/>
    <col min="6381" max="6381" width="5.28515625" style="5" customWidth="1"/>
    <col min="6382" max="6382" width="6.42578125" style="5" customWidth="1"/>
    <col min="6383" max="6384" width="5.42578125" style="5" customWidth="1"/>
    <col min="6385" max="6385" width="5" style="5" customWidth="1"/>
    <col min="6386" max="6386" width="7.7109375" style="5" customWidth="1"/>
    <col min="6387" max="6387" width="4.7109375" style="5" customWidth="1"/>
    <col min="6388" max="6388" width="6.7109375" style="5" customWidth="1"/>
    <col min="6389" max="6389" width="5.85546875" style="5" customWidth="1"/>
    <col min="6390" max="6390" width="8.140625" style="5" customWidth="1"/>
    <col min="6391" max="6391" width="7.5703125" style="5" customWidth="1"/>
    <col min="6392" max="6392" width="10.85546875" style="5" customWidth="1"/>
    <col min="6393" max="6393" width="9.85546875" style="5" customWidth="1"/>
    <col min="6394" max="6394" width="13.85546875" style="5" customWidth="1"/>
    <col min="6395" max="6395" width="15" style="5" customWidth="1"/>
    <col min="6396" max="6452" width="10.28515625" style="5" customWidth="1"/>
    <col min="6453" max="6632" width="9.140625" style="5"/>
    <col min="6633" max="6633" width="5.42578125" style="5" customWidth="1"/>
    <col min="6634" max="6634" width="23.5703125" style="5" customWidth="1"/>
    <col min="6635" max="6635" width="6.85546875" style="5" customWidth="1"/>
    <col min="6636" max="6636" width="5.7109375" style="5" customWidth="1"/>
    <col min="6637" max="6637" width="5.28515625" style="5" customWidth="1"/>
    <col min="6638" max="6638" width="6.42578125" style="5" customWidth="1"/>
    <col min="6639" max="6640" width="5.42578125" style="5" customWidth="1"/>
    <col min="6641" max="6641" width="5" style="5" customWidth="1"/>
    <col min="6642" max="6642" width="7.7109375" style="5" customWidth="1"/>
    <col min="6643" max="6643" width="4.7109375" style="5" customWidth="1"/>
    <col min="6644" max="6644" width="6.7109375" style="5" customWidth="1"/>
    <col min="6645" max="6645" width="5.85546875" style="5" customWidth="1"/>
    <col min="6646" max="6646" width="8.140625" style="5" customWidth="1"/>
    <col min="6647" max="6647" width="7.5703125" style="5" customWidth="1"/>
    <col min="6648" max="6648" width="10.85546875" style="5" customWidth="1"/>
    <col min="6649" max="6649" width="9.85546875" style="5" customWidth="1"/>
    <col min="6650" max="6650" width="13.85546875" style="5" customWidth="1"/>
    <col min="6651" max="6651" width="15" style="5" customWidth="1"/>
    <col min="6652" max="6708" width="10.28515625" style="5" customWidth="1"/>
    <col min="6709" max="6888" width="9.140625" style="5"/>
    <col min="6889" max="6889" width="5.42578125" style="5" customWidth="1"/>
    <col min="6890" max="6890" width="23.5703125" style="5" customWidth="1"/>
    <col min="6891" max="6891" width="6.85546875" style="5" customWidth="1"/>
    <col min="6892" max="6892" width="5.7109375" style="5" customWidth="1"/>
    <col min="6893" max="6893" width="5.28515625" style="5" customWidth="1"/>
    <col min="6894" max="6894" width="6.42578125" style="5" customWidth="1"/>
    <col min="6895" max="6896" width="5.42578125" style="5" customWidth="1"/>
    <col min="6897" max="6897" width="5" style="5" customWidth="1"/>
    <col min="6898" max="6898" width="7.7109375" style="5" customWidth="1"/>
    <col min="6899" max="6899" width="4.7109375" style="5" customWidth="1"/>
    <col min="6900" max="6900" width="6.7109375" style="5" customWidth="1"/>
    <col min="6901" max="6901" width="5.85546875" style="5" customWidth="1"/>
    <col min="6902" max="6902" width="8.140625" style="5" customWidth="1"/>
    <col min="6903" max="6903" width="7.5703125" style="5" customWidth="1"/>
    <col min="6904" max="6904" width="10.85546875" style="5" customWidth="1"/>
    <col min="6905" max="6905" width="9.85546875" style="5" customWidth="1"/>
    <col min="6906" max="6906" width="13.85546875" style="5" customWidth="1"/>
    <col min="6907" max="6907" width="15" style="5" customWidth="1"/>
    <col min="6908" max="6964" width="10.28515625" style="5" customWidth="1"/>
    <col min="6965" max="7144" width="9.140625" style="5"/>
    <col min="7145" max="7145" width="5.42578125" style="5" customWidth="1"/>
    <col min="7146" max="7146" width="23.5703125" style="5" customWidth="1"/>
    <col min="7147" max="7147" width="6.85546875" style="5" customWidth="1"/>
    <col min="7148" max="7148" width="5.7109375" style="5" customWidth="1"/>
    <col min="7149" max="7149" width="5.28515625" style="5" customWidth="1"/>
    <col min="7150" max="7150" width="6.42578125" style="5" customWidth="1"/>
    <col min="7151" max="7152" width="5.42578125" style="5" customWidth="1"/>
    <col min="7153" max="7153" width="5" style="5" customWidth="1"/>
    <col min="7154" max="7154" width="7.7109375" style="5" customWidth="1"/>
    <col min="7155" max="7155" width="4.7109375" style="5" customWidth="1"/>
    <col min="7156" max="7156" width="6.7109375" style="5" customWidth="1"/>
    <col min="7157" max="7157" width="5.85546875" style="5" customWidth="1"/>
    <col min="7158" max="7158" width="8.140625" style="5" customWidth="1"/>
    <col min="7159" max="7159" width="7.5703125" style="5" customWidth="1"/>
    <col min="7160" max="7160" width="10.85546875" style="5" customWidth="1"/>
    <col min="7161" max="7161" width="9.85546875" style="5" customWidth="1"/>
    <col min="7162" max="7162" width="13.85546875" style="5" customWidth="1"/>
    <col min="7163" max="7163" width="15" style="5" customWidth="1"/>
    <col min="7164" max="7220" width="10.28515625" style="5" customWidth="1"/>
    <col min="7221" max="7400" width="9.140625" style="5"/>
    <col min="7401" max="7401" width="5.42578125" style="5" customWidth="1"/>
    <col min="7402" max="7402" width="23.5703125" style="5" customWidth="1"/>
    <col min="7403" max="7403" width="6.85546875" style="5" customWidth="1"/>
    <col min="7404" max="7404" width="5.7109375" style="5" customWidth="1"/>
    <col min="7405" max="7405" width="5.28515625" style="5" customWidth="1"/>
    <col min="7406" max="7406" width="6.42578125" style="5" customWidth="1"/>
    <col min="7407" max="7408" width="5.42578125" style="5" customWidth="1"/>
    <col min="7409" max="7409" width="5" style="5" customWidth="1"/>
    <col min="7410" max="7410" width="7.7109375" style="5" customWidth="1"/>
    <col min="7411" max="7411" width="4.7109375" style="5" customWidth="1"/>
    <col min="7412" max="7412" width="6.7109375" style="5" customWidth="1"/>
    <col min="7413" max="7413" width="5.85546875" style="5" customWidth="1"/>
    <col min="7414" max="7414" width="8.140625" style="5" customWidth="1"/>
    <col min="7415" max="7415" width="7.5703125" style="5" customWidth="1"/>
    <col min="7416" max="7416" width="10.85546875" style="5" customWidth="1"/>
    <col min="7417" max="7417" width="9.85546875" style="5" customWidth="1"/>
    <col min="7418" max="7418" width="13.85546875" style="5" customWidth="1"/>
    <col min="7419" max="7419" width="15" style="5" customWidth="1"/>
    <col min="7420" max="7476" width="10.28515625" style="5" customWidth="1"/>
    <col min="7477" max="7656" width="9.140625" style="5"/>
    <col min="7657" max="7657" width="5.42578125" style="5" customWidth="1"/>
    <col min="7658" max="7658" width="23.5703125" style="5" customWidth="1"/>
    <col min="7659" max="7659" width="6.85546875" style="5" customWidth="1"/>
    <col min="7660" max="7660" width="5.7109375" style="5" customWidth="1"/>
    <col min="7661" max="7661" width="5.28515625" style="5" customWidth="1"/>
    <col min="7662" max="7662" width="6.42578125" style="5" customWidth="1"/>
    <col min="7663" max="7664" width="5.42578125" style="5" customWidth="1"/>
    <col min="7665" max="7665" width="5" style="5" customWidth="1"/>
    <col min="7666" max="7666" width="7.7109375" style="5" customWidth="1"/>
    <col min="7667" max="7667" width="4.7109375" style="5" customWidth="1"/>
    <col min="7668" max="7668" width="6.7109375" style="5" customWidth="1"/>
    <col min="7669" max="7669" width="5.85546875" style="5" customWidth="1"/>
    <col min="7670" max="7670" width="8.140625" style="5" customWidth="1"/>
    <col min="7671" max="7671" width="7.5703125" style="5" customWidth="1"/>
    <col min="7672" max="7672" width="10.85546875" style="5" customWidth="1"/>
    <col min="7673" max="7673" width="9.85546875" style="5" customWidth="1"/>
    <col min="7674" max="7674" width="13.85546875" style="5" customWidth="1"/>
    <col min="7675" max="7675" width="15" style="5" customWidth="1"/>
    <col min="7676" max="7732" width="10.28515625" style="5" customWidth="1"/>
    <col min="7733" max="7912" width="9.140625" style="5"/>
    <col min="7913" max="7913" width="5.42578125" style="5" customWidth="1"/>
    <col min="7914" max="7914" width="23.5703125" style="5" customWidth="1"/>
    <col min="7915" max="7915" width="6.85546875" style="5" customWidth="1"/>
    <col min="7916" max="7916" width="5.7109375" style="5" customWidth="1"/>
    <col min="7917" max="7917" width="5.28515625" style="5" customWidth="1"/>
    <col min="7918" max="7918" width="6.42578125" style="5" customWidth="1"/>
    <col min="7919" max="7920" width="5.42578125" style="5" customWidth="1"/>
    <col min="7921" max="7921" width="5" style="5" customWidth="1"/>
    <col min="7922" max="7922" width="7.7109375" style="5" customWidth="1"/>
    <col min="7923" max="7923" width="4.7109375" style="5" customWidth="1"/>
    <col min="7924" max="7924" width="6.7109375" style="5" customWidth="1"/>
    <col min="7925" max="7925" width="5.85546875" style="5" customWidth="1"/>
    <col min="7926" max="7926" width="8.140625" style="5" customWidth="1"/>
    <col min="7927" max="7927" width="7.5703125" style="5" customWidth="1"/>
    <col min="7928" max="7928" width="10.85546875" style="5" customWidth="1"/>
    <col min="7929" max="7929" width="9.85546875" style="5" customWidth="1"/>
    <col min="7930" max="7930" width="13.85546875" style="5" customWidth="1"/>
    <col min="7931" max="7931" width="15" style="5" customWidth="1"/>
    <col min="7932" max="7988" width="10.28515625" style="5" customWidth="1"/>
    <col min="7989" max="8168" width="9.140625" style="5"/>
    <col min="8169" max="8169" width="5.42578125" style="5" customWidth="1"/>
    <col min="8170" max="8170" width="23.5703125" style="5" customWidth="1"/>
    <col min="8171" max="8171" width="6.85546875" style="5" customWidth="1"/>
    <col min="8172" max="8172" width="5.7109375" style="5" customWidth="1"/>
    <col min="8173" max="8173" width="5.28515625" style="5" customWidth="1"/>
    <col min="8174" max="8174" width="6.42578125" style="5" customWidth="1"/>
    <col min="8175" max="8176" width="5.42578125" style="5" customWidth="1"/>
    <col min="8177" max="8177" width="5" style="5" customWidth="1"/>
    <col min="8178" max="8178" width="7.7109375" style="5" customWidth="1"/>
    <col min="8179" max="8179" width="4.7109375" style="5" customWidth="1"/>
    <col min="8180" max="8180" width="6.7109375" style="5" customWidth="1"/>
    <col min="8181" max="8181" width="5.85546875" style="5" customWidth="1"/>
    <col min="8182" max="8182" width="8.140625" style="5" customWidth="1"/>
    <col min="8183" max="8183" width="7.5703125" style="5" customWidth="1"/>
    <col min="8184" max="8184" width="10.85546875" style="5" customWidth="1"/>
    <col min="8185" max="8185" width="9.85546875" style="5" customWidth="1"/>
    <col min="8186" max="8186" width="13.85546875" style="5" customWidth="1"/>
    <col min="8187" max="8187" width="15" style="5" customWidth="1"/>
    <col min="8188" max="8244" width="10.28515625" style="5" customWidth="1"/>
    <col min="8245" max="8424" width="9.140625" style="5"/>
    <col min="8425" max="8425" width="5.42578125" style="5" customWidth="1"/>
    <col min="8426" max="8426" width="23.5703125" style="5" customWidth="1"/>
    <col min="8427" max="8427" width="6.85546875" style="5" customWidth="1"/>
    <col min="8428" max="8428" width="5.7109375" style="5" customWidth="1"/>
    <col min="8429" max="8429" width="5.28515625" style="5" customWidth="1"/>
    <col min="8430" max="8430" width="6.42578125" style="5" customWidth="1"/>
    <col min="8431" max="8432" width="5.42578125" style="5" customWidth="1"/>
    <col min="8433" max="8433" width="5" style="5" customWidth="1"/>
    <col min="8434" max="8434" width="7.7109375" style="5" customWidth="1"/>
    <col min="8435" max="8435" width="4.7109375" style="5" customWidth="1"/>
    <col min="8436" max="8436" width="6.7109375" style="5" customWidth="1"/>
    <col min="8437" max="8437" width="5.85546875" style="5" customWidth="1"/>
    <col min="8438" max="8438" width="8.140625" style="5" customWidth="1"/>
    <col min="8439" max="8439" width="7.5703125" style="5" customWidth="1"/>
    <col min="8440" max="8440" width="10.85546875" style="5" customWidth="1"/>
    <col min="8441" max="8441" width="9.85546875" style="5" customWidth="1"/>
    <col min="8442" max="8442" width="13.85546875" style="5" customWidth="1"/>
    <col min="8443" max="8443" width="15" style="5" customWidth="1"/>
    <col min="8444" max="8500" width="10.28515625" style="5" customWidth="1"/>
    <col min="8501" max="8680" width="9.140625" style="5"/>
    <col min="8681" max="8681" width="5.42578125" style="5" customWidth="1"/>
    <col min="8682" max="8682" width="23.5703125" style="5" customWidth="1"/>
    <col min="8683" max="8683" width="6.85546875" style="5" customWidth="1"/>
    <col min="8684" max="8684" width="5.7109375" style="5" customWidth="1"/>
    <col min="8685" max="8685" width="5.28515625" style="5" customWidth="1"/>
    <col min="8686" max="8686" width="6.42578125" style="5" customWidth="1"/>
    <col min="8687" max="8688" width="5.42578125" style="5" customWidth="1"/>
    <col min="8689" max="8689" width="5" style="5" customWidth="1"/>
    <col min="8690" max="8690" width="7.7109375" style="5" customWidth="1"/>
    <col min="8691" max="8691" width="4.7109375" style="5" customWidth="1"/>
    <col min="8692" max="8692" width="6.7109375" style="5" customWidth="1"/>
    <col min="8693" max="8693" width="5.85546875" style="5" customWidth="1"/>
    <col min="8694" max="8694" width="8.140625" style="5" customWidth="1"/>
    <col min="8695" max="8695" width="7.5703125" style="5" customWidth="1"/>
    <col min="8696" max="8696" width="10.85546875" style="5" customWidth="1"/>
    <col min="8697" max="8697" width="9.85546875" style="5" customWidth="1"/>
    <col min="8698" max="8698" width="13.85546875" style="5" customWidth="1"/>
    <col min="8699" max="8699" width="15" style="5" customWidth="1"/>
    <col min="8700" max="8756" width="10.28515625" style="5" customWidth="1"/>
    <col min="8757" max="8936" width="9.140625" style="5"/>
    <col min="8937" max="8937" width="5.42578125" style="5" customWidth="1"/>
    <col min="8938" max="8938" width="23.5703125" style="5" customWidth="1"/>
    <col min="8939" max="8939" width="6.85546875" style="5" customWidth="1"/>
    <col min="8940" max="8940" width="5.7109375" style="5" customWidth="1"/>
    <col min="8941" max="8941" width="5.28515625" style="5" customWidth="1"/>
    <col min="8942" max="8942" width="6.42578125" style="5" customWidth="1"/>
    <col min="8943" max="8944" width="5.42578125" style="5" customWidth="1"/>
    <col min="8945" max="8945" width="5" style="5" customWidth="1"/>
    <col min="8946" max="8946" width="7.7109375" style="5" customWidth="1"/>
    <col min="8947" max="8947" width="4.7109375" style="5" customWidth="1"/>
    <col min="8948" max="8948" width="6.7109375" style="5" customWidth="1"/>
    <col min="8949" max="8949" width="5.85546875" style="5" customWidth="1"/>
    <col min="8950" max="8950" width="8.140625" style="5" customWidth="1"/>
    <col min="8951" max="8951" width="7.5703125" style="5" customWidth="1"/>
    <col min="8952" max="8952" width="10.85546875" style="5" customWidth="1"/>
    <col min="8953" max="8953" width="9.85546875" style="5" customWidth="1"/>
    <col min="8954" max="8954" width="13.85546875" style="5" customWidth="1"/>
    <col min="8955" max="8955" width="15" style="5" customWidth="1"/>
    <col min="8956" max="9012" width="10.28515625" style="5" customWidth="1"/>
    <col min="9013" max="9192" width="9.140625" style="5"/>
    <col min="9193" max="9193" width="5.42578125" style="5" customWidth="1"/>
    <col min="9194" max="9194" width="23.5703125" style="5" customWidth="1"/>
    <col min="9195" max="9195" width="6.85546875" style="5" customWidth="1"/>
    <col min="9196" max="9196" width="5.7109375" style="5" customWidth="1"/>
    <col min="9197" max="9197" width="5.28515625" style="5" customWidth="1"/>
    <col min="9198" max="9198" width="6.42578125" style="5" customWidth="1"/>
    <col min="9199" max="9200" width="5.42578125" style="5" customWidth="1"/>
    <col min="9201" max="9201" width="5" style="5" customWidth="1"/>
    <col min="9202" max="9202" width="7.7109375" style="5" customWidth="1"/>
    <col min="9203" max="9203" width="4.7109375" style="5" customWidth="1"/>
    <col min="9204" max="9204" width="6.7109375" style="5" customWidth="1"/>
    <col min="9205" max="9205" width="5.85546875" style="5" customWidth="1"/>
    <col min="9206" max="9206" width="8.140625" style="5" customWidth="1"/>
    <col min="9207" max="9207" width="7.5703125" style="5" customWidth="1"/>
    <col min="9208" max="9208" width="10.85546875" style="5" customWidth="1"/>
    <col min="9209" max="9209" width="9.85546875" style="5" customWidth="1"/>
    <col min="9210" max="9210" width="13.85546875" style="5" customWidth="1"/>
    <col min="9211" max="9211" width="15" style="5" customWidth="1"/>
    <col min="9212" max="9268" width="10.28515625" style="5" customWidth="1"/>
    <col min="9269" max="9448" width="9.140625" style="5"/>
    <col min="9449" max="9449" width="5.42578125" style="5" customWidth="1"/>
    <col min="9450" max="9450" width="23.5703125" style="5" customWidth="1"/>
    <col min="9451" max="9451" width="6.85546875" style="5" customWidth="1"/>
    <col min="9452" max="9452" width="5.7109375" style="5" customWidth="1"/>
    <col min="9453" max="9453" width="5.28515625" style="5" customWidth="1"/>
    <col min="9454" max="9454" width="6.42578125" style="5" customWidth="1"/>
    <col min="9455" max="9456" width="5.42578125" style="5" customWidth="1"/>
    <col min="9457" max="9457" width="5" style="5" customWidth="1"/>
    <col min="9458" max="9458" width="7.7109375" style="5" customWidth="1"/>
    <col min="9459" max="9459" width="4.7109375" style="5" customWidth="1"/>
    <col min="9460" max="9460" width="6.7109375" style="5" customWidth="1"/>
    <col min="9461" max="9461" width="5.85546875" style="5" customWidth="1"/>
    <col min="9462" max="9462" width="8.140625" style="5" customWidth="1"/>
    <col min="9463" max="9463" width="7.5703125" style="5" customWidth="1"/>
    <col min="9464" max="9464" width="10.85546875" style="5" customWidth="1"/>
    <col min="9465" max="9465" width="9.85546875" style="5" customWidth="1"/>
    <col min="9466" max="9466" width="13.85546875" style="5" customWidth="1"/>
    <col min="9467" max="9467" width="15" style="5" customWidth="1"/>
    <col min="9468" max="9524" width="10.28515625" style="5" customWidth="1"/>
    <col min="9525" max="9704" width="9.140625" style="5"/>
    <col min="9705" max="9705" width="5.42578125" style="5" customWidth="1"/>
    <col min="9706" max="9706" width="23.5703125" style="5" customWidth="1"/>
    <col min="9707" max="9707" width="6.85546875" style="5" customWidth="1"/>
    <col min="9708" max="9708" width="5.7109375" style="5" customWidth="1"/>
    <col min="9709" max="9709" width="5.28515625" style="5" customWidth="1"/>
    <col min="9710" max="9710" width="6.42578125" style="5" customWidth="1"/>
    <col min="9711" max="9712" width="5.42578125" style="5" customWidth="1"/>
    <col min="9713" max="9713" width="5" style="5" customWidth="1"/>
    <col min="9714" max="9714" width="7.7109375" style="5" customWidth="1"/>
    <col min="9715" max="9715" width="4.7109375" style="5" customWidth="1"/>
    <col min="9716" max="9716" width="6.7109375" style="5" customWidth="1"/>
    <col min="9717" max="9717" width="5.85546875" style="5" customWidth="1"/>
    <col min="9718" max="9718" width="8.140625" style="5" customWidth="1"/>
    <col min="9719" max="9719" width="7.5703125" style="5" customWidth="1"/>
    <col min="9720" max="9720" width="10.85546875" style="5" customWidth="1"/>
    <col min="9721" max="9721" width="9.85546875" style="5" customWidth="1"/>
    <col min="9722" max="9722" width="13.85546875" style="5" customWidth="1"/>
    <col min="9723" max="9723" width="15" style="5" customWidth="1"/>
    <col min="9724" max="9780" width="10.28515625" style="5" customWidth="1"/>
    <col min="9781" max="9960" width="9.140625" style="5"/>
    <col min="9961" max="9961" width="5.42578125" style="5" customWidth="1"/>
    <col min="9962" max="9962" width="23.5703125" style="5" customWidth="1"/>
    <col min="9963" max="9963" width="6.85546875" style="5" customWidth="1"/>
    <col min="9964" max="9964" width="5.7109375" style="5" customWidth="1"/>
    <col min="9965" max="9965" width="5.28515625" style="5" customWidth="1"/>
    <col min="9966" max="9966" width="6.42578125" style="5" customWidth="1"/>
    <col min="9967" max="9968" width="5.42578125" style="5" customWidth="1"/>
    <col min="9969" max="9969" width="5" style="5" customWidth="1"/>
    <col min="9970" max="9970" width="7.7109375" style="5" customWidth="1"/>
    <col min="9971" max="9971" width="4.7109375" style="5" customWidth="1"/>
    <col min="9972" max="9972" width="6.7109375" style="5" customWidth="1"/>
    <col min="9973" max="9973" width="5.85546875" style="5" customWidth="1"/>
    <col min="9974" max="9974" width="8.140625" style="5" customWidth="1"/>
    <col min="9975" max="9975" width="7.5703125" style="5" customWidth="1"/>
    <col min="9976" max="9976" width="10.85546875" style="5" customWidth="1"/>
    <col min="9977" max="9977" width="9.85546875" style="5" customWidth="1"/>
    <col min="9978" max="9978" width="13.85546875" style="5" customWidth="1"/>
    <col min="9979" max="9979" width="15" style="5" customWidth="1"/>
    <col min="9980" max="10036" width="10.28515625" style="5" customWidth="1"/>
    <col min="10037" max="10216" width="9.140625" style="5"/>
    <col min="10217" max="10217" width="5.42578125" style="5" customWidth="1"/>
    <col min="10218" max="10218" width="23.5703125" style="5" customWidth="1"/>
    <col min="10219" max="10219" width="6.85546875" style="5" customWidth="1"/>
    <col min="10220" max="10220" width="5.7109375" style="5" customWidth="1"/>
    <col min="10221" max="10221" width="5.28515625" style="5" customWidth="1"/>
    <col min="10222" max="10222" width="6.42578125" style="5" customWidth="1"/>
    <col min="10223" max="10224" width="5.42578125" style="5" customWidth="1"/>
    <col min="10225" max="10225" width="5" style="5" customWidth="1"/>
    <col min="10226" max="10226" width="7.7109375" style="5" customWidth="1"/>
    <col min="10227" max="10227" width="4.7109375" style="5" customWidth="1"/>
    <col min="10228" max="10228" width="6.7109375" style="5" customWidth="1"/>
    <col min="10229" max="10229" width="5.85546875" style="5" customWidth="1"/>
    <col min="10230" max="10230" width="8.140625" style="5" customWidth="1"/>
    <col min="10231" max="10231" width="7.5703125" style="5" customWidth="1"/>
    <col min="10232" max="10232" width="10.85546875" style="5" customWidth="1"/>
    <col min="10233" max="10233" width="9.85546875" style="5" customWidth="1"/>
    <col min="10234" max="10234" width="13.85546875" style="5" customWidth="1"/>
    <col min="10235" max="10235" width="15" style="5" customWidth="1"/>
    <col min="10236" max="10292" width="10.28515625" style="5" customWidth="1"/>
    <col min="10293" max="10472" width="9.140625" style="5"/>
    <col min="10473" max="10473" width="5.42578125" style="5" customWidth="1"/>
    <col min="10474" max="10474" width="23.5703125" style="5" customWidth="1"/>
    <col min="10475" max="10475" width="6.85546875" style="5" customWidth="1"/>
    <col min="10476" max="10476" width="5.7109375" style="5" customWidth="1"/>
    <col min="10477" max="10477" width="5.28515625" style="5" customWidth="1"/>
    <col min="10478" max="10478" width="6.42578125" style="5" customWidth="1"/>
    <col min="10479" max="10480" width="5.42578125" style="5" customWidth="1"/>
    <col min="10481" max="10481" width="5" style="5" customWidth="1"/>
    <col min="10482" max="10482" width="7.7109375" style="5" customWidth="1"/>
    <col min="10483" max="10483" width="4.7109375" style="5" customWidth="1"/>
    <col min="10484" max="10484" width="6.7109375" style="5" customWidth="1"/>
    <col min="10485" max="10485" width="5.85546875" style="5" customWidth="1"/>
    <col min="10486" max="10486" width="8.140625" style="5" customWidth="1"/>
    <col min="10487" max="10487" width="7.5703125" style="5" customWidth="1"/>
    <col min="10488" max="10488" width="10.85546875" style="5" customWidth="1"/>
    <col min="10489" max="10489" width="9.85546875" style="5" customWidth="1"/>
    <col min="10490" max="10490" width="13.85546875" style="5" customWidth="1"/>
    <col min="10491" max="10491" width="15" style="5" customWidth="1"/>
    <col min="10492" max="10548" width="10.28515625" style="5" customWidth="1"/>
    <col min="10549" max="10728" width="9.140625" style="5"/>
    <col min="10729" max="10729" width="5.42578125" style="5" customWidth="1"/>
    <col min="10730" max="10730" width="23.5703125" style="5" customWidth="1"/>
    <col min="10731" max="10731" width="6.85546875" style="5" customWidth="1"/>
    <col min="10732" max="10732" width="5.7109375" style="5" customWidth="1"/>
    <col min="10733" max="10733" width="5.28515625" style="5" customWidth="1"/>
    <col min="10734" max="10734" width="6.42578125" style="5" customWidth="1"/>
    <col min="10735" max="10736" width="5.42578125" style="5" customWidth="1"/>
    <col min="10737" max="10737" width="5" style="5" customWidth="1"/>
    <col min="10738" max="10738" width="7.7109375" style="5" customWidth="1"/>
    <col min="10739" max="10739" width="4.7109375" style="5" customWidth="1"/>
    <col min="10740" max="10740" width="6.7109375" style="5" customWidth="1"/>
    <col min="10741" max="10741" width="5.85546875" style="5" customWidth="1"/>
    <col min="10742" max="10742" width="8.140625" style="5" customWidth="1"/>
    <col min="10743" max="10743" width="7.5703125" style="5" customWidth="1"/>
    <col min="10744" max="10744" width="10.85546875" style="5" customWidth="1"/>
    <col min="10745" max="10745" width="9.85546875" style="5" customWidth="1"/>
    <col min="10746" max="10746" width="13.85546875" style="5" customWidth="1"/>
    <col min="10747" max="10747" width="15" style="5" customWidth="1"/>
    <col min="10748" max="10804" width="10.28515625" style="5" customWidth="1"/>
    <col min="10805" max="10984" width="9.140625" style="5"/>
    <col min="10985" max="10985" width="5.42578125" style="5" customWidth="1"/>
    <col min="10986" max="10986" width="23.5703125" style="5" customWidth="1"/>
    <col min="10987" max="10987" width="6.85546875" style="5" customWidth="1"/>
    <col min="10988" max="10988" width="5.7109375" style="5" customWidth="1"/>
    <col min="10989" max="10989" width="5.28515625" style="5" customWidth="1"/>
    <col min="10990" max="10990" width="6.42578125" style="5" customWidth="1"/>
    <col min="10991" max="10992" width="5.42578125" style="5" customWidth="1"/>
    <col min="10993" max="10993" width="5" style="5" customWidth="1"/>
    <col min="10994" max="10994" width="7.7109375" style="5" customWidth="1"/>
    <col min="10995" max="10995" width="4.7109375" style="5" customWidth="1"/>
    <col min="10996" max="10996" width="6.7109375" style="5" customWidth="1"/>
    <col min="10997" max="10997" width="5.85546875" style="5" customWidth="1"/>
    <col min="10998" max="10998" width="8.140625" style="5" customWidth="1"/>
    <col min="10999" max="10999" width="7.5703125" style="5" customWidth="1"/>
    <col min="11000" max="11000" width="10.85546875" style="5" customWidth="1"/>
    <col min="11001" max="11001" width="9.85546875" style="5" customWidth="1"/>
    <col min="11002" max="11002" width="13.85546875" style="5" customWidth="1"/>
    <col min="11003" max="11003" width="15" style="5" customWidth="1"/>
    <col min="11004" max="11060" width="10.28515625" style="5" customWidth="1"/>
    <col min="11061" max="11240" width="9.140625" style="5"/>
    <col min="11241" max="11241" width="5.42578125" style="5" customWidth="1"/>
    <col min="11242" max="11242" width="23.5703125" style="5" customWidth="1"/>
    <col min="11243" max="11243" width="6.85546875" style="5" customWidth="1"/>
    <col min="11244" max="11244" width="5.7109375" style="5" customWidth="1"/>
    <col min="11245" max="11245" width="5.28515625" style="5" customWidth="1"/>
    <col min="11246" max="11246" width="6.42578125" style="5" customWidth="1"/>
    <col min="11247" max="11248" width="5.42578125" style="5" customWidth="1"/>
    <col min="11249" max="11249" width="5" style="5" customWidth="1"/>
    <col min="11250" max="11250" width="7.7109375" style="5" customWidth="1"/>
    <col min="11251" max="11251" width="4.7109375" style="5" customWidth="1"/>
    <col min="11252" max="11252" width="6.7109375" style="5" customWidth="1"/>
    <col min="11253" max="11253" width="5.85546875" style="5" customWidth="1"/>
    <col min="11254" max="11254" width="8.140625" style="5" customWidth="1"/>
    <col min="11255" max="11255" width="7.5703125" style="5" customWidth="1"/>
    <col min="11256" max="11256" width="10.85546875" style="5" customWidth="1"/>
    <col min="11257" max="11257" width="9.85546875" style="5" customWidth="1"/>
    <col min="11258" max="11258" width="13.85546875" style="5" customWidth="1"/>
    <col min="11259" max="11259" width="15" style="5" customWidth="1"/>
    <col min="11260" max="11316" width="10.28515625" style="5" customWidth="1"/>
    <col min="11317" max="11496" width="9.140625" style="5"/>
    <col min="11497" max="11497" width="5.42578125" style="5" customWidth="1"/>
    <col min="11498" max="11498" width="23.5703125" style="5" customWidth="1"/>
    <col min="11499" max="11499" width="6.85546875" style="5" customWidth="1"/>
    <col min="11500" max="11500" width="5.7109375" style="5" customWidth="1"/>
    <col min="11501" max="11501" width="5.28515625" style="5" customWidth="1"/>
    <col min="11502" max="11502" width="6.42578125" style="5" customWidth="1"/>
    <col min="11503" max="11504" width="5.42578125" style="5" customWidth="1"/>
    <col min="11505" max="11505" width="5" style="5" customWidth="1"/>
    <col min="11506" max="11506" width="7.7109375" style="5" customWidth="1"/>
    <col min="11507" max="11507" width="4.7109375" style="5" customWidth="1"/>
    <col min="11508" max="11508" width="6.7109375" style="5" customWidth="1"/>
    <col min="11509" max="11509" width="5.85546875" style="5" customWidth="1"/>
    <col min="11510" max="11510" width="8.140625" style="5" customWidth="1"/>
    <col min="11511" max="11511" width="7.5703125" style="5" customWidth="1"/>
    <col min="11512" max="11512" width="10.85546875" style="5" customWidth="1"/>
    <col min="11513" max="11513" width="9.85546875" style="5" customWidth="1"/>
    <col min="11514" max="11514" width="13.85546875" style="5" customWidth="1"/>
    <col min="11515" max="11515" width="15" style="5" customWidth="1"/>
    <col min="11516" max="11572" width="10.28515625" style="5" customWidth="1"/>
    <col min="11573" max="11752" width="9.140625" style="5"/>
    <col min="11753" max="11753" width="5.42578125" style="5" customWidth="1"/>
    <col min="11754" max="11754" width="23.5703125" style="5" customWidth="1"/>
    <col min="11755" max="11755" width="6.85546875" style="5" customWidth="1"/>
    <col min="11756" max="11756" width="5.7109375" style="5" customWidth="1"/>
    <col min="11757" max="11757" width="5.28515625" style="5" customWidth="1"/>
    <col min="11758" max="11758" width="6.42578125" style="5" customWidth="1"/>
    <col min="11759" max="11760" width="5.42578125" style="5" customWidth="1"/>
    <col min="11761" max="11761" width="5" style="5" customWidth="1"/>
    <col min="11762" max="11762" width="7.7109375" style="5" customWidth="1"/>
    <col min="11763" max="11763" width="4.7109375" style="5" customWidth="1"/>
    <col min="11764" max="11764" width="6.7109375" style="5" customWidth="1"/>
    <col min="11765" max="11765" width="5.85546875" style="5" customWidth="1"/>
    <col min="11766" max="11766" width="8.140625" style="5" customWidth="1"/>
    <col min="11767" max="11767" width="7.5703125" style="5" customWidth="1"/>
    <col min="11768" max="11768" width="10.85546875" style="5" customWidth="1"/>
    <col min="11769" max="11769" width="9.85546875" style="5" customWidth="1"/>
    <col min="11770" max="11770" width="13.85546875" style="5" customWidth="1"/>
    <col min="11771" max="11771" width="15" style="5" customWidth="1"/>
    <col min="11772" max="11828" width="10.28515625" style="5" customWidth="1"/>
    <col min="11829" max="12008" width="9.140625" style="5"/>
    <col min="12009" max="12009" width="5.42578125" style="5" customWidth="1"/>
    <col min="12010" max="12010" width="23.5703125" style="5" customWidth="1"/>
    <col min="12011" max="12011" width="6.85546875" style="5" customWidth="1"/>
    <col min="12012" max="12012" width="5.7109375" style="5" customWidth="1"/>
    <col min="12013" max="12013" width="5.28515625" style="5" customWidth="1"/>
    <col min="12014" max="12014" width="6.42578125" style="5" customWidth="1"/>
    <col min="12015" max="12016" width="5.42578125" style="5" customWidth="1"/>
    <col min="12017" max="12017" width="5" style="5" customWidth="1"/>
    <col min="12018" max="12018" width="7.7109375" style="5" customWidth="1"/>
    <col min="12019" max="12019" width="4.7109375" style="5" customWidth="1"/>
    <col min="12020" max="12020" width="6.7109375" style="5" customWidth="1"/>
    <col min="12021" max="12021" width="5.85546875" style="5" customWidth="1"/>
    <col min="12022" max="12022" width="8.140625" style="5" customWidth="1"/>
    <col min="12023" max="12023" width="7.5703125" style="5" customWidth="1"/>
    <col min="12024" max="12024" width="10.85546875" style="5" customWidth="1"/>
    <col min="12025" max="12025" width="9.85546875" style="5" customWidth="1"/>
    <col min="12026" max="12026" width="13.85546875" style="5" customWidth="1"/>
    <col min="12027" max="12027" width="15" style="5" customWidth="1"/>
    <col min="12028" max="12084" width="10.28515625" style="5" customWidth="1"/>
    <col min="12085" max="12264" width="9.140625" style="5"/>
    <col min="12265" max="12265" width="5.42578125" style="5" customWidth="1"/>
    <col min="12266" max="12266" width="23.5703125" style="5" customWidth="1"/>
    <col min="12267" max="12267" width="6.85546875" style="5" customWidth="1"/>
    <col min="12268" max="12268" width="5.7109375" style="5" customWidth="1"/>
    <col min="12269" max="12269" width="5.28515625" style="5" customWidth="1"/>
    <col min="12270" max="12270" width="6.42578125" style="5" customWidth="1"/>
    <col min="12271" max="12272" width="5.42578125" style="5" customWidth="1"/>
    <col min="12273" max="12273" width="5" style="5" customWidth="1"/>
    <col min="12274" max="12274" width="7.7109375" style="5" customWidth="1"/>
    <col min="12275" max="12275" width="4.7109375" style="5" customWidth="1"/>
    <col min="12276" max="12276" width="6.7109375" style="5" customWidth="1"/>
    <col min="12277" max="12277" width="5.85546875" style="5" customWidth="1"/>
    <col min="12278" max="12278" width="8.140625" style="5" customWidth="1"/>
    <col min="12279" max="12279" width="7.5703125" style="5" customWidth="1"/>
    <col min="12280" max="12280" width="10.85546875" style="5" customWidth="1"/>
    <col min="12281" max="12281" width="9.85546875" style="5" customWidth="1"/>
    <col min="12282" max="12282" width="13.85546875" style="5" customWidth="1"/>
    <col min="12283" max="12283" width="15" style="5" customWidth="1"/>
    <col min="12284" max="12340" width="10.28515625" style="5" customWidth="1"/>
    <col min="12341" max="12520" width="9.140625" style="5"/>
    <col min="12521" max="12521" width="5.42578125" style="5" customWidth="1"/>
    <col min="12522" max="12522" width="23.5703125" style="5" customWidth="1"/>
    <col min="12523" max="12523" width="6.85546875" style="5" customWidth="1"/>
    <col min="12524" max="12524" width="5.7109375" style="5" customWidth="1"/>
    <col min="12525" max="12525" width="5.28515625" style="5" customWidth="1"/>
    <col min="12526" max="12526" width="6.42578125" style="5" customWidth="1"/>
    <col min="12527" max="12528" width="5.42578125" style="5" customWidth="1"/>
    <col min="12529" max="12529" width="5" style="5" customWidth="1"/>
    <col min="12530" max="12530" width="7.7109375" style="5" customWidth="1"/>
    <col min="12531" max="12531" width="4.7109375" style="5" customWidth="1"/>
    <col min="12532" max="12532" width="6.7109375" style="5" customWidth="1"/>
    <col min="12533" max="12533" width="5.85546875" style="5" customWidth="1"/>
    <col min="12534" max="12534" width="8.140625" style="5" customWidth="1"/>
    <col min="12535" max="12535" width="7.5703125" style="5" customWidth="1"/>
    <col min="12536" max="12536" width="10.85546875" style="5" customWidth="1"/>
    <col min="12537" max="12537" width="9.85546875" style="5" customWidth="1"/>
    <col min="12538" max="12538" width="13.85546875" style="5" customWidth="1"/>
    <col min="12539" max="12539" width="15" style="5" customWidth="1"/>
    <col min="12540" max="12596" width="10.28515625" style="5" customWidth="1"/>
    <col min="12597" max="12776" width="9.140625" style="5"/>
    <col min="12777" max="12777" width="5.42578125" style="5" customWidth="1"/>
    <col min="12778" max="12778" width="23.5703125" style="5" customWidth="1"/>
    <col min="12779" max="12779" width="6.85546875" style="5" customWidth="1"/>
    <col min="12780" max="12780" width="5.7109375" style="5" customWidth="1"/>
    <col min="12781" max="12781" width="5.28515625" style="5" customWidth="1"/>
    <col min="12782" max="12782" width="6.42578125" style="5" customWidth="1"/>
    <col min="12783" max="12784" width="5.42578125" style="5" customWidth="1"/>
    <col min="12785" max="12785" width="5" style="5" customWidth="1"/>
    <col min="12786" max="12786" width="7.7109375" style="5" customWidth="1"/>
    <col min="12787" max="12787" width="4.7109375" style="5" customWidth="1"/>
    <col min="12788" max="12788" width="6.7109375" style="5" customWidth="1"/>
    <col min="12789" max="12789" width="5.85546875" style="5" customWidth="1"/>
    <col min="12790" max="12790" width="8.140625" style="5" customWidth="1"/>
    <col min="12791" max="12791" width="7.5703125" style="5" customWidth="1"/>
    <col min="12792" max="12792" width="10.85546875" style="5" customWidth="1"/>
    <col min="12793" max="12793" width="9.85546875" style="5" customWidth="1"/>
    <col min="12794" max="12794" width="13.85546875" style="5" customWidth="1"/>
    <col min="12795" max="12795" width="15" style="5" customWidth="1"/>
    <col min="12796" max="12852" width="10.28515625" style="5" customWidth="1"/>
    <col min="12853" max="13032" width="9.140625" style="5"/>
    <col min="13033" max="13033" width="5.42578125" style="5" customWidth="1"/>
    <col min="13034" max="13034" width="23.5703125" style="5" customWidth="1"/>
    <col min="13035" max="13035" width="6.85546875" style="5" customWidth="1"/>
    <col min="13036" max="13036" width="5.7109375" style="5" customWidth="1"/>
    <col min="13037" max="13037" width="5.28515625" style="5" customWidth="1"/>
    <col min="13038" max="13038" width="6.42578125" style="5" customWidth="1"/>
    <col min="13039" max="13040" width="5.42578125" style="5" customWidth="1"/>
    <col min="13041" max="13041" width="5" style="5" customWidth="1"/>
    <col min="13042" max="13042" width="7.7109375" style="5" customWidth="1"/>
    <col min="13043" max="13043" width="4.7109375" style="5" customWidth="1"/>
    <col min="13044" max="13044" width="6.7109375" style="5" customWidth="1"/>
    <col min="13045" max="13045" width="5.85546875" style="5" customWidth="1"/>
    <col min="13046" max="13046" width="8.140625" style="5" customWidth="1"/>
    <col min="13047" max="13047" width="7.5703125" style="5" customWidth="1"/>
    <col min="13048" max="13048" width="10.85546875" style="5" customWidth="1"/>
    <col min="13049" max="13049" width="9.85546875" style="5" customWidth="1"/>
    <col min="13050" max="13050" width="13.85546875" style="5" customWidth="1"/>
    <col min="13051" max="13051" width="15" style="5" customWidth="1"/>
    <col min="13052" max="13108" width="10.28515625" style="5" customWidth="1"/>
    <col min="13109" max="13288" width="9.140625" style="5"/>
    <col min="13289" max="13289" width="5.42578125" style="5" customWidth="1"/>
    <col min="13290" max="13290" width="23.5703125" style="5" customWidth="1"/>
    <col min="13291" max="13291" width="6.85546875" style="5" customWidth="1"/>
    <col min="13292" max="13292" width="5.7109375" style="5" customWidth="1"/>
    <col min="13293" max="13293" width="5.28515625" style="5" customWidth="1"/>
    <col min="13294" max="13294" width="6.42578125" style="5" customWidth="1"/>
    <col min="13295" max="13296" width="5.42578125" style="5" customWidth="1"/>
    <col min="13297" max="13297" width="5" style="5" customWidth="1"/>
    <col min="13298" max="13298" width="7.7109375" style="5" customWidth="1"/>
    <col min="13299" max="13299" width="4.7109375" style="5" customWidth="1"/>
    <col min="13300" max="13300" width="6.7109375" style="5" customWidth="1"/>
    <col min="13301" max="13301" width="5.85546875" style="5" customWidth="1"/>
    <col min="13302" max="13302" width="8.140625" style="5" customWidth="1"/>
    <col min="13303" max="13303" width="7.5703125" style="5" customWidth="1"/>
    <col min="13304" max="13304" width="10.85546875" style="5" customWidth="1"/>
    <col min="13305" max="13305" width="9.85546875" style="5" customWidth="1"/>
    <col min="13306" max="13306" width="13.85546875" style="5" customWidth="1"/>
    <col min="13307" max="13307" width="15" style="5" customWidth="1"/>
    <col min="13308" max="13364" width="10.28515625" style="5" customWidth="1"/>
    <col min="13365" max="13544" width="9.140625" style="5"/>
    <col min="13545" max="13545" width="5.42578125" style="5" customWidth="1"/>
    <col min="13546" max="13546" width="23.5703125" style="5" customWidth="1"/>
    <col min="13547" max="13547" width="6.85546875" style="5" customWidth="1"/>
    <col min="13548" max="13548" width="5.7109375" style="5" customWidth="1"/>
    <col min="13549" max="13549" width="5.28515625" style="5" customWidth="1"/>
    <col min="13550" max="13550" width="6.42578125" style="5" customWidth="1"/>
    <col min="13551" max="13552" width="5.42578125" style="5" customWidth="1"/>
    <col min="13553" max="13553" width="5" style="5" customWidth="1"/>
    <col min="13554" max="13554" width="7.7109375" style="5" customWidth="1"/>
    <col min="13555" max="13555" width="4.7109375" style="5" customWidth="1"/>
    <col min="13556" max="13556" width="6.7109375" style="5" customWidth="1"/>
    <col min="13557" max="13557" width="5.85546875" style="5" customWidth="1"/>
    <col min="13558" max="13558" width="8.140625" style="5" customWidth="1"/>
    <col min="13559" max="13559" width="7.5703125" style="5" customWidth="1"/>
    <col min="13560" max="13560" width="10.85546875" style="5" customWidth="1"/>
    <col min="13561" max="13561" width="9.85546875" style="5" customWidth="1"/>
    <col min="13562" max="13562" width="13.85546875" style="5" customWidth="1"/>
    <col min="13563" max="13563" width="15" style="5" customWidth="1"/>
    <col min="13564" max="13620" width="10.28515625" style="5" customWidth="1"/>
    <col min="13621" max="13800" width="9.140625" style="5"/>
    <col min="13801" max="13801" width="5.42578125" style="5" customWidth="1"/>
    <col min="13802" max="13802" width="23.5703125" style="5" customWidth="1"/>
    <col min="13803" max="13803" width="6.85546875" style="5" customWidth="1"/>
    <col min="13804" max="13804" width="5.7109375" style="5" customWidth="1"/>
    <col min="13805" max="13805" width="5.28515625" style="5" customWidth="1"/>
    <col min="13806" max="13806" width="6.42578125" style="5" customWidth="1"/>
    <col min="13807" max="13808" width="5.42578125" style="5" customWidth="1"/>
    <col min="13809" max="13809" width="5" style="5" customWidth="1"/>
    <col min="13810" max="13810" width="7.7109375" style="5" customWidth="1"/>
    <col min="13811" max="13811" width="4.7109375" style="5" customWidth="1"/>
    <col min="13812" max="13812" width="6.7109375" style="5" customWidth="1"/>
    <col min="13813" max="13813" width="5.85546875" style="5" customWidth="1"/>
    <col min="13814" max="13814" width="8.140625" style="5" customWidth="1"/>
    <col min="13815" max="13815" width="7.5703125" style="5" customWidth="1"/>
    <col min="13816" max="13816" width="10.85546875" style="5" customWidth="1"/>
    <col min="13817" max="13817" width="9.85546875" style="5" customWidth="1"/>
    <col min="13818" max="13818" width="13.85546875" style="5" customWidth="1"/>
    <col min="13819" max="13819" width="15" style="5" customWidth="1"/>
    <col min="13820" max="13876" width="10.28515625" style="5" customWidth="1"/>
    <col min="13877" max="14056" width="9.140625" style="5"/>
    <col min="14057" max="14057" width="5.42578125" style="5" customWidth="1"/>
    <col min="14058" max="14058" width="23.5703125" style="5" customWidth="1"/>
    <col min="14059" max="14059" width="6.85546875" style="5" customWidth="1"/>
    <col min="14060" max="14060" width="5.7109375" style="5" customWidth="1"/>
    <col min="14061" max="14061" width="5.28515625" style="5" customWidth="1"/>
    <col min="14062" max="14062" width="6.42578125" style="5" customWidth="1"/>
    <col min="14063" max="14064" width="5.42578125" style="5" customWidth="1"/>
    <col min="14065" max="14065" width="5" style="5" customWidth="1"/>
    <col min="14066" max="14066" width="7.7109375" style="5" customWidth="1"/>
    <col min="14067" max="14067" width="4.7109375" style="5" customWidth="1"/>
    <col min="14068" max="14068" width="6.7109375" style="5" customWidth="1"/>
    <col min="14069" max="14069" width="5.85546875" style="5" customWidth="1"/>
    <col min="14070" max="14070" width="8.140625" style="5" customWidth="1"/>
    <col min="14071" max="14071" width="7.5703125" style="5" customWidth="1"/>
    <col min="14072" max="14072" width="10.85546875" style="5" customWidth="1"/>
    <col min="14073" max="14073" width="9.85546875" style="5" customWidth="1"/>
    <col min="14074" max="14074" width="13.85546875" style="5" customWidth="1"/>
    <col min="14075" max="14075" width="15" style="5" customWidth="1"/>
    <col min="14076" max="14132" width="10.28515625" style="5" customWidth="1"/>
    <col min="14133" max="14312" width="9.140625" style="5"/>
    <col min="14313" max="14313" width="5.42578125" style="5" customWidth="1"/>
    <col min="14314" max="14314" width="23.5703125" style="5" customWidth="1"/>
    <col min="14315" max="14315" width="6.85546875" style="5" customWidth="1"/>
    <col min="14316" max="14316" width="5.7109375" style="5" customWidth="1"/>
    <col min="14317" max="14317" width="5.28515625" style="5" customWidth="1"/>
    <col min="14318" max="14318" width="6.42578125" style="5" customWidth="1"/>
    <col min="14319" max="14320" width="5.42578125" style="5" customWidth="1"/>
    <col min="14321" max="14321" width="5" style="5" customWidth="1"/>
    <col min="14322" max="14322" width="7.7109375" style="5" customWidth="1"/>
    <col min="14323" max="14323" width="4.7109375" style="5" customWidth="1"/>
    <col min="14324" max="14324" width="6.7109375" style="5" customWidth="1"/>
    <col min="14325" max="14325" width="5.85546875" style="5" customWidth="1"/>
    <col min="14326" max="14326" width="8.140625" style="5" customWidth="1"/>
    <col min="14327" max="14327" width="7.5703125" style="5" customWidth="1"/>
    <col min="14328" max="14328" width="10.85546875" style="5" customWidth="1"/>
    <col min="14329" max="14329" width="9.85546875" style="5" customWidth="1"/>
    <col min="14330" max="14330" width="13.85546875" style="5" customWidth="1"/>
    <col min="14331" max="14331" width="15" style="5" customWidth="1"/>
    <col min="14332" max="14388" width="10.28515625" style="5" customWidth="1"/>
    <col min="14389" max="14568" width="9.140625" style="5"/>
    <col min="14569" max="14569" width="5.42578125" style="5" customWidth="1"/>
    <col min="14570" max="14570" width="23.5703125" style="5" customWidth="1"/>
    <col min="14571" max="14571" width="6.85546875" style="5" customWidth="1"/>
    <col min="14572" max="14572" width="5.7109375" style="5" customWidth="1"/>
    <col min="14573" max="14573" width="5.28515625" style="5" customWidth="1"/>
    <col min="14574" max="14574" width="6.42578125" style="5" customWidth="1"/>
    <col min="14575" max="14576" width="5.42578125" style="5" customWidth="1"/>
    <col min="14577" max="14577" width="5" style="5" customWidth="1"/>
    <col min="14578" max="14578" width="7.7109375" style="5" customWidth="1"/>
    <col min="14579" max="14579" width="4.7109375" style="5" customWidth="1"/>
    <col min="14580" max="14580" width="6.7109375" style="5" customWidth="1"/>
    <col min="14581" max="14581" width="5.85546875" style="5" customWidth="1"/>
    <col min="14582" max="14582" width="8.140625" style="5" customWidth="1"/>
    <col min="14583" max="14583" width="7.5703125" style="5" customWidth="1"/>
    <col min="14584" max="14584" width="10.85546875" style="5" customWidth="1"/>
    <col min="14585" max="14585" width="9.85546875" style="5" customWidth="1"/>
    <col min="14586" max="14586" width="13.85546875" style="5" customWidth="1"/>
    <col min="14587" max="14587" width="15" style="5" customWidth="1"/>
    <col min="14588" max="14644" width="10.28515625" style="5" customWidth="1"/>
    <col min="14645" max="14824" width="9.140625" style="5"/>
    <col min="14825" max="14825" width="5.42578125" style="5" customWidth="1"/>
    <col min="14826" max="14826" width="23.5703125" style="5" customWidth="1"/>
    <col min="14827" max="14827" width="6.85546875" style="5" customWidth="1"/>
    <col min="14828" max="14828" width="5.7109375" style="5" customWidth="1"/>
    <col min="14829" max="14829" width="5.28515625" style="5" customWidth="1"/>
    <col min="14830" max="14830" width="6.42578125" style="5" customWidth="1"/>
    <col min="14831" max="14832" width="5.42578125" style="5" customWidth="1"/>
    <col min="14833" max="14833" width="5" style="5" customWidth="1"/>
    <col min="14834" max="14834" width="7.7109375" style="5" customWidth="1"/>
    <col min="14835" max="14835" width="4.7109375" style="5" customWidth="1"/>
    <col min="14836" max="14836" width="6.7109375" style="5" customWidth="1"/>
    <col min="14837" max="14837" width="5.85546875" style="5" customWidth="1"/>
    <col min="14838" max="14838" width="8.140625" style="5" customWidth="1"/>
    <col min="14839" max="14839" width="7.5703125" style="5" customWidth="1"/>
    <col min="14840" max="14840" width="10.85546875" style="5" customWidth="1"/>
    <col min="14841" max="14841" width="9.85546875" style="5" customWidth="1"/>
    <col min="14842" max="14842" width="13.85546875" style="5" customWidth="1"/>
    <col min="14843" max="14843" width="15" style="5" customWidth="1"/>
    <col min="14844" max="14900" width="10.28515625" style="5" customWidth="1"/>
    <col min="14901" max="15080" width="9.140625" style="5"/>
    <col min="15081" max="15081" width="5.42578125" style="5" customWidth="1"/>
    <col min="15082" max="15082" width="23.5703125" style="5" customWidth="1"/>
    <col min="15083" max="15083" width="6.85546875" style="5" customWidth="1"/>
    <col min="15084" max="15084" width="5.7109375" style="5" customWidth="1"/>
    <col min="15085" max="15085" width="5.28515625" style="5" customWidth="1"/>
    <col min="15086" max="15086" width="6.42578125" style="5" customWidth="1"/>
    <col min="15087" max="15088" width="5.42578125" style="5" customWidth="1"/>
    <col min="15089" max="15089" width="5" style="5" customWidth="1"/>
    <col min="15090" max="15090" width="7.7109375" style="5" customWidth="1"/>
    <col min="15091" max="15091" width="4.7109375" style="5" customWidth="1"/>
    <col min="15092" max="15092" width="6.7109375" style="5" customWidth="1"/>
    <col min="15093" max="15093" width="5.85546875" style="5" customWidth="1"/>
    <col min="15094" max="15094" width="8.140625" style="5" customWidth="1"/>
    <col min="15095" max="15095" width="7.5703125" style="5" customWidth="1"/>
    <col min="15096" max="15096" width="10.85546875" style="5" customWidth="1"/>
    <col min="15097" max="15097" width="9.85546875" style="5" customWidth="1"/>
    <col min="15098" max="15098" width="13.85546875" style="5" customWidth="1"/>
    <col min="15099" max="15099" width="15" style="5" customWidth="1"/>
    <col min="15100" max="15156" width="10.28515625" style="5" customWidth="1"/>
    <col min="15157" max="15336" width="9.140625" style="5"/>
    <col min="15337" max="15337" width="5.42578125" style="5" customWidth="1"/>
    <col min="15338" max="15338" width="23.5703125" style="5" customWidth="1"/>
    <col min="15339" max="15339" width="6.85546875" style="5" customWidth="1"/>
    <col min="15340" max="15340" width="5.7109375" style="5" customWidth="1"/>
    <col min="15341" max="15341" width="5.28515625" style="5" customWidth="1"/>
    <col min="15342" max="15342" width="6.42578125" style="5" customWidth="1"/>
    <col min="15343" max="15344" width="5.42578125" style="5" customWidth="1"/>
    <col min="15345" max="15345" width="5" style="5" customWidth="1"/>
    <col min="15346" max="15346" width="7.7109375" style="5" customWidth="1"/>
    <col min="15347" max="15347" width="4.7109375" style="5" customWidth="1"/>
    <col min="15348" max="15348" width="6.7109375" style="5" customWidth="1"/>
    <col min="15349" max="15349" width="5.85546875" style="5" customWidth="1"/>
    <col min="15350" max="15350" width="8.140625" style="5" customWidth="1"/>
    <col min="15351" max="15351" width="7.5703125" style="5" customWidth="1"/>
    <col min="15352" max="15352" width="10.85546875" style="5" customWidth="1"/>
    <col min="15353" max="15353" width="9.85546875" style="5" customWidth="1"/>
    <col min="15354" max="15354" width="13.85546875" style="5" customWidth="1"/>
    <col min="15355" max="15355" width="15" style="5" customWidth="1"/>
    <col min="15356" max="15412" width="10.28515625" style="5" customWidth="1"/>
    <col min="15413" max="15592" width="9.140625" style="5"/>
    <col min="15593" max="15593" width="5.42578125" style="5" customWidth="1"/>
    <col min="15594" max="15594" width="23.5703125" style="5" customWidth="1"/>
    <col min="15595" max="15595" width="6.85546875" style="5" customWidth="1"/>
    <col min="15596" max="15596" width="5.7109375" style="5" customWidth="1"/>
    <col min="15597" max="15597" width="5.28515625" style="5" customWidth="1"/>
    <col min="15598" max="15598" width="6.42578125" style="5" customWidth="1"/>
    <col min="15599" max="15600" width="5.42578125" style="5" customWidth="1"/>
    <col min="15601" max="15601" width="5" style="5" customWidth="1"/>
    <col min="15602" max="15602" width="7.7109375" style="5" customWidth="1"/>
    <col min="15603" max="15603" width="4.7109375" style="5" customWidth="1"/>
    <col min="15604" max="15604" width="6.7109375" style="5" customWidth="1"/>
    <col min="15605" max="15605" width="5.85546875" style="5" customWidth="1"/>
    <col min="15606" max="15606" width="8.140625" style="5" customWidth="1"/>
    <col min="15607" max="15607" width="7.5703125" style="5" customWidth="1"/>
    <col min="15608" max="15608" width="10.85546875" style="5" customWidth="1"/>
    <col min="15609" max="15609" width="9.85546875" style="5" customWidth="1"/>
    <col min="15610" max="15610" width="13.85546875" style="5" customWidth="1"/>
    <col min="15611" max="15611" width="15" style="5" customWidth="1"/>
    <col min="15612" max="15668" width="10.28515625" style="5" customWidth="1"/>
    <col min="15669" max="15848" width="9.140625" style="5"/>
    <col min="15849" max="15849" width="5.42578125" style="5" customWidth="1"/>
    <col min="15850" max="15850" width="23.5703125" style="5" customWidth="1"/>
    <col min="15851" max="15851" width="6.85546875" style="5" customWidth="1"/>
    <col min="15852" max="15852" width="5.7109375" style="5" customWidth="1"/>
    <col min="15853" max="15853" width="5.28515625" style="5" customWidth="1"/>
    <col min="15854" max="15854" width="6.42578125" style="5" customWidth="1"/>
    <col min="15855" max="15856" width="5.42578125" style="5" customWidth="1"/>
    <col min="15857" max="15857" width="5" style="5" customWidth="1"/>
    <col min="15858" max="15858" width="7.7109375" style="5" customWidth="1"/>
    <col min="15859" max="15859" width="4.7109375" style="5" customWidth="1"/>
    <col min="15860" max="15860" width="6.7109375" style="5" customWidth="1"/>
    <col min="15861" max="15861" width="5.85546875" style="5" customWidth="1"/>
    <col min="15862" max="15862" width="8.140625" style="5" customWidth="1"/>
    <col min="15863" max="15863" width="7.5703125" style="5" customWidth="1"/>
    <col min="15864" max="15864" width="10.85546875" style="5" customWidth="1"/>
    <col min="15865" max="15865" width="9.85546875" style="5" customWidth="1"/>
    <col min="15866" max="15866" width="13.85546875" style="5" customWidth="1"/>
    <col min="15867" max="15867" width="15" style="5" customWidth="1"/>
    <col min="15868" max="15924" width="10.28515625" style="5" customWidth="1"/>
    <col min="15925" max="16104" width="9.140625" style="5"/>
    <col min="16105" max="16105" width="5.42578125" style="5" customWidth="1"/>
    <col min="16106" max="16106" width="23.5703125" style="5" customWidth="1"/>
    <col min="16107" max="16107" width="6.85546875" style="5" customWidth="1"/>
    <col min="16108" max="16108" width="5.7109375" style="5" customWidth="1"/>
    <col min="16109" max="16109" width="5.28515625" style="5" customWidth="1"/>
    <col min="16110" max="16110" width="6.42578125" style="5" customWidth="1"/>
    <col min="16111" max="16112" width="5.42578125" style="5" customWidth="1"/>
    <col min="16113" max="16113" width="5" style="5" customWidth="1"/>
    <col min="16114" max="16114" width="7.7109375" style="5" customWidth="1"/>
    <col min="16115" max="16115" width="4.7109375" style="5" customWidth="1"/>
    <col min="16116" max="16116" width="6.7109375" style="5" customWidth="1"/>
    <col min="16117" max="16117" width="5.85546875" style="5" customWidth="1"/>
    <col min="16118" max="16118" width="8.140625" style="5" customWidth="1"/>
    <col min="16119" max="16119" width="7.5703125" style="5" customWidth="1"/>
    <col min="16120" max="16120" width="10.85546875" style="5" customWidth="1"/>
    <col min="16121" max="16121" width="9.85546875" style="5" customWidth="1"/>
    <col min="16122" max="16122" width="13.85546875" style="5" customWidth="1"/>
    <col min="16123" max="16123" width="15" style="5" customWidth="1"/>
    <col min="16124" max="16180" width="10.28515625" style="5" customWidth="1"/>
    <col min="16181" max="16384" width="9.140625" style="5"/>
  </cols>
  <sheetData>
    <row r="1" spans="1:53" s="27" customFormat="1" ht="23.25" x14ac:dyDescent="0.35">
      <c r="A1" s="22" t="s">
        <v>206</v>
      </c>
      <c r="B1" s="23"/>
      <c r="C1" s="24"/>
      <c r="D1" s="25"/>
      <c r="E1" s="26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</row>
    <row r="2" spans="1:53" s="27" customFormat="1" ht="23.25" x14ac:dyDescent="0.35">
      <c r="A2" s="22" t="s">
        <v>0</v>
      </c>
      <c r="B2" s="23"/>
      <c r="C2" s="24"/>
      <c r="D2" s="25"/>
      <c r="E2" s="26"/>
      <c r="G2" s="30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</row>
    <row r="3" spans="1:53" s="27" customFormat="1" ht="6" customHeight="1" x14ac:dyDescent="0.35">
      <c r="A3" s="22"/>
      <c r="B3" s="23"/>
      <c r="C3" s="24"/>
      <c r="D3" s="25"/>
      <c r="E3" s="26"/>
      <c r="G3" s="30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</row>
    <row r="4" spans="1:53" ht="18.75" x14ac:dyDescent="0.3">
      <c r="A4" s="115" t="s">
        <v>277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53" ht="18.75" x14ac:dyDescent="0.3">
      <c r="A5" s="115" t="s">
        <v>246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53" ht="15.75" x14ac:dyDescent="0.25">
      <c r="A6" s="114" t="s">
        <v>270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53" ht="15.75" x14ac:dyDescent="0.25">
      <c r="A7" s="114" t="s">
        <v>282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1:53" s="33" customFormat="1" ht="12.75" x14ac:dyDescent="0.15">
      <c r="A8" s="117" t="s">
        <v>1</v>
      </c>
      <c r="B8" s="117" t="s">
        <v>203</v>
      </c>
      <c r="C8" s="117" t="s">
        <v>264</v>
      </c>
      <c r="D8" s="117"/>
      <c r="E8" s="117"/>
      <c r="F8" s="117"/>
      <c r="G8" s="117"/>
      <c r="H8" s="117"/>
      <c r="I8" s="120" t="s">
        <v>278</v>
      </c>
      <c r="J8" s="120" t="s">
        <v>279</v>
      </c>
      <c r="K8" s="120" t="s">
        <v>280</v>
      </c>
      <c r="L8" s="116" t="s">
        <v>281</v>
      </c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</row>
    <row r="9" spans="1:53" s="32" customFormat="1" ht="39" customHeight="1" x14ac:dyDescent="0.15">
      <c r="A9" s="118"/>
      <c r="B9" s="118"/>
      <c r="C9" s="78" t="s">
        <v>202</v>
      </c>
      <c r="D9" s="78" t="s">
        <v>2</v>
      </c>
      <c r="E9" s="34" t="s">
        <v>3</v>
      </c>
      <c r="F9" s="78" t="s">
        <v>247</v>
      </c>
      <c r="G9" s="78" t="s">
        <v>268</v>
      </c>
      <c r="H9" s="78" t="s">
        <v>207</v>
      </c>
      <c r="I9" s="121"/>
      <c r="J9" s="121"/>
      <c r="K9" s="121"/>
      <c r="L9" s="116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</row>
    <row r="10" spans="1:53" s="32" customFormat="1" ht="13.5" x14ac:dyDescent="0.25">
      <c r="A10" s="80" t="s">
        <v>4</v>
      </c>
      <c r="B10" s="63" t="s">
        <v>208</v>
      </c>
      <c r="C10" s="34"/>
      <c r="D10" s="34"/>
      <c r="E10" s="34"/>
      <c r="F10" s="78"/>
      <c r="G10" s="78"/>
      <c r="H10" s="78"/>
      <c r="I10" s="108"/>
      <c r="J10" s="108"/>
      <c r="K10" s="108"/>
      <c r="L10" s="81">
        <f>SUM(L11:L14)</f>
        <v>1047768.0000000001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</row>
    <row r="11" spans="1:53" s="4" customFormat="1" ht="13.5" x14ac:dyDescent="0.2">
      <c r="A11" s="82">
        <v>1</v>
      </c>
      <c r="B11" s="64" t="s">
        <v>5</v>
      </c>
      <c r="C11" s="38">
        <v>5.76</v>
      </c>
      <c r="D11" s="38">
        <v>0.7</v>
      </c>
      <c r="E11" s="65"/>
      <c r="F11" s="39">
        <f>C11+D11+E11</f>
        <v>6.46</v>
      </c>
      <c r="G11" s="66">
        <f>F11*1490000</f>
        <v>9625400</v>
      </c>
      <c r="H11" s="66">
        <f>G11/22-G11*10.5%/22</f>
        <v>391578.77272727271</v>
      </c>
      <c r="I11" s="111">
        <f>(C11+D11+E11)*1490000*1%</f>
        <v>96254</v>
      </c>
      <c r="J11" s="111">
        <f>(C11+D11+E11)*1490000*1%</f>
        <v>96254</v>
      </c>
      <c r="K11" s="111">
        <f>(C11+D11+E11)*1490000*1%</f>
        <v>96254</v>
      </c>
      <c r="L11" s="83">
        <f>I11+J11+K11</f>
        <v>288762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3" ht="13.5" x14ac:dyDescent="0.2">
      <c r="A12" s="82">
        <v>2</v>
      </c>
      <c r="B12" s="64" t="s">
        <v>6</v>
      </c>
      <c r="C12" s="65">
        <v>4.4000000000000004</v>
      </c>
      <c r="D12" s="38">
        <v>0.5</v>
      </c>
      <c r="E12" s="39"/>
      <c r="F12" s="39">
        <f t="shared" ref="F12:F81" si="0">C12+D12+E12</f>
        <v>4.9000000000000004</v>
      </c>
      <c r="G12" s="66">
        <f t="shared" ref="G12:G81" si="1">F12*1490000</f>
        <v>7301000.0000000009</v>
      </c>
      <c r="H12" s="66">
        <f t="shared" ref="H12:H81" si="2">G12/22-G12*10.5%/22</f>
        <v>297017.95454545459</v>
      </c>
      <c r="I12" s="111">
        <f t="shared" ref="I12:I14" si="3">(C12+D12+E12)*1490000*1%</f>
        <v>73010.000000000015</v>
      </c>
      <c r="J12" s="111">
        <f t="shared" ref="J12:J14" si="4">(C12+D12+E12)*1490000*1%</f>
        <v>73010.000000000015</v>
      </c>
      <c r="K12" s="111">
        <f t="shared" ref="K12:K14" si="5">(C12+D12+E12)*1490000*1%</f>
        <v>73010.000000000015</v>
      </c>
      <c r="L12" s="83">
        <f t="shared" ref="L12:L14" si="6">I12+J12+K12</f>
        <v>219030.00000000006</v>
      </c>
    </row>
    <row r="13" spans="1:53" ht="13.5" x14ac:dyDescent="0.2">
      <c r="A13" s="82">
        <v>3</v>
      </c>
      <c r="B13" s="67" t="s">
        <v>209</v>
      </c>
      <c r="C13" s="38">
        <v>4.9800000000000004</v>
      </c>
      <c r="D13" s="38">
        <v>0.5</v>
      </c>
      <c r="E13" s="39"/>
      <c r="F13" s="39">
        <f t="shared" si="0"/>
        <v>5.48</v>
      </c>
      <c r="G13" s="66">
        <f t="shared" si="1"/>
        <v>8165200.0000000009</v>
      </c>
      <c r="H13" s="66">
        <f t="shared" si="2"/>
        <v>332175.18181818188</v>
      </c>
      <c r="I13" s="111">
        <f t="shared" si="3"/>
        <v>81652.000000000015</v>
      </c>
      <c r="J13" s="111">
        <f t="shared" si="4"/>
        <v>81652.000000000015</v>
      </c>
      <c r="K13" s="111">
        <f t="shared" si="5"/>
        <v>81652.000000000015</v>
      </c>
      <c r="L13" s="83">
        <f t="shared" si="6"/>
        <v>244956.00000000006</v>
      </c>
    </row>
    <row r="14" spans="1:53" s="35" customFormat="1" ht="13.5" x14ac:dyDescent="0.2">
      <c r="A14" s="82">
        <v>4</v>
      </c>
      <c r="B14" s="64" t="s">
        <v>7</v>
      </c>
      <c r="C14" s="65">
        <v>6.1</v>
      </c>
      <c r="D14" s="38">
        <v>0.5</v>
      </c>
      <c r="E14" s="39"/>
      <c r="F14" s="39">
        <f t="shared" si="0"/>
        <v>6.6</v>
      </c>
      <c r="G14" s="66">
        <f t="shared" si="1"/>
        <v>9834000</v>
      </c>
      <c r="H14" s="66">
        <f t="shared" si="2"/>
        <v>400065</v>
      </c>
      <c r="I14" s="111">
        <f t="shared" si="3"/>
        <v>98340</v>
      </c>
      <c r="J14" s="111">
        <f t="shared" si="4"/>
        <v>98340</v>
      </c>
      <c r="K14" s="111">
        <f t="shared" si="5"/>
        <v>98340</v>
      </c>
      <c r="L14" s="83">
        <f t="shared" si="6"/>
        <v>295020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3" s="4" customFormat="1" ht="13.5" x14ac:dyDescent="0.25">
      <c r="A15" s="80" t="s">
        <v>94</v>
      </c>
      <c r="B15" s="63" t="s">
        <v>210</v>
      </c>
      <c r="C15" s="38"/>
      <c r="D15" s="38"/>
      <c r="E15" s="39"/>
      <c r="F15" s="39"/>
      <c r="G15" s="66"/>
      <c r="H15" s="66"/>
      <c r="I15" s="66"/>
      <c r="J15" s="66"/>
      <c r="K15" s="66"/>
      <c r="L15" s="84">
        <f>SUM(L16:L22)</f>
        <v>1028100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53" ht="13.5" x14ac:dyDescent="0.2">
      <c r="A16" s="82">
        <v>1</v>
      </c>
      <c r="B16" s="64" t="s">
        <v>8</v>
      </c>
      <c r="C16" s="38">
        <v>4.32</v>
      </c>
      <c r="D16" s="38">
        <v>0.4</v>
      </c>
      <c r="E16" s="39"/>
      <c r="F16" s="39">
        <f t="shared" si="0"/>
        <v>4.7200000000000006</v>
      </c>
      <c r="G16" s="66">
        <f t="shared" si="1"/>
        <v>7032800.0000000009</v>
      </c>
      <c r="H16" s="66">
        <f t="shared" si="2"/>
        <v>286107.09090909094</v>
      </c>
      <c r="I16" s="111">
        <f t="shared" ref="I16:I22" si="7">(C16+D16+E16)*1490000*1%</f>
        <v>70328.000000000015</v>
      </c>
      <c r="J16" s="111">
        <f t="shared" ref="J16:J22" si="8">(C16+D16+E16)*1490000*1%</f>
        <v>70328.000000000015</v>
      </c>
      <c r="K16" s="111">
        <f t="shared" ref="K16:K22" si="9">(C16+D16+E16)*1490000*1%</f>
        <v>70328.000000000015</v>
      </c>
      <c r="L16" s="83">
        <f>I16+J16+K16</f>
        <v>210984.00000000006</v>
      </c>
    </row>
    <row r="17" spans="1:52" ht="13.5" x14ac:dyDescent="0.2">
      <c r="A17" s="82">
        <v>2</v>
      </c>
      <c r="B17" s="64" t="s">
        <v>9</v>
      </c>
      <c r="C17" s="65">
        <v>3.34</v>
      </c>
      <c r="D17" s="38">
        <v>0.3</v>
      </c>
      <c r="E17" s="39"/>
      <c r="F17" s="39">
        <f t="shared" si="0"/>
        <v>3.6399999999999997</v>
      </c>
      <c r="G17" s="66">
        <f t="shared" si="1"/>
        <v>5423599.9999999991</v>
      </c>
      <c r="H17" s="66">
        <f t="shared" si="2"/>
        <v>220641.90909090906</v>
      </c>
      <c r="I17" s="111">
        <f t="shared" si="7"/>
        <v>54235.999999999993</v>
      </c>
      <c r="J17" s="111">
        <f t="shared" si="8"/>
        <v>54235.999999999993</v>
      </c>
      <c r="K17" s="111">
        <f t="shared" si="9"/>
        <v>54235.999999999993</v>
      </c>
      <c r="L17" s="83">
        <f t="shared" ref="L17:L22" si="10">I17+J17+K17</f>
        <v>162707.99999999997</v>
      </c>
    </row>
    <row r="18" spans="1:52" ht="13.5" x14ac:dyDescent="0.2">
      <c r="A18" s="82">
        <v>3</v>
      </c>
      <c r="B18" s="64" t="s">
        <v>10</v>
      </c>
      <c r="C18" s="38">
        <v>3.03</v>
      </c>
      <c r="D18" s="38"/>
      <c r="E18" s="39"/>
      <c r="F18" s="39">
        <f t="shared" si="0"/>
        <v>3.03</v>
      </c>
      <c r="G18" s="66">
        <f t="shared" si="1"/>
        <v>4514700</v>
      </c>
      <c r="H18" s="66">
        <f t="shared" si="2"/>
        <v>183666.20454545453</v>
      </c>
      <c r="I18" s="111">
        <f t="shared" si="7"/>
        <v>45147</v>
      </c>
      <c r="J18" s="111">
        <f t="shared" si="8"/>
        <v>45147</v>
      </c>
      <c r="K18" s="111">
        <f t="shared" si="9"/>
        <v>45147</v>
      </c>
      <c r="L18" s="83">
        <f t="shared" si="10"/>
        <v>135441</v>
      </c>
    </row>
    <row r="19" spans="1:52" s="37" customFormat="1" ht="13.5" x14ac:dyDescent="0.2">
      <c r="A19" s="82">
        <v>4</v>
      </c>
      <c r="B19" s="64" t="s">
        <v>11</v>
      </c>
      <c r="C19" s="65">
        <v>2.86</v>
      </c>
      <c r="D19" s="38"/>
      <c r="E19" s="39"/>
      <c r="F19" s="39">
        <f t="shared" si="0"/>
        <v>2.86</v>
      </c>
      <c r="G19" s="66">
        <f t="shared" si="1"/>
        <v>4261400</v>
      </c>
      <c r="H19" s="66">
        <f t="shared" si="2"/>
        <v>173361.5</v>
      </c>
      <c r="I19" s="111">
        <f t="shared" si="7"/>
        <v>42614</v>
      </c>
      <c r="J19" s="111">
        <f t="shared" si="8"/>
        <v>42614</v>
      </c>
      <c r="K19" s="111">
        <f t="shared" si="9"/>
        <v>42614</v>
      </c>
      <c r="L19" s="83">
        <f t="shared" si="10"/>
        <v>127842</v>
      </c>
      <c r="M19" s="3"/>
      <c r="N19" s="3"/>
      <c r="O19" s="3"/>
      <c r="P19" s="3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</row>
    <row r="20" spans="1:52" s="37" customFormat="1" ht="13.5" x14ac:dyDescent="0.2">
      <c r="A20" s="82">
        <v>5</v>
      </c>
      <c r="B20" s="64" t="s">
        <v>12</v>
      </c>
      <c r="C20" s="38">
        <v>2.72</v>
      </c>
      <c r="D20" s="38"/>
      <c r="E20" s="39"/>
      <c r="F20" s="39">
        <f t="shared" si="0"/>
        <v>2.72</v>
      </c>
      <c r="G20" s="66">
        <f t="shared" si="1"/>
        <v>4052800.0000000005</v>
      </c>
      <c r="H20" s="66">
        <f t="shared" si="2"/>
        <v>164875.27272727276</v>
      </c>
      <c r="I20" s="111">
        <f t="shared" si="7"/>
        <v>40528.000000000007</v>
      </c>
      <c r="J20" s="111">
        <f t="shared" si="8"/>
        <v>40528.000000000007</v>
      </c>
      <c r="K20" s="111">
        <f t="shared" si="9"/>
        <v>40528.000000000007</v>
      </c>
      <c r="L20" s="83">
        <f t="shared" si="10"/>
        <v>121584.00000000003</v>
      </c>
      <c r="M20" s="3"/>
      <c r="N20" s="3"/>
      <c r="O20" s="3"/>
      <c r="P20" s="3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</row>
    <row r="21" spans="1:52" ht="13.5" x14ac:dyDescent="0.2">
      <c r="A21" s="82">
        <v>6</v>
      </c>
      <c r="B21" s="67" t="s">
        <v>95</v>
      </c>
      <c r="C21" s="65">
        <v>3.03</v>
      </c>
      <c r="D21" s="38"/>
      <c r="E21" s="39"/>
      <c r="F21" s="39">
        <f t="shared" si="0"/>
        <v>3.03</v>
      </c>
      <c r="G21" s="66">
        <f t="shared" si="1"/>
        <v>4514700</v>
      </c>
      <c r="H21" s="66">
        <f t="shared" si="2"/>
        <v>183666.20454545453</v>
      </c>
      <c r="I21" s="111">
        <f t="shared" si="7"/>
        <v>45147</v>
      </c>
      <c r="J21" s="111">
        <f t="shared" si="8"/>
        <v>45147</v>
      </c>
      <c r="K21" s="111">
        <f t="shared" si="9"/>
        <v>45147</v>
      </c>
      <c r="L21" s="83">
        <f t="shared" si="10"/>
        <v>135441</v>
      </c>
    </row>
    <row r="22" spans="1:52" s="37" customFormat="1" ht="13.5" x14ac:dyDescent="0.2">
      <c r="A22" s="82">
        <v>7</v>
      </c>
      <c r="B22" s="67" t="s">
        <v>91</v>
      </c>
      <c r="C22" s="65">
        <v>3</v>
      </c>
      <c r="D22" s="38"/>
      <c r="E22" s="39"/>
      <c r="F22" s="39">
        <f t="shared" si="0"/>
        <v>3</v>
      </c>
      <c r="G22" s="66">
        <f t="shared" si="1"/>
        <v>4470000</v>
      </c>
      <c r="H22" s="66">
        <f t="shared" si="2"/>
        <v>181847.72727272726</v>
      </c>
      <c r="I22" s="111">
        <f t="shared" si="7"/>
        <v>44700</v>
      </c>
      <c r="J22" s="111">
        <f t="shared" si="8"/>
        <v>44700</v>
      </c>
      <c r="K22" s="111">
        <f t="shared" si="9"/>
        <v>44700</v>
      </c>
      <c r="L22" s="83">
        <f t="shared" si="10"/>
        <v>134100</v>
      </c>
      <c r="M22" s="3"/>
      <c r="N22" s="3"/>
      <c r="O22" s="3"/>
      <c r="P22" s="3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</row>
    <row r="23" spans="1:52" ht="13.5" x14ac:dyDescent="0.25">
      <c r="A23" s="80" t="s">
        <v>133</v>
      </c>
      <c r="B23" s="63" t="s">
        <v>211</v>
      </c>
      <c r="C23" s="38"/>
      <c r="D23" s="38"/>
      <c r="E23" s="65"/>
      <c r="F23" s="39"/>
      <c r="G23" s="66"/>
      <c r="H23" s="66"/>
      <c r="I23" s="66"/>
      <c r="J23" s="66"/>
      <c r="K23" s="66"/>
      <c r="L23" s="84">
        <f>SUM(L24:L32)</f>
        <v>1063180.56</v>
      </c>
    </row>
    <row r="24" spans="1:52" ht="13.5" x14ac:dyDescent="0.25">
      <c r="A24" s="80">
        <v>1</v>
      </c>
      <c r="B24" s="67" t="s">
        <v>96</v>
      </c>
      <c r="C24" s="65">
        <v>3</v>
      </c>
      <c r="D24" s="38">
        <v>0.4</v>
      </c>
      <c r="E24" s="39"/>
      <c r="F24" s="39">
        <f t="shared" si="0"/>
        <v>3.4</v>
      </c>
      <c r="G24" s="66">
        <f t="shared" si="1"/>
        <v>5066000</v>
      </c>
      <c r="H24" s="66">
        <f t="shared" si="2"/>
        <v>206094.09090909091</v>
      </c>
      <c r="I24" s="111">
        <f t="shared" ref="I24:I32" si="11">(C24+D24+E24)*1490000*1%</f>
        <v>50660</v>
      </c>
      <c r="J24" s="111">
        <f t="shared" ref="J24:J32" si="12">(C24+D24+E24)*1490000*1%</f>
        <v>50660</v>
      </c>
      <c r="K24" s="111">
        <f t="shared" ref="K24:K32" si="13">(C24+D24+E24)*1490000*1%</f>
        <v>50660</v>
      </c>
      <c r="L24" s="83">
        <f t="shared" ref="L24:L32" si="14">I24+J24+K24</f>
        <v>151980</v>
      </c>
    </row>
    <row r="25" spans="1:52" ht="13.5" x14ac:dyDescent="0.25">
      <c r="A25" s="80">
        <v>2</v>
      </c>
      <c r="B25" s="64" t="s">
        <v>14</v>
      </c>
      <c r="C25" s="38">
        <v>4.0599999999999996</v>
      </c>
      <c r="D25" s="38">
        <v>0.3</v>
      </c>
      <c r="E25" s="39">
        <v>0.32479999999999998</v>
      </c>
      <c r="F25" s="39">
        <f t="shared" si="0"/>
        <v>4.6847999999999992</v>
      </c>
      <c r="G25" s="66">
        <f t="shared" si="1"/>
        <v>6980351.9999999991</v>
      </c>
      <c r="H25" s="66">
        <f t="shared" si="2"/>
        <v>283973.41090909089</v>
      </c>
      <c r="I25" s="111">
        <f t="shared" si="11"/>
        <v>69803.51999999999</v>
      </c>
      <c r="J25" s="111">
        <f t="shared" si="12"/>
        <v>69803.51999999999</v>
      </c>
      <c r="K25" s="111">
        <f t="shared" si="13"/>
        <v>69803.51999999999</v>
      </c>
      <c r="L25" s="83">
        <f t="shared" si="14"/>
        <v>209410.55999999997</v>
      </c>
    </row>
    <row r="26" spans="1:52" ht="13.5" x14ac:dyDescent="0.25">
      <c r="A26" s="80">
        <v>3</v>
      </c>
      <c r="B26" s="64" t="s">
        <v>15</v>
      </c>
      <c r="C26" s="38">
        <v>3.09</v>
      </c>
      <c r="D26" s="38"/>
      <c r="E26" s="39"/>
      <c r="F26" s="39">
        <f t="shared" si="0"/>
        <v>3.09</v>
      </c>
      <c r="G26" s="66">
        <f t="shared" si="1"/>
        <v>4604100</v>
      </c>
      <c r="H26" s="66">
        <f t="shared" si="2"/>
        <v>187303.15909090909</v>
      </c>
      <c r="I26" s="111">
        <f t="shared" si="11"/>
        <v>46041</v>
      </c>
      <c r="J26" s="111">
        <f t="shared" si="12"/>
        <v>46041</v>
      </c>
      <c r="K26" s="111">
        <f t="shared" si="13"/>
        <v>46041</v>
      </c>
      <c r="L26" s="83">
        <f t="shared" si="14"/>
        <v>138123</v>
      </c>
    </row>
    <row r="27" spans="1:52" ht="13.5" x14ac:dyDescent="0.25">
      <c r="A27" s="80">
        <v>4</v>
      </c>
      <c r="B27" s="64" t="s">
        <v>16</v>
      </c>
      <c r="C27" s="38">
        <v>3.63</v>
      </c>
      <c r="D27" s="38"/>
      <c r="E27" s="39"/>
      <c r="F27" s="39">
        <f t="shared" si="0"/>
        <v>3.63</v>
      </c>
      <c r="G27" s="66">
        <f t="shared" si="1"/>
        <v>5408700</v>
      </c>
      <c r="H27" s="66">
        <f t="shared" si="2"/>
        <v>220035.75</v>
      </c>
      <c r="I27" s="111">
        <f t="shared" si="11"/>
        <v>54087</v>
      </c>
      <c r="J27" s="111">
        <f t="shared" si="12"/>
        <v>54087</v>
      </c>
      <c r="K27" s="111">
        <f t="shared" si="13"/>
        <v>54087</v>
      </c>
      <c r="L27" s="83">
        <f t="shared" si="14"/>
        <v>162261</v>
      </c>
    </row>
    <row r="28" spans="1:52" s="2" customFormat="1" ht="13.5" x14ac:dyDescent="0.25">
      <c r="A28" s="80">
        <v>5</v>
      </c>
      <c r="B28" s="64" t="s">
        <v>52</v>
      </c>
      <c r="C28" s="65">
        <v>2.34</v>
      </c>
      <c r="D28" s="38"/>
      <c r="E28" s="39"/>
      <c r="F28" s="39">
        <f t="shared" si="0"/>
        <v>2.34</v>
      </c>
      <c r="G28" s="66">
        <f t="shared" si="1"/>
        <v>3486600</v>
      </c>
      <c r="H28" s="66">
        <f t="shared" si="2"/>
        <v>141841.22727272726</v>
      </c>
      <c r="I28" s="111">
        <f t="shared" si="11"/>
        <v>34866</v>
      </c>
      <c r="J28" s="111">
        <f t="shared" si="12"/>
        <v>34866</v>
      </c>
      <c r="K28" s="111">
        <f t="shared" si="13"/>
        <v>34866</v>
      </c>
      <c r="L28" s="83">
        <f t="shared" si="14"/>
        <v>104598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s="2" customFormat="1" ht="13.5" x14ac:dyDescent="0.25">
      <c r="A29" s="80">
        <v>6</v>
      </c>
      <c r="B29" s="64" t="s">
        <v>204</v>
      </c>
      <c r="C29" s="38">
        <v>2.41</v>
      </c>
      <c r="D29" s="38"/>
      <c r="E29" s="39"/>
      <c r="F29" s="39">
        <f>C29+D29+E29</f>
        <v>2.41</v>
      </c>
      <c r="G29" s="66">
        <f>F29*1490000</f>
        <v>3590900</v>
      </c>
      <c r="H29" s="66">
        <f>G29/22-G29*10.5%/22</f>
        <v>146084.34090909091</v>
      </c>
      <c r="I29" s="111">
        <f t="shared" si="11"/>
        <v>35909</v>
      </c>
      <c r="J29" s="111">
        <f t="shared" si="12"/>
        <v>35909</v>
      </c>
      <c r="K29" s="111">
        <f t="shared" si="13"/>
        <v>35909</v>
      </c>
      <c r="L29" s="83">
        <f t="shared" si="14"/>
        <v>107727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s="2" customFormat="1" ht="13.5" x14ac:dyDescent="0.25">
      <c r="A30" s="80">
        <v>7</v>
      </c>
      <c r="B30" s="64" t="s">
        <v>205</v>
      </c>
      <c r="C30" s="38">
        <v>2.23</v>
      </c>
      <c r="D30" s="38"/>
      <c r="E30" s="65"/>
      <c r="F30" s="39">
        <f>C30+D30+E30</f>
        <v>2.23</v>
      </c>
      <c r="G30" s="66">
        <f>F30*1490000</f>
        <v>3322700</v>
      </c>
      <c r="H30" s="66">
        <f>G30/22-G30*10.5%/22</f>
        <v>135173.47727272726</v>
      </c>
      <c r="I30" s="111">
        <f t="shared" si="11"/>
        <v>33227</v>
      </c>
      <c r="J30" s="111">
        <f t="shared" si="12"/>
        <v>33227</v>
      </c>
      <c r="K30" s="111">
        <f t="shared" si="13"/>
        <v>33227</v>
      </c>
      <c r="L30" s="83">
        <f t="shared" si="14"/>
        <v>99681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s="2" customFormat="1" ht="13.5" x14ac:dyDescent="0.25">
      <c r="A31" s="80">
        <v>8</v>
      </c>
      <c r="B31" s="64" t="s">
        <v>271</v>
      </c>
      <c r="C31" s="110">
        <v>1</v>
      </c>
      <c r="D31" s="38"/>
      <c r="E31" s="65"/>
      <c r="F31" s="39">
        <f>C31+D31+E31</f>
        <v>1</v>
      </c>
      <c r="G31" s="66">
        <f>F31*1490000</f>
        <v>1490000</v>
      </c>
      <c r="H31" s="66">
        <f>G31/22-G31*10.5%/22</f>
        <v>60615.909090909088</v>
      </c>
      <c r="I31" s="111">
        <f t="shared" si="11"/>
        <v>14900</v>
      </c>
      <c r="J31" s="111">
        <f t="shared" si="12"/>
        <v>14900</v>
      </c>
      <c r="K31" s="111">
        <f t="shared" si="13"/>
        <v>14900</v>
      </c>
      <c r="L31" s="83">
        <f t="shared" si="14"/>
        <v>44700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s="2" customFormat="1" ht="13.5" x14ac:dyDescent="0.25">
      <c r="A32" s="80">
        <v>9</v>
      </c>
      <c r="B32" s="64" t="s">
        <v>272</v>
      </c>
      <c r="C32" s="110">
        <v>1</v>
      </c>
      <c r="D32" s="38"/>
      <c r="E32" s="65"/>
      <c r="F32" s="39">
        <f>C32+D32+E32</f>
        <v>1</v>
      </c>
      <c r="G32" s="66">
        <f>F32*1490000</f>
        <v>1490000</v>
      </c>
      <c r="H32" s="66">
        <f>G32/22-G32*10.5%/22</f>
        <v>60615.909090909088</v>
      </c>
      <c r="I32" s="111">
        <f t="shared" si="11"/>
        <v>14900</v>
      </c>
      <c r="J32" s="111">
        <f t="shared" si="12"/>
        <v>14900</v>
      </c>
      <c r="K32" s="111">
        <f t="shared" si="13"/>
        <v>14900</v>
      </c>
      <c r="L32" s="83">
        <f t="shared" si="14"/>
        <v>44700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3" s="2" customFormat="1" ht="13.5" x14ac:dyDescent="0.25">
      <c r="A33" s="80" t="s">
        <v>141</v>
      </c>
      <c r="B33" s="63" t="s">
        <v>212</v>
      </c>
      <c r="C33" s="38"/>
      <c r="D33" s="38"/>
      <c r="E33" s="39"/>
      <c r="F33" s="39"/>
      <c r="G33" s="66"/>
      <c r="H33" s="66"/>
      <c r="I33" s="66"/>
      <c r="J33" s="66"/>
      <c r="K33" s="66"/>
      <c r="L33" s="84">
        <f>SUM(L34:L40)</f>
        <v>881484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3" s="2" customFormat="1" ht="13.5" x14ac:dyDescent="0.25">
      <c r="A34" s="80">
        <v>1</v>
      </c>
      <c r="B34" s="67" t="s">
        <v>97</v>
      </c>
      <c r="C34" s="65">
        <v>3.66</v>
      </c>
      <c r="D34" s="38">
        <v>0.4</v>
      </c>
      <c r="E34" s="39"/>
      <c r="F34" s="39">
        <f t="shared" si="0"/>
        <v>4.0600000000000005</v>
      </c>
      <c r="G34" s="66">
        <f t="shared" si="1"/>
        <v>6049400.0000000009</v>
      </c>
      <c r="H34" s="66">
        <f t="shared" si="2"/>
        <v>246100.59090909094</v>
      </c>
      <c r="I34" s="111">
        <f t="shared" ref="I34:I40" si="15">(C34+D34+E34)*1490000*1%</f>
        <v>60494.000000000007</v>
      </c>
      <c r="J34" s="111">
        <f t="shared" ref="J34:J40" si="16">(C34+D34+E34)*1490000*1%</f>
        <v>60494.000000000007</v>
      </c>
      <c r="K34" s="111">
        <f t="shared" ref="K34:K40" si="17">(C34+D34+E34)*1490000*1%</f>
        <v>60494.000000000007</v>
      </c>
      <c r="L34" s="83">
        <f t="shared" ref="L34:L40" si="18">I34+J34+K34</f>
        <v>181482.00000000003</v>
      </c>
      <c r="M34" s="3"/>
      <c r="N34" s="3"/>
      <c r="O34" s="3"/>
      <c r="P34" s="3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53" s="7" customFormat="1" ht="13.5" x14ac:dyDescent="0.2">
      <c r="A35" s="82">
        <v>2</v>
      </c>
      <c r="B35" s="67" t="s">
        <v>101</v>
      </c>
      <c r="C35" s="65">
        <v>2.67</v>
      </c>
      <c r="D35" s="38"/>
      <c r="E35" s="39"/>
      <c r="F35" s="39">
        <f>C35+D35+E35</f>
        <v>2.67</v>
      </c>
      <c r="G35" s="66">
        <f>F35*1490000</f>
        <v>3978300</v>
      </c>
      <c r="H35" s="66">
        <f>G35/22-G35*10.5%/22</f>
        <v>161844.47727272726</v>
      </c>
      <c r="I35" s="111">
        <f t="shared" si="15"/>
        <v>39783</v>
      </c>
      <c r="J35" s="111">
        <f t="shared" si="16"/>
        <v>39783</v>
      </c>
      <c r="K35" s="111">
        <f t="shared" si="17"/>
        <v>39783</v>
      </c>
      <c r="L35" s="83">
        <f t="shared" si="18"/>
        <v>119349</v>
      </c>
      <c r="M35" s="3"/>
      <c r="N35" s="3"/>
      <c r="O35" s="3"/>
      <c r="P35" s="3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53" s="4" customFormat="1" ht="13.5" x14ac:dyDescent="0.25">
      <c r="A36" s="80">
        <v>3</v>
      </c>
      <c r="B36" s="64" t="s">
        <v>17</v>
      </c>
      <c r="C36" s="65">
        <v>2.86</v>
      </c>
      <c r="D36" s="38"/>
      <c r="E36" s="39"/>
      <c r="F36" s="39">
        <f t="shared" si="0"/>
        <v>2.86</v>
      </c>
      <c r="G36" s="66">
        <f t="shared" si="1"/>
        <v>4261400</v>
      </c>
      <c r="H36" s="66">
        <f t="shared" si="2"/>
        <v>173361.5</v>
      </c>
      <c r="I36" s="111">
        <f t="shared" si="15"/>
        <v>42614</v>
      </c>
      <c r="J36" s="111">
        <f t="shared" si="16"/>
        <v>42614</v>
      </c>
      <c r="K36" s="111">
        <f t="shared" si="17"/>
        <v>42614</v>
      </c>
      <c r="L36" s="83">
        <f t="shared" si="18"/>
        <v>127842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53" ht="13.5" x14ac:dyDescent="0.2">
      <c r="A37" s="82">
        <v>4</v>
      </c>
      <c r="B37" s="64" t="s">
        <v>18</v>
      </c>
      <c r="C37" s="65">
        <v>2.66</v>
      </c>
      <c r="D37" s="38"/>
      <c r="E37" s="65"/>
      <c r="F37" s="39">
        <f t="shared" si="0"/>
        <v>2.66</v>
      </c>
      <c r="G37" s="66">
        <f t="shared" si="1"/>
        <v>3963400</v>
      </c>
      <c r="H37" s="66">
        <f t="shared" si="2"/>
        <v>161238.31818181818</v>
      </c>
      <c r="I37" s="111">
        <f t="shared" si="15"/>
        <v>39634</v>
      </c>
      <c r="J37" s="111">
        <f t="shared" si="16"/>
        <v>39634</v>
      </c>
      <c r="K37" s="111">
        <f t="shared" si="17"/>
        <v>39634</v>
      </c>
      <c r="L37" s="83">
        <f t="shared" si="18"/>
        <v>118902</v>
      </c>
    </row>
    <row r="38" spans="1:53" s="7" customFormat="1" ht="13.5" x14ac:dyDescent="0.25">
      <c r="A38" s="80">
        <v>5</v>
      </c>
      <c r="B38" s="67" t="s">
        <v>98</v>
      </c>
      <c r="C38" s="38">
        <v>2.46</v>
      </c>
      <c r="D38" s="38"/>
      <c r="E38" s="65"/>
      <c r="F38" s="39">
        <f t="shared" si="0"/>
        <v>2.46</v>
      </c>
      <c r="G38" s="66">
        <f t="shared" si="1"/>
        <v>3665400</v>
      </c>
      <c r="H38" s="66">
        <f t="shared" si="2"/>
        <v>149115.13636363635</v>
      </c>
      <c r="I38" s="111">
        <f t="shared" si="15"/>
        <v>36654</v>
      </c>
      <c r="J38" s="111">
        <f t="shared" si="16"/>
        <v>36654</v>
      </c>
      <c r="K38" s="111">
        <f t="shared" si="17"/>
        <v>36654</v>
      </c>
      <c r="L38" s="83">
        <f t="shared" si="18"/>
        <v>109962</v>
      </c>
      <c r="M38" s="3"/>
      <c r="N38" s="3"/>
      <c r="O38" s="3"/>
      <c r="P38" s="3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  <row r="39" spans="1:53" s="7" customFormat="1" ht="13.5" x14ac:dyDescent="0.2">
      <c r="A39" s="82">
        <v>6</v>
      </c>
      <c r="B39" s="67" t="s">
        <v>13</v>
      </c>
      <c r="C39" s="65">
        <v>2.34</v>
      </c>
      <c r="D39" s="38"/>
      <c r="E39" s="39"/>
      <c r="F39" s="39">
        <f t="shared" si="0"/>
        <v>2.34</v>
      </c>
      <c r="G39" s="66">
        <f t="shared" si="1"/>
        <v>3486600</v>
      </c>
      <c r="H39" s="66">
        <f t="shared" si="2"/>
        <v>141841.22727272726</v>
      </c>
      <c r="I39" s="111">
        <f t="shared" si="15"/>
        <v>34866</v>
      </c>
      <c r="J39" s="111">
        <f t="shared" si="16"/>
        <v>34866</v>
      </c>
      <c r="K39" s="111">
        <f t="shared" si="17"/>
        <v>34866</v>
      </c>
      <c r="L39" s="83">
        <f t="shared" si="18"/>
        <v>104598</v>
      </c>
      <c r="M39" s="3"/>
      <c r="N39" s="3"/>
      <c r="O39" s="3"/>
      <c r="P39" s="3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53" ht="13.5" x14ac:dyDescent="0.25">
      <c r="A40" s="80">
        <v>7</v>
      </c>
      <c r="B40" s="67" t="s">
        <v>118</v>
      </c>
      <c r="C40" s="38">
        <v>2.67</v>
      </c>
      <c r="D40" s="38"/>
      <c r="E40" s="39"/>
      <c r="F40" s="39">
        <f t="shared" si="0"/>
        <v>2.67</v>
      </c>
      <c r="G40" s="66">
        <f t="shared" si="1"/>
        <v>3978300</v>
      </c>
      <c r="H40" s="66">
        <f t="shared" si="2"/>
        <v>161844.47727272726</v>
      </c>
      <c r="I40" s="111">
        <f t="shared" si="15"/>
        <v>39783</v>
      </c>
      <c r="J40" s="111">
        <f t="shared" si="16"/>
        <v>39783</v>
      </c>
      <c r="K40" s="111">
        <f t="shared" si="17"/>
        <v>39783</v>
      </c>
      <c r="L40" s="83">
        <f t="shared" si="18"/>
        <v>119349</v>
      </c>
    </row>
    <row r="41" spans="1:53" ht="13.5" x14ac:dyDescent="0.25">
      <c r="A41" s="80" t="s">
        <v>148</v>
      </c>
      <c r="B41" s="63" t="s">
        <v>213</v>
      </c>
      <c r="C41" s="38"/>
      <c r="D41" s="38"/>
      <c r="E41" s="65"/>
      <c r="F41" s="39"/>
      <c r="G41" s="66"/>
      <c r="H41" s="66"/>
      <c r="I41" s="66"/>
      <c r="J41" s="66"/>
      <c r="K41" s="66"/>
      <c r="L41" s="84">
        <f>SUM(L42:L45)</f>
        <v>436272</v>
      </c>
      <c r="AP41" s="3"/>
      <c r="BA41" s="4"/>
    </row>
    <row r="42" spans="1:53" ht="13.5" x14ac:dyDescent="0.2">
      <c r="A42" s="82">
        <v>1</v>
      </c>
      <c r="B42" s="64" t="s">
        <v>38</v>
      </c>
      <c r="C42" s="38">
        <v>3.12</v>
      </c>
      <c r="D42" s="38">
        <v>0.4</v>
      </c>
      <c r="E42" s="65"/>
      <c r="F42" s="39">
        <f t="shared" si="0"/>
        <v>3.52</v>
      </c>
      <c r="G42" s="66">
        <f t="shared" si="1"/>
        <v>5244800</v>
      </c>
      <c r="H42" s="66">
        <f t="shared" si="2"/>
        <v>213368</v>
      </c>
      <c r="I42" s="111">
        <f t="shared" ref="I42:I45" si="19">(C42+D42+E42)*1490000*1%</f>
        <v>52448</v>
      </c>
      <c r="J42" s="111">
        <f t="shared" ref="J42:J45" si="20">(C42+D42+E42)*1490000*1%</f>
        <v>52448</v>
      </c>
      <c r="K42" s="111">
        <f t="shared" ref="K42:K45" si="21">(C42+D42+E42)*1490000*1%</f>
        <v>52448</v>
      </c>
      <c r="L42" s="83">
        <f t="shared" ref="L42:L45" si="22">I42+J42+K42</f>
        <v>157344</v>
      </c>
    </row>
    <row r="43" spans="1:53" ht="13.5" x14ac:dyDescent="0.2">
      <c r="A43" s="82">
        <v>2</v>
      </c>
      <c r="B43" s="64" t="s">
        <v>273</v>
      </c>
      <c r="C43" s="110">
        <v>2.08</v>
      </c>
      <c r="D43" s="38"/>
      <c r="E43" s="65"/>
      <c r="F43" s="39">
        <f t="shared" ref="F43:F45" si="23">C43+D43+E43</f>
        <v>2.08</v>
      </c>
      <c r="G43" s="66">
        <f t="shared" ref="G43:G45" si="24">F43*1490000</f>
        <v>3099200</v>
      </c>
      <c r="H43" s="66">
        <f t="shared" ref="H43:H45" si="25">G43/22-G43*10.5%/22</f>
        <v>126081.0909090909</v>
      </c>
      <c r="I43" s="111">
        <f t="shared" si="19"/>
        <v>30992</v>
      </c>
      <c r="J43" s="111">
        <f t="shared" si="20"/>
        <v>30992</v>
      </c>
      <c r="K43" s="111">
        <f t="shared" si="21"/>
        <v>30992</v>
      </c>
      <c r="L43" s="83">
        <f t="shared" si="22"/>
        <v>92976</v>
      </c>
    </row>
    <row r="44" spans="1:53" ht="13.5" x14ac:dyDescent="0.2">
      <c r="A44" s="82">
        <v>3</v>
      </c>
      <c r="B44" s="64" t="s">
        <v>274</v>
      </c>
      <c r="C44" s="110">
        <v>2.08</v>
      </c>
      <c r="D44" s="38"/>
      <c r="E44" s="65"/>
      <c r="F44" s="39">
        <f t="shared" si="23"/>
        <v>2.08</v>
      </c>
      <c r="G44" s="66">
        <f t="shared" si="24"/>
        <v>3099200</v>
      </c>
      <c r="H44" s="66">
        <f t="shared" si="25"/>
        <v>126081.0909090909</v>
      </c>
      <c r="I44" s="111">
        <f t="shared" si="19"/>
        <v>30992</v>
      </c>
      <c r="J44" s="111">
        <f t="shared" si="20"/>
        <v>30992</v>
      </c>
      <c r="K44" s="111">
        <f t="shared" si="21"/>
        <v>30992</v>
      </c>
      <c r="L44" s="83">
        <f t="shared" si="22"/>
        <v>92976</v>
      </c>
    </row>
    <row r="45" spans="1:53" ht="13.5" x14ac:dyDescent="0.2">
      <c r="A45" s="82">
        <v>4</v>
      </c>
      <c r="B45" s="64" t="s">
        <v>55</v>
      </c>
      <c r="C45" s="110">
        <v>2.08</v>
      </c>
      <c r="D45" s="38"/>
      <c r="E45" s="65"/>
      <c r="F45" s="39">
        <f t="shared" si="23"/>
        <v>2.08</v>
      </c>
      <c r="G45" s="66">
        <f t="shared" si="24"/>
        <v>3099200</v>
      </c>
      <c r="H45" s="66">
        <f t="shared" si="25"/>
        <v>126081.0909090909</v>
      </c>
      <c r="I45" s="111">
        <f t="shared" si="19"/>
        <v>30992</v>
      </c>
      <c r="J45" s="111">
        <f t="shared" si="20"/>
        <v>30992</v>
      </c>
      <c r="K45" s="111">
        <f t="shared" si="21"/>
        <v>30992</v>
      </c>
      <c r="L45" s="83">
        <f t="shared" si="22"/>
        <v>92976</v>
      </c>
    </row>
    <row r="46" spans="1:53" ht="13.5" x14ac:dyDescent="0.25">
      <c r="A46" s="80" t="s">
        <v>154</v>
      </c>
      <c r="B46" s="63" t="s">
        <v>214</v>
      </c>
      <c r="C46" s="65"/>
      <c r="D46" s="38"/>
      <c r="E46" s="65"/>
      <c r="F46" s="39"/>
      <c r="G46" s="66"/>
      <c r="H46" s="66"/>
      <c r="I46" s="66"/>
      <c r="J46" s="66"/>
      <c r="K46" s="66"/>
      <c r="L46" s="84">
        <f>SUM(L47:L68)</f>
        <v>2778695.0399999996</v>
      </c>
    </row>
    <row r="47" spans="1:53" ht="13.5" x14ac:dyDescent="0.2">
      <c r="A47" s="82">
        <v>1</v>
      </c>
      <c r="B47" s="64" t="s">
        <v>20</v>
      </c>
      <c r="C47" s="65">
        <v>3.33</v>
      </c>
      <c r="D47" s="38">
        <v>0.4</v>
      </c>
      <c r="E47" s="65"/>
      <c r="F47" s="39">
        <f t="shared" si="0"/>
        <v>3.73</v>
      </c>
      <c r="G47" s="66">
        <f t="shared" si="1"/>
        <v>5557700</v>
      </c>
      <c r="H47" s="66">
        <f t="shared" si="2"/>
        <v>226097.34090909091</v>
      </c>
      <c r="I47" s="111">
        <f t="shared" ref="I47:I68" si="26">(C47+D47+E47)*1490000*1%</f>
        <v>55577</v>
      </c>
      <c r="J47" s="111">
        <f t="shared" ref="J47:J68" si="27">(C47+D47+E47)*1490000*1%</f>
        <v>55577</v>
      </c>
      <c r="K47" s="111">
        <f t="shared" ref="K47:K68" si="28">(C47+D47+E47)*1490000*1%</f>
        <v>55577</v>
      </c>
      <c r="L47" s="83">
        <f t="shared" ref="L47:L68" si="29">I47+J47+K47</f>
        <v>166731</v>
      </c>
      <c r="AP47" s="3"/>
      <c r="BA47" s="4"/>
    </row>
    <row r="48" spans="1:53" ht="13.5" x14ac:dyDescent="0.2">
      <c r="A48" s="82">
        <v>2</v>
      </c>
      <c r="B48" s="64" t="s">
        <v>21</v>
      </c>
      <c r="C48" s="65">
        <v>3</v>
      </c>
      <c r="D48" s="38">
        <v>0.3</v>
      </c>
      <c r="E48" s="39"/>
      <c r="F48" s="39">
        <f t="shared" si="0"/>
        <v>3.3</v>
      </c>
      <c r="G48" s="66">
        <f t="shared" si="1"/>
        <v>4917000</v>
      </c>
      <c r="H48" s="66">
        <f t="shared" si="2"/>
        <v>200032.5</v>
      </c>
      <c r="I48" s="111">
        <f t="shared" si="26"/>
        <v>49170</v>
      </c>
      <c r="J48" s="111">
        <f t="shared" si="27"/>
        <v>49170</v>
      </c>
      <c r="K48" s="111">
        <f t="shared" si="28"/>
        <v>49170</v>
      </c>
      <c r="L48" s="83">
        <f t="shared" si="29"/>
        <v>147510</v>
      </c>
      <c r="AP48" s="3"/>
      <c r="BA48" s="4"/>
    </row>
    <row r="49" spans="1:53" ht="13.5" x14ac:dyDescent="0.2">
      <c r="A49" s="82">
        <v>3</v>
      </c>
      <c r="B49" s="64" t="s">
        <v>22</v>
      </c>
      <c r="C49" s="38">
        <v>4.0599999999999996</v>
      </c>
      <c r="D49" s="38">
        <v>0.3</v>
      </c>
      <c r="E49" s="39">
        <v>0.3654</v>
      </c>
      <c r="F49" s="39">
        <f t="shared" si="0"/>
        <v>4.7253999999999996</v>
      </c>
      <c r="G49" s="66">
        <f t="shared" si="1"/>
        <v>7040845.9999999991</v>
      </c>
      <c r="H49" s="66">
        <f t="shared" si="2"/>
        <v>286434.41681818181</v>
      </c>
      <c r="I49" s="111">
        <f t="shared" si="26"/>
        <v>70408.459999999992</v>
      </c>
      <c r="J49" s="111">
        <f t="shared" si="27"/>
        <v>70408.459999999992</v>
      </c>
      <c r="K49" s="111">
        <f t="shared" si="28"/>
        <v>70408.459999999992</v>
      </c>
      <c r="L49" s="83">
        <f t="shared" si="29"/>
        <v>211225.37999999998</v>
      </c>
      <c r="AP49" s="3"/>
      <c r="BA49" s="4"/>
    </row>
    <row r="50" spans="1:53" s="7" customFormat="1" ht="13.5" x14ac:dyDescent="0.2">
      <c r="A50" s="82">
        <v>4</v>
      </c>
      <c r="B50" s="64" t="s">
        <v>23</v>
      </c>
      <c r="C50" s="65">
        <v>3</v>
      </c>
      <c r="D50" s="38"/>
      <c r="E50" s="39"/>
      <c r="F50" s="39">
        <f t="shared" si="0"/>
        <v>3</v>
      </c>
      <c r="G50" s="66">
        <f t="shared" si="1"/>
        <v>4470000</v>
      </c>
      <c r="H50" s="66">
        <f t="shared" si="2"/>
        <v>181847.72727272726</v>
      </c>
      <c r="I50" s="111">
        <f t="shared" si="26"/>
        <v>44700</v>
      </c>
      <c r="J50" s="111">
        <f t="shared" si="27"/>
        <v>44700</v>
      </c>
      <c r="K50" s="111">
        <f t="shared" si="28"/>
        <v>44700</v>
      </c>
      <c r="L50" s="83">
        <f t="shared" si="29"/>
        <v>134100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3" ht="13.5" x14ac:dyDescent="0.2">
      <c r="A51" s="82">
        <v>5</v>
      </c>
      <c r="B51" s="64" t="s">
        <v>24</v>
      </c>
      <c r="C51" s="65">
        <v>3.33</v>
      </c>
      <c r="D51" s="38"/>
      <c r="E51" s="39"/>
      <c r="F51" s="39">
        <f t="shared" si="0"/>
        <v>3.33</v>
      </c>
      <c r="G51" s="66">
        <f t="shared" si="1"/>
        <v>4961700</v>
      </c>
      <c r="H51" s="66">
        <f t="shared" si="2"/>
        <v>201850.97727272726</v>
      </c>
      <c r="I51" s="111">
        <f t="shared" si="26"/>
        <v>49617</v>
      </c>
      <c r="J51" s="111">
        <f t="shared" si="27"/>
        <v>49617</v>
      </c>
      <c r="K51" s="111">
        <f t="shared" si="28"/>
        <v>49617</v>
      </c>
      <c r="L51" s="83">
        <f t="shared" si="29"/>
        <v>148851</v>
      </c>
    </row>
    <row r="52" spans="1:53" ht="13.5" x14ac:dyDescent="0.2">
      <c r="A52" s="82">
        <v>6</v>
      </c>
      <c r="B52" s="64" t="s">
        <v>25</v>
      </c>
      <c r="C52" s="65">
        <v>2.66</v>
      </c>
      <c r="D52" s="38"/>
      <c r="E52" s="39"/>
      <c r="F52" s="39">
        <f t="shared" si="0"/>
        <v>2.66</v>
      </c>
      <c r="G52" s="66">
        <f t="shared" si="1"/>
        <v>3963400</v>
      </c>
      <c r="H52" s="66">
        <f t="shared" si="2"/>
        <v>161238.31818181818</v>
      </c>
      <c r="I52" s="111">
        <f t="shared" si="26"/>
        <v>39634</v>
      </c>
      <c r="J52" s="111">
        <f t="shared" si="27"/>
        <v>39634</v>
      </c>
      <c r="K52" s="111">
        <f t="shared" si="28"/>
        <v>39634</v>
      </c>
      <c r="L52" s="83">
        <f t="shared" si="29"/>
        <v>118902</v>
      </c>
      <c r="AP52" s="3"/>
      <c r="BA52" s="4"/>
    </row>
    <row r="53" spans="1:53" ht="13.5" x14ac:dyDescent="0.2">
      <c r="A53" s="82">
        <v>7</v>
      </c>
      <c r="B53" s="64" t="s">
        <v>26</v>
      </c>
      <c r="C53" s="38">
        <v>2.66</v>
      </c>
      <c r="D53" s="38"/>
      <c r="E53" s="39"/>
      <c r="F53" s="39">
        <f t="shared" si="0"/>
        <v>2.66</v>
      </c>
      <c r="G53" s="66">
        <f t="shared" si="1"/>
        <v>3963400</v>
      </c>
      <c r="H53" s="66">
        <f t="shared" si="2"/>
        <v>161238.31818181818</v>
      </c>
      <c r="I53" s="111">
        <f t="shared" si="26"/>
        <v>39634</v>
      </c>
      <c r="J53" s="111">
        <f t="shared" si="27"/>
        <v>39634</v>
      </c>
      <c r="K53" s="111">
        <f t="shared" si="28"/>
        <v>39634</v>
      </c>
      <c r="L53" s="83">
        <f t="shared" si="29"/>
        <v>118902</v>
      </c>
    </row>
    <row r="54" spans="1:53" ht="13.5" x14ac:dyDescent="0.2">
      <c r="A54" s="82">
        <v>8</v>
      </c>
      <c r="B54" s="64" t="s">
        <v>27</v>
      </c>
      <c r="C54" s="38">
        <v>2.66</v>
      </c>
      <c r="D54" s="38"/>
      <c r="E54" s="39"/>
      <c r="F54" s="39">
        <f t="shared" si="0"/>
        <v>2.66</v>
      </c>
      <c r="G54" s="66">
        <f t="shared" si="1"/>
        <v>3963400</v>
      </c>
      <c r="H54" s="66">
        <f t="shared" si="2"/>
        <v>161238.31818181818</v>
      </c>
      <c r="I54" s="111">
        <f t="shared" si="26"/>
        <v>39634</v>
      </c>
      <c r="J54" s="111">
        <f t="shared" si="27"/>
        <v>39634</v>
      </c>
      <c r="K54" s="111">
        <f t="shared" si="28"/>
        <v>39634</v>
      </c>
      <c r="L54" s="83">
        <f t="shared" si="29"/>
        <v>118902</v>
      </c>
    </row>
    <row r="55" spans="1:53" ht="13.5" x14ac:dyDescent="0.2">
      <c r="A55" s="82">
        <v>9</v>
      </c>
      <c r="B55" s="64" t="s">
        <v>28</v>
      </c>
      <c r="C55" s="38">
        <v>2.66</v>
      </c>
      <c r="D55" s="38"/>
      <c r="E55" s="39"/>
      <c r="F55" s="39">
        <f t="shared" si="0"/>
        <v>2.66</v>
      </c>
      <c r="G55" s="66">
        <f t="shared" si="1"/>
        <v>3963400</v>
      </c>
      <c r="H55" s="66">
        <f t="shared" si="2"/>
        <v>161238.31818181818</v>
      </c>
      <c r="I55" s="111">
        <f t="shared" si="26"/>
        <v>39634</v>
      </c>
      <c r="J55" s="111">
        <f t="shared" si="27"/>
        <v>39634</v>
      </c>
      <c r="K55" s="111">
        <f t="shared" si="28"/>
        <v>39634</v>
      </c>
      <c r="L55" s="83">
        <f t="shared" si="29"/>
        <v>118902</v>
      </c>
    </row>
    <row r="56" spans="1:53" s="4" customFormat="1" ht="13.5" x14ac:dyDescent="0.2">
      <c r="A56" s="82">
        <v>10</v>
      </c>
      <c r="B56" s="64" t="s">
        <v>29</v>
      </c>
      <c r="C56" s="38">
        <v>2.46</v>
      </c>
      <c r="D56" s="38"/>
      <c r="E56" s="65"/>
      <c r="F56" s="39">
        <f t="shared" si="0"/>
        <v>2.46</v>
      </c>
      <c r="G56" s="66">
        <f t="shared" si="1"/>
        <v>3665400</v>
      </c>
      <c r="H56" s="66">
        <f t="shared" si="2"/>
        <v>149115.13636363635</v>
      </c>
      <c r="I56" s="111">
        <f t="shared" si="26"/>
        <v>36654</v>
      </c>
      <c r="J56" s="111">
        <f t="shared" si="27"/>
        <v>36654</v>
      </c>
      <c r="K56" s="111">
        <f t="shared" si="28"/>
        <v>36654</v>
      </c>
      <c r="L56" s="83">
        <f t="shared" si="29"/>
        <v>109962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53" ht="13.5" x14ac:dyDescent="0.2">
      <c r="A57" s="82">
        <v>11</v>
      </c>
      <c r="B57" s="64" t="s">
        <v>30</v>
      </c>
      <c r="C57" s="38">
        <v>3.12</v>
      </c>
      <c r="D57" s="38"/>
      <c r="E57" s="39"/>
      <c r="F57" s="39">
        <f t="shared" si="0"/>
        <v>3.12</v>
      </c>
      <c r="G57" s="66">
        <f t="shared" si="1"/>
        <v>4648800</v>
      </c>
      <c r="H57" s="66">
        <f t="shared" si="2"/>
        <v>189121.63636363635</v>
      </c>
      <c r="I57" s="111">
        <f t="shared" si="26"/>
        <v>46488</v>
      </c>
      <c r="J57" s="111">
        <f t="shared" si="27"/>
        <v>46488</v>
      </c>
      <c r="K57" s="111">
        <f t="shared" si="28"/>
        <v>46488</v>
      </c>
      <c r="L57" s="83">
        <f t="shared" si="29"/>
        <v>139464</v>
      </c>
    </row>
    <row r="58" spans="1:53" ht="13.5" x14ac:dyDescent="0.2">
      <c r="A58" s="82">
        <v>12</v>
      </c>
      <c r="B58" s="64" t="s">
        <v>31</v>
      </c>
      <c r="C58" s="38">
        <v>2.86</v>
      </c>
      <c r="D58" s="38"/>
      <c r="E58" s="39"/>
      <c r="F58" s="39">
        <f t="shared" si="0"/>
        <v>2.86</v>
      </c>
      <c r="G58" s="66">
        <f t="shared" si="1"/>
        <v>4261400</v>
      </c>
      <c r="H58" s="66">
        <f t="shared" si="2"/>
        <v>173361.5</v>
      </c>
      <c r="I58" s="111">
        <f t="shared" si="26"/>
        <v>42614</v>
      </c>
      <c r="J58" s="111">
        <f t="shared" si="27"/>
        <v>42614</v>
      </c>
      <c r="K58" s="111">
        <f t="shared" si="28"/>
        <v>42614</v>
      </c>
      <c r="L58" s="83">
        <f t="shared" si="29"/>
        <v>127842</v>
      </c>
      <c r="AP58" s="3"/>
      <c r="BA58" s="4"/>
    </row>
    <row r="59" spans="1:53" s="7" customFormat="1" ht="13.5" x14ac:dyDescent="0.2">
      <c r="A59" s="82">
        <v>13</v>
      </c>
      <c r="B59" s="64" t="s">
        <v>32</v>
      </c>
      <c r="C59" s="38">
        <v>2.67</v>
      </c>
      <c r="D59" s="38"/>
      <c r="E59" s="39"/>
      <c r="F59" s="39">
        <f t="shared" si="0"/>
        <v>2.67</v>
      </c>
      <c r="G59" s="66">
        <f t="shared" si="1"/>
        <v>3978300</v>
      </c>
      <c r="H59" s="66">
        <f t="shared" si="2"/>
        <v>161844.47727272726</v>
      </c>
      <c r="I59" s="111">
        <f t="shared" si="26"/>
        <v>39783</v>
      </c>
      <c r="J59" s="111">
        <f t="shared" si="27"/>
        <v>39783</v>
      </c>
      <c r="K59" s="111">
        <f t="shared" si="28"/>
        <v>39783</v>
      </c>
      <c r="L59" s="83">
        <f t="shared" si="29"/>
        <v>119349</v>
      </c>
      <c r="M59" s="3"/>
      <c r="N59" s="3"/>
      <c r="O59" s="3"/>
      <c r="P59" s="3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53" s="7" customFormat="1" ht="13.5" x14ac:dyDescent="0.2">
      <c r="A60" s="82">
        <v>14</v>
      </c>
      <c r="B60" s="64" t="s">
        <v>33</v>
      </c>
      <c r="C60" s="65">
        <v>3.63</v>
      </c>
      <c r="D60" s="38"/>
      <c r="E60" s="39">
        <v>0.21780000000000002</v>
      </c>
      <c r="F60" s="39">
        <f t="shared" si="0"/>
        <v>3.8477999999999999</v>
      </c>
      <c r="G60" s="66">
        <f t="shared" si="1"/>
        <v>5733222</v>
      </c>
      <c r="H60" s="66">
        <f t="shared" si="2"/>
        <v>233237.89500000002</v>
      </c>
      <c r="I60" s="111">
        <f t="shared" si="26"/>
        <v>57332.22</v>
      </c>
      <c r="J60" s="111">
        <f t="shared" si="27"/>
        <v>57332.22</v>
      </c>
      <c r="K60" s="111">
        <f t="shared" si="28"/>
        <v>57332.22</v>
      </c>
      <c r="L60" s="83">
        <f t="shared" si="29"/>
        <v>171996.66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3" ht="13.5" x14ac:dyDescent="0.2">
      <c r="A61" s="82">
        <v>15</v>
      </c>
      <c r="B61" s="64" t="s">
        <v>34</v>
      </c>
      <c r="C61" s="65">
        <v>2.46</v>
      </c>
      <c r="D61" s="38"/>
      <c r="E61" s="39"/>
      <c r="F61" s="39">
        <f t="shared" si="0"/>
        <v>2.46</v>
      </c>
      <c r="G61" s="66">
        <f t="shared" si="1"/>
        <v>3665400</v>
      </c>
      <c r="H61" s="66">
        <f t="shared" si="2"/>
        <v>149115.13636363635</v>
      </c>
      <c r="I61" s="111">
        <f t="shared" si="26"/>
        <v>36654</v>
      </c>
      <c r="J61" s="111">
        <f t="shared" si="27"/>
        <v>36654</v>
      </c>
      <c r="K61" s="111">
        <f t="shared" si="28"/>
        <v>36654</v>
      </c>
      <c r="L61" s="83">
        <f t="shared" si="29"/>
        <v>109962</v>
      </c>
    </row>
    <row r="62" spans="1:53" ht="13.5" x14ac:dyDescent="0.2">
      <c r="A62" s="82">
        <v>16</v>
      </c>
      <c r="B62" s="67" t="s">
        <v>99</v>
      </c>
      <c r="C62" s="38">
        <v>2.2599999999999998</v>
      </c>
      <c r="D62" s="38"/>
      <c r="E62" s="39"/>
      <c r="F62" s="39">
        <f t="shared" si="0"/>
        <v>2.2599999999999998</v>
      </c>
      <c r="G62" s="66">
        <f t="shared" si="1"/>
        <v>3367399.9999999995</v>
      </c>
      <c r="H62" s="66">
        <f t="shared" si="2"/>
        <v>136991.95454545453</v>
      </c>
      <c r="I62" s="111">
        <f t="shared" si="26"/>
        <v>33673.999999999993</v>
      </c>
      <c r="J62" s="111">
        <f t="shared" si="27"/>
        <v>33673.999999999993</v>
      </c>
      <c r="K62" s="111">
        <f t="shared" si="28"/>
        <v>33673.999999999993</v>
      </c>
      <c r="L62" s="83">
        <f t="shared" si="29"/>
        <v>101021.99999999997</v>
      </c>
    </row>
    <row r="63" spans="1:53" s="7" customFormat="1" ht="13.5" x14ac:dyDescent="0.2">
      <c r="A63" s="82">
        <v>17</v>
      </c>
      <c r="B63" s="67" t="s">
        <v>100</v>
      </c>
      <c r="C63" s="65">
        <v>2.34</v>
      </c>
      <c r="D63" s="38"/>
      <c r="E63" s="65"/>
      <c r="F63" s="39">
        <f t="shared" si="0"/>
        <v>2.34</v>
      </c>
      <c r="G63" s="66">
        <f t="shared" si="1"/>
        <v>3486600</v>
      </c>
      <c r="H63" s="66">
        <f t="shared" si="2"/>
        <v>141841.22727272726</v>
      </c>
      <c r="I63" s="111">
        <f t="shared" si="26"/>
        <v>34866</v>
      </c>
      <c r="J63" s="111">
        <f t="shared" si="27"/>
        <v>34866</v>
      </c>
      <c r="K63" s="111">
        <f t="shared" si="28"/>
        <v>34866</v>
      </c>
      <c r="L63" s="83">
        <f t="shared" si="29"/>
        <v>104598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3" s="4" customFormat="1" ht="13.5" x14ac:dyDescent="0.2">
      <c r="A64" s="82">
        <v>18</v>
      </c>
      <c r="B64" s="67" t="s">
        <v>35</v>
      </c>
      <c r="C64" s="65">
        <v>2.34</v>
      </c>
      <c r="D64" s="38"/>
      <c r="E64" s="39"/>
      <c r="F64" s="39">
        <f t="shared" si="0"/>
        <v>2.34</v>
      </c>
      <c r="G64" s="66">
        <f t="shared" si="1"/>
        <v>3486600</v>
      </c>
      <c r="H64" s="66">
        <f t="shared" si="2"/>
        <v>141841.22727272726</v>
      </c>
      <c r="I64" s="111">
        <f t="shared" si="26"/>
        <v>34866</v>
      </c>
      <c r="J64" s="111">
        <f t="shared" si="27"/>
        <v>34866</v>
      </c>
      <c r="K64" s="111">
        <f t="shared" si="28"/>
        <v>34866</v>
      </c>
      <c r="L64" s="83">
        <f t="shared" si="29"/>
        <v>104598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53" s="2" customFormat="1" ht="13.5" x14ac:dyDescent="0.2">
      <c r="A65" s="82">
        <v>19</v>
      </c>
      <c r="B65" s="67" t="s">
        <v>248</v>
      </c>
      <c r="C65" s="65">
        <f>2.34</f>
        <v>2.34</v>
      </c>
      <c r="D65" s="38"/>
      <c r="E65" s="39"/>
      <c r="F65" s="39">
        <f t="shared" si="0"/>
        <v>2.34</v>
      </c>
      <c r="G65" s="66">
        <f t="shared" si="1"/>
        <v>3486600</v>
      </c>
      <c r="H65" s="66">
        <f t="shared" si="2"/>
        <v>141841.22727272726</v>
      </c>
      <c r="I65" s="111">
        <f t="shared" si="26"/>
        <v>34866</v>
      </c>
      <c r="J65" s="111">
        <f t="shared" si="27"/>
        <v>34866</v>
      </c>
      <c r="K65" s="111">
        <f t="shared" si="28"/>
        <v>34866</v>
      </c>
      <c r="L65" s="83">
        <f t="shared" si="29"/>
        <v>104598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3" s="7" customFormat="1" ht="13.5" x14ac:dyDescent="0.2">
      <c r="A66" s="82">
        <v>20</v>
      </c>
      <c r="B66" s="67" t="s">
        <v>249</v>
      </c>
      <c r="C66" s="65">
        <f>2.34</f>
        <v>2.34</v>
      </c>
      <c r="D66" s="38"/>
      <c r="E66" s="39"/>
      <c r="F66" s="39">
        <f t="shared" si="0"/>
        <v>2.34</v>
      </c>
      <c r="G66" s="66">
        <f t="shared" si="1"/>
        <v>3486600</v>
      </c>
      <c r="H66" s="66">
        <f t="shared" si="2"/>
        <v>141841.22727272726</v>
      </c>
      <c r="I66" s="111">
        <f t="shared" si="26"/>
        <v>34866</v>
      </c>
      <c r="J66" s="111">
        <f t="shared" si="27"/>
        <v>34866</v>
      </c>
      <c r="K66" s="111">
        <f t="shared" si="28"/>
        <v>34866</v>
      </c>
      <c r="L66" s="83">
        <f t="shared" si="29"/>
        <v>104598</v>
      </c>
      <c r="M66" s="3"/>
      <c r="N66" s="3"/>
      <c r="O66" s="3"/>
      <c r="P66" s="3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</row>
    <row r="67" spans="1:53" s="2" customFormat="1" ht="13.5" x14ac:dyDescent="0.2">
      <c r="A67" s="82">
        <v>21</v>
      </c>
      <c r="B67" s="67" t="s">
        <v>250</v>
      </c>
      <c r="C67" s="65">
        <f>2.06</f>
        <v>2.06</v>
      </c>
      <c r="D67" s="38"/>
      <c r="E67" s="39"/>
      <c r="F67" s="39">
        <f t="shared" si="0"/>
        <v>2.06</v>
      </c>
      <c r="G67" s="66">
        <f t="shared" si="1"/>
        <v>3069400</v>
      </c>
      <c r="H67" s="66">
        <f t="shared" si="2"/>
        <v>124868.77272727274</v>
      </c>
      <c r="I67" s="111">
        <f t="shared" si="26"/>
        <v>30694</v>
      </c>
      <c r="J67" s="111">
        <f t="shared" si="27"/>
        <v>30694</v>
      </c>
      <c r="K67" s="111">
        <f t="shared" si="28"/>
        <v>30694</v>
      </c>
      <c r="L67" s="83">
        <f t="shared" si="29"/>
        <v>92082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</row>
    <row r="68" spans="1:53" s="2" customFormat="1" ht="13.5" x14ac:dyDescent="0.2">
      <c r="A68" s="82">
        <v>22</v>
      </c>
      <c r="B68" s="67" t="s">
        <v>251</v>
      </c>
      <c r="C68" s="65">
        <f>2.34</f>
        <v>2.34</v>
      </c>
      <c r="D68" s="38"/>
      <c r="E68" s="39"/>
      <c r="F68" s="39">
        <f t="shared" si="0"/>
        <v>2.34</v>
      </c>
      <c r="G68" s="66">
        <f t="shared" si="1"/>
        <v>3486600</v>
      </c>
      <c r="H68" s="66">
        <f t="shared" si="2"/>
        <v>141841.22727272726</v>
      </c>
      <c r="I68" s="111">
        <f t="shared" si="26"/>
        <v>34866</v>
      </c>
      <c r="J68" s="111">
        <f t="shared" si="27"/>
        <v>34866</v>
      </c>
      <c r="K68" s="111">
        <f t="shared" si="28"/>
        <v>34866</v>
      </c>
      <c r="L68" s="83">
        <f t="shared" si="29"/>
        <v>104598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</row>
    <row r="69" spans="1:53" s="7" customFormat="1" ht="13.5" x14ac:dyDescent="0.25">
      <c r="A69" s="80" t="s">
        <v>162</v>
      </c>
      <c r="B69" s="63" t="s">
        <v>215</v>
      </c>
      <c r="C69" s="65"/>
      <c r="D69" s="38"/>
      <c r="E69" s="39"/>
      <c r="F69" s="39"/>
      <c r="G69" s="66"/>
      <c r="H69" s="66"/>
      <c r="I69" s="66"/>
      <c r="J69" s="66"/>
      <c r="K69" s="66"/>
      <c r="L69" s="84">
        <f>SUM(L70:L81)</f>
        <v>1789528.74</v>
      </c>
      <c r="M69" s="3"/>
      <c r="N69" s="3"/>
      <c r="O69" s="3"/>
      <c r="P69" s="3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 spans="1:53" s="2" customFormat="1" ht="13.5" x14ac:dyDescent="0.2">
      <c r="A70" s="82">
        <v>1</v>
      </c>
      <c r="B70" s="64" t="s">
        <v>36</v>
      </c>
      <c r="C70" s="65">
        <v>4.6500000000000004</v>
      </c>
      <c r="D70" s="79">
        <v>0.4</v>
      </c>
      <c r="E70" s="65"/>
      <c r="F70" s="39">
        <f t="shared" si="0"/>
        <v>5.0500000000000007</v>
      </c>
      <c r="G70" s="66">
        <f t="shared" si="1"/>
        <v>7524500.0000000009</v>
      </c>
      <c r="H70" s="66">
        <f t="shared" si="2"/>
        <v>306110.34090909094</v>
      </c>
      <c r="I70" s="111">
        <f t="shared" ref="I70:I81" si="30">(C70+D70+E70)*1490000*1%</f>
        <v>75245.000000000015</v>
      </c>
      <c r="J70" s="111">
        <f t="shared" ref="J70:J81" si="31">(C70+D70+E70)*1490000*1%</f>
        <v>75245.000000000015</v>
      </c>
      <c r="K70" s="111">
        <f t="shared" ref="K70:K81" si="32">(C70+D70+E70)*1490000*1%</f>
        <v>75245.000000000015</v>
      </c>
      <c r="L70" s="83">
        <f t="shared" ref="L70:L81" si="33">I70+J70+K70</f>
        <v>225735.00000000006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</row>
    <row r="71" spans="1:53" s="7" customFormat="1" ht="13.5" x14ac:dyDescent="0.2">
      <c r="A71" s="82">
        <v>2</v>
      </c>
      <c r="B71" s="64" t="s">
        <v>37</v>
      </c>
      <c r="C71" s="65">
        <v>2.67</v>
      </c>
      <c r="D71" s="38">
        <v>0.3</v>
      </c>
      <c r="E71" s="65"/>
      <c r="F71" s="39">
        <f t="shared" si="0"/>
        <v>2.9699999999999998</v>
      </c>
      <c r="G71" s="66">
        <f t="shared" si="1"/>
        <v>4425300</v>
      </c>
      <c r="H71" s="66">
        <f t="shared" si="2"/>
        <v>180029.25</v>
      </c>
      <c r="I71" s="111">
        <f t="shared" si="30"/>
        <v>44253</v>
      </c>
      <c r="J71" s="111">
        <f t="shared" si="31"/>
        <v>44253</v>
      </c>
      <c r="K71" s="111">
        <f t="shared" si="32"/>
        <v>44253</v>
      </c>
      <c r="L71" s="83">
        <f t="shared" si="33"/>
        <v>132759</v>
      </c>
      <c r="M71" s="3"/>
      <c r="N71" s="3"/>
      <c r="O71" s="3"/>
      <c r="P71" s="3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53" s="4" customFormat="1" ht="13.5" x14ac:dyDescent="0.2">
      <c r="A72" s="82">
        <v>3</v>
      </c>
      <c r="B72" s="64" t="s">
        <v>46</v>
      </c>
      <c r="C72" s="65">
        <v>2.86</v>
      </c>
      <c r="D72" s="38">
        <v>0.3</v>
      </c>
      <c r="E72" s="65"/>
      <c r="F72" s="39">
        <f t="shared" si="0"/>
        <v>3.1599999999999997</v>
      </c>
      <c r="G72" s="66">
        <f t="shared" si="1"/>
        <v>4708400</v>
      </c>
      <c r="H72" s="66">
        <f t="shared" si="2"/>
        <v>191546.27272727274</v>
      </c>
      <c r="I72" s="111">
        <f t="shared" si="30"/>
        <v>47084</v>
      </c>
      <c r="J72" s="111">
        <f t="shared" si="31"/>
        <v>47084</v>
      </c>
      <c r="K72" s="111">
        <f t="shared" si="32"/>
        <v>47084</v>
      </c>
      <c r="L72" s="83">
        <f t="shared" si="33"/>
        <v>141252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53" s="4" customFormat="1" ht="13.5" x14ac:dyDescent="0.2">
      <c r="A73" s="82">
        <v>4</v>
      </c>
      <c r="B73" s="64" t="s">
        <v>39</v>
      </c>
      <c r="C73" s="65">
        <v>3</v>
      </c>
      <c r="D73" s="38"/>
      <c r="E73" s="39"/>
      <c r="F73" s="39">
        <f t="shared" si="0"/>
        <v>3</v>
      </c>
      <c r="G73" s="66">
        <f t="shared" si="1"/>
        <v>4470000</v>
      </c>
      <c r="H73" s="66">
        <f t="shared" si="2"/>
        <v>181847.72727272726</v>
      </c>
      <c r="I73" s="111">
        <f t="shared" si="30"/>
        <v>44700</v>
      </c>
      <c r="J73" s="111">
        <f t="shared" si="31"/>
        <v>44700</v>
      </c>
      <c r="K73" s="111">
        <f t="shared" si="32"/>
        <v>44700</v>
      </c>
      <c r="L73" s="83">
        <f t="shared" si="33"/>
        <v>134100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53" s="4" customFormat="1" ht="13.5" x14ac:dyDescent="0.2">
      <c r="A74" s="82">
        <v>5</v>
      </c>
      <c r="B74" s="64" t="s">
        <v>41</v>
      </c>
      <c r="C74" s="65">
        <v>4.0599999999999996</v>
      </c>
      <c r="D74" s="38"/>
      <c r="E74" s="39">
        <v>0.28420000000000001</v>
      </c>
      <c r="F74" s="39">
        <f t="shared" si="0"/>
        <v>4.3441999999999998</v>
      </c>
      <c r="G74" s="66">
        <f t="shared" si="1"/>
        <v>6472858</v>
      </c>
      <c r="H74" s="66">
        <f t="shared" si="2"/>
        <v>263327.63227272726</v>
      </c>
      <c r="I74" s="111">
        <f t="shared" si="30"/>
        <v>64728.58</v>
      </c>
      <c r="J74" s="111">
        <f t="shared" si="31"/>
        <v>64728.58</v>
      </c>
      <c r="K74" s="111">
        <f t="shared" si="32"/>
        <v>64728.58</v>
      </c>
      <c r="L74" s="83">
        <f t="shared" si="33"/>
        <v>194185.74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53" s="4" customFormat="1" ht="13.5" x14ac:dyDescent="0.2">
      <c r="A75" s="82">
        <v>6</v>
      </c>
      <c r="B75" s="64" t="s">
        <v>42</v>
      </c>
      <c r="C75" s="38">
        <v>3.66</v>
      </c>
      <c r="D75" s="38"/>
      <c r="E75" s="39"/>
      <c r="F75" s="39">
        <f t="shared" si="0"/>
        <v>3.66</v>
      </c>
      <c r="G75" s="66">
        <f t="shared" si="1"/>
        <v>5453400</v>
      </c>
      <c r="H75" s="66">
        <f t="shared" si="2"/>
        <v>221854.22727272726</v>
      </c>
      <c r="I75" s="111">
        <f t="shared" si="30"/>
        <v>54534</v>
      </c>
      <c r="J75" s="111">
        <f t="shared" si="31"/>
        <v>54534</v>
      </c>
      <c r="K75" s="111">
        <f t="shared" si="32"/>
        <v>54534</v>
      </c>
      <c r="L75" s="83">
        <f t="shared" si="33"/>
        <v>163602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53" ht="13.5" x14ac:dyDescent="0.2">
      <c r="A76" s="82">
        <v>7</v>
      </c>
      <c r="B76" s="64" t="s">
        <v>43</v>
      </c>
      <c r="C76" s="38">
        <v>3.06</v>
      </c>
      <c r="D76" s="38"/>
      <c r="E76" s="39"/>
      <c r="F76" s="39">
        <f t="shared" si="0"/>
        <v>3.06</v>
      </c>
      <c r="G76" s="66">
        <f t="shared" si="1"/>
        <v>4559400</v>
      </c>
      <c r="H76" s="66">
        <f t="shared" si="2"/>
        <v>185484.68181818182</v>
      </c>
      <c r="I76" s="111">
        <f t="shared" si="30"/>
        <v>45594</v>
      </c>
      <c r="J76" s="111">
        <f t="shared" si="31"/>
        <v>45594</v>
      </c>
      <c r="K76" s="111">
        <f t="shared" si="32"/>
        <v>45594</v>
      </c>
      <c r="L76" s="83">
        <f t="shared" si="33"/>
        <v>136782</v>
      </c>
      <c r="AP76" s="3"/>
      <c r="BA76" s="4"/>
    </row>
    <row r="77" spans="1:53" s="7" customFormat="1" ht="13.5" x14ac:dyDescent="0.2">
      <c r="A77" s="82">
        <v>8</v>
      </c>
      <c r="B77" s="64" t="s">
        <v>44</v>
      </c>
      <c r="C77" s="38">
        <v>3.06</v>
      </c>
      <c r="D77" s="38"/>
      <c r="E77" s="39"/>
      <c r="F77" s="39">
        <f t="shared" si="0"/>
        <v>3.06</v>
      </c>
      <c r="G77" s="66">
        <f t="shared" si="1"/>
        <v>4559400</v>
      </c>
      <c r="H77" s="66">
        <f t="shared" si="2"/>
        <v>185484.68181818182</v>
      </c>
      <c r="I77" s="111">
        <f t="shared" si="30"/>
        <v>45594</v>
      </c>
      <c r="J77" s="111">
        <f t="shared" si="31"/>
        <v>45594</v>
      </c>
      <c r="K77" s="111">
        <f t="shared" si="32"/>
        <v>45594</v>
      </c>
      <c r="L77" s="83">
        <f t="shared" si="33"/>
        <v>136782</v>
      </c>
      <c r="M77" s="3"/>
      <c r="N77" s="3"/>
      <c r="O77" s="3"/>
      <c r="P77" s="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</row>
    <row r="78" spans="1:53" s="7" customFormat="1" ht="13.5" x14ac:dyDescent="0.2">
      <c r="A78" s="82">
        <v>9</v>
      </c>
      <c r="B78" s="64" t="s">
        <v>45</v>
      </c>
      <c r="C78" s="38">
        <v>2.66</v>
      </c>
      <c r="D78" s="38"/>
      <c r="E78" s="39"/>
      <c r="F78" s="39">
        <f t="shared" si="0"/>
        <v>2.66</v>
      </c>
      <c r="G78" s="66">
        <f t="shared" si="1"/>
        <v>3963400</v>
      </c>
      <c r="H78" s="66">
        <f t="shared" si="2"/>
        <v>161238.31818181818</v>
      </c>
      <c r="I78" s="111">
        <f t="shared" si="30"/>
        <v>39634</v>
      </c>
      <c r="J78" s="111">
        <f t="shared" si="31"/>
        <v>39634</v>
      </c>
      <c r="K78" s="111">
        <f t="shared" si="32"/>
        <v>39634</v>
      </c>
      <c r="L78" s="83">
        <f t="shared" si="33"/>
        <v>118902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</row>
    <row r="79" spans="1:53" s="7" customFormat="1" ht="13.5" x14ac:dyDescent="0.2">
      <c r="A79" s="82">
        <v>10</v>
      </c>
      <c r="B79" s="64" t="s">
        <v>47</v>
      </c>
      <c r="C79" s="38">
        <v>4.0599999999999996</v>
      </c>
      <c r="D79" s="38"/>
      <c r="E79" s="39"/>
      <c r="F79" s="39">
        <f t="shared" si="0"/>
        <v>4.0599999999999996</v>
      </c>
      <c r="G79" s="66">
        <f t="shared" si="1"/>
        <v>6049399.9999999991</v>
      </c>
      <c r="H79" s="66">
        <f t="shared" si="2"/>
        <v>246100.59090909088</v>
      </c>
      <c r="I79" s="111">
        <f t="shared" si="30"/>
        <v>60493.999999999993</v>
      </c>
      <c r="J79" s="111">
        <f t="shared" si="31"/>
        <v>60493.999999999993</v>
      </c>
      <c r="K79" s="111">
        <f t="shared" si="32"/>
        <v>60493.999999999993</v>
      </c>
      <c r="L79" s="83">
        <f t="shared" si="33"/>
        <v>181481.99999999997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</row>
    <row r="80" spans="1:53" s="7" customFormat="1" ht="13.5" x14ac:dyDescent="0.2">
      <c r="A80" s="82">
        <v>11</v>
      </c>
      <c r="B80" s="67" t="s">
        <v>102</v>
      </c>
      <c r="C80" s="65">
        <v>2.67</v>
      </c>
      <c r="D80" s="38"/>
      <c r="E80" s="39"/>
      <c r="F80" s="39">
        <f t="shared" si="0"/>
        <v>2.67</v>
      </c>
      <c r="G80" s="66">
        <f t="shared" si="1"/>
        <v>3978300</v>
      </c>
      <c r="H80" s="66">
        <f t="shared" si="2"/>
        <v>161844.47727272726</v>
      </c>
      <c r="I80" s="111">
        <f t="shared" si="30"/>
        <v>39783</v>
      </c>
      <c r="J80" s="111">
        <f t="shared" si="31"/>
        <v>39783</v>
      </c>
      <c r="K80" s="111">
        <f t="shared" si="32"/>
        <v>39783</v>
      </c>
      <c r="L80" s="83">
        <f t="shared" si="33"/>
        <v>119349</v>
      </c>
      <c r="M80" s="3"/>
      <c r="N80" s="3"/>
      <c r="O80" s="3"/>
      <c r="P80" s="3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</row>
    <row r="81" spans="1:53" s="7" customFormat="1" ht="13.5" x14ac:dyDescent="0.2">
      <c r="A81" s="82">
        <v>12</v>
      </c>
      <c r="B81" s="67" t="s">
        <v>252</v>
      </c>
      <c r="C81" s="65">
        <f>2.34</f>
        <v>2.34</v>
      </c>
      <c r="D81" s="38"/>
      <c r="E81" s="39"/>
      <c r="F81" s="39">
        <f t="shared" si="0"/>
        <v>2.34</v>
      </c>
      <c r="G81" s="66">
        <f t="shared" si="1"/>
        <v>3486600</v>
      </c>
      <c r="H81" s="66">
        <f t="shared" si="2"/>
        <v>141841.22727272726</v>
      </c>
      <c r="I81" s="111">
        <f t="shared" si="30"/>
        <v>34866</v>
      </c>
      <c r="J81" s="111">
        <f t="shared" si="31"/>
        <v>34866</v>
      </c>
      <c r="K81" s="111">
        <f t="shared" si="32"/>
        <v>34866</v>
      </c>
      <c r="L81" s="83">
        <f t="shared" si="33"/>
        <v>104598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</row>
    <row r="82" spans="1:53" s="4" customFormat="1" ht="13.5" x14ac:dyDescent="0.25">
      <c r="A82" s="80" t="s">
        <v>169</v>
      </c>
      <c r="B82" s="63" t="s">
        <v>216</v>
      </c>
      <c r="C82" s="65"/>
      <c r="D82" s="38"/>
      <c r="E82" s="39"/>
      <c r="F82" s="39"/>
      <c r="G82" s="66"/>
      <c r="H82" s="66"/>
      <c r="I82" s="66"/>
      <c r="J82" s="66"/>
      <c r="K82" s="66"/>
      <c r="L82" s="84">
        <f>SUM(L83:L94)</f>
        <v>1750630.8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53" s="4" customFormat="1" ht="13.5" x14ac:dyDescent="0.2">
      <c r="A83" s="82">
        <v>1</v>
      </c>
      <c r="B83" s="64" t="s">
        <v>48</v>
      </c>
      <c r="C83" s="65">
        <v>3</v>
      </c>
      <c r="D83" s="38">
        <v>0.4</v>
      </c>
      <c r="E83" s="39"/>
      <c r="F83" s="39">
        <f t="shared" ref="F83:F146" si="34">C83+D83+E83</f>
        <v>3.4</v>
      </c>
      <c r="G83" s="66">
        <f t="shared" ref="G83:G146" si="35">F83*1490000</f>
        <v>5066000</v>
      </c>
      <c r="H83" s="66">
        <f t="shared" ref="H83:H146" si="36">G83/22-G83*10.5%/22</f>
        <v>206094.09090909091</v>
      </c>
      <c r="I83" s="111">
        <f t="shared" ref="I83:I94" si="37">(C83+D83+E83)*1490000*1%</f>
        <v>50660</v>
      </c>
      <c r="J83" s="111">
        <f t="shared" ref="J83:J94" si="38">(C83+D83+E83)*1490000*1%</f>
        <v>50660</v>
      </c>
      <c r="K83" s="111">
        <f t="shared" ref="K83:K94" si="39">(C83+D83+E83)*1490000*1%</f>
        <v>50660</v>
      </c>
      <c r="L83" s="83">
        <f t="shared" ref="L83:L94" si="40">I83+J83+K83</f>
        <v>151980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53" s="7" customFormat="1" ht="13.5" x14ac:dyDescent="0.2">
      <c r="A84" s="82">
        <v>2</v>
      </c>
      <c r="B84" s="67" t="s">
        <v>217</v>
      </c>
      <c r="C84" s="65">
        <v>4.0599999999999996</v>
      </c>
      <c r="D84" s="38">
        <v>0.3</v>
      </c>
      <c r="E84" s="39">
        <v>0.44659999999999994</v>
      </c>
      <c r="F84" s="39">
        <f t="shared" si="34"/>
        <v>4.8065999999999995</v>
      </c>
      <c r="G84" s="66">
        <f t="shared" si="35"/>
        <v>7161833.9999999991</v>
      </c>
      <c r="H84" s="66">
        <f t="shared" si="36"/>
        <v>291356.42863636359</v>
      </c>
      <c r="I84" s="111">
        <f t="shared" si="37"/>
        <v>71618.34</v>
      </c>
      <c r="J84" s="111">
        <f t="shared" si="38"/>
        <v>71618.34</v>
      </c>
      <c r="K84" s="111">
        <f t="shared" si="39"/>
        <v>71618.34</v>
      </c>
      <c r="L84" s="83">
        <f t="shared" si="40"/>
        <v>214855.02</v>
      </c>
      <c r="M84" s="3"/>
      <c r="N84" s="3"/>
      <c r="O84" s="3"/>
      <c r="P84" s="3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</row>
    <row r="85" spans="1:53" s="4" customFormat="1" ht="13.5" x14ac:dyDescent="0.2">
      <c r="A85" s="82">
        <v>3</v>
      </c>
      <c r="B85" s="64" t="s">
        <v>49</v>
      </c>
      <c r="C85" s="65">
        <v>2.66</v>
      </c>
      <c r="D85" s="38">
        <v>0.3</v>
      </c>
      <c r="E85" s="39"/>
      <c r="F85" s="39">
        <f t="shared" si="34"/>
        <v>2.96</v>
      </c>
      <c r="G85" s="66">
        <f t="shared" si="35"/>
        <v>4410400</v>
      </c>
      <c r="H85" s="66">
        <f t="shared" si="36"/>
        <v>179423.09090909091</v>
      </c>
      <c r="I85" s="111">
        <f t="shared" si="37"/>
        <v>44104</v>
      </c>
      <c r="J85" s="111">
        <f t="shared" si="38"/>
        <v>44104</v>
      </c>
      <c r="K85" s="111">
        <f t="shared" si="39"/>
        <v>44104</v>
      </c>
      <c r="L85" s="83">
        <f t="shared" si="40"/>
        <v>132312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53" s="4" customFormat="1" ht="13.5" x14ac:dyDescent="0.2">
      <c r="A86" s="82">
        <v>4</v>
      </c>
      <c r="B86" s="64" t="s">
        <v>50</v>
      </c>
      <c r="C86" s="38">
        <v>4.0599999999999996</v>
      </c>
      <c r="D86" s="38"/>
      <c r="E86" s="39">
        <v>0.40599999999999992</v>
      </c>
      <c r="F86" s="39">
        <f t="shared" si="34"/>
        <v>4.4659999999999993</v>
      </c>
      <c r="G86" s="66">
        <f t="shared" si="35"/>
        <v>6654339.9999999991</v>
      </c>
      <c r="H86" s="66">
        <f t="shared" si="36"/>
        <v>270710.64999999997</v>
      </c>
      <c r="I86" s="111">
        <f t="shared" si="37"/>
        <v>66543.399999999994</v>
      </c>
      <c r="J86" s="111">
        <f t="shared" si="38"/>
        <v>66543.399999999994</v>
      </c>
      <c r="K86" s="111">
        <f t="shared" si="39"/>
        <v>66543.399999999994</v>
      </c>
      <c r="L86" s="83">
        <f t="shared" si="40"/>
        <v>199630.19999999998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53" ht="13.5" x14ac:dyDescent="0.2">
      <c r="A87" s="82">
        <v>5</v>
      </c>
      <c r="B87" s="64" t="s">
        <v>51</v>
      </c>
      <c r="C87" s="38">
        <v>3.06</v>
      </c>
      <c r="D87" s="38"/>
      <c r="E87" s="39"/>
      <c r="F87" s="39">
        <f t="shared" si="34"/>
        <v>3.06</v>
      </c>
      <c r="G87" s="66">
        <f t="shared" si="35"/>
        <v>4559400</v>
      </c>
      <c r="H87" s="66">
        <f t="shared" si="36"/>
        <v>185484.68181818182</v>
      </c>
      <c r="I87" s="111">
        <f t="shared" si="37"/>
        <v>45594</v>
      </c>
      <c r="J87" s="111">
        <f t="shared" si="38"/>
        <v>45594</v>
      </c>
      <c r="K87" s="111">
        <f t="shared" si="39"/>
        <v>45594</v>
      </c>
      <c r="L87" s="83">
        <f t="shared" si="40"/>
        <v>136782</v>
      </c>
      <c r="AP87" s="3"/>
    </row>
    <row r="88" spans="1:53" s="7" customFormat="1" ht="13.5" x14ac:dyDescent="0.2">
      <c r="A88" s="82">
        <v>6</v>
      </c>
      <c r="B88" s="67" t="s">
        <v>218</v>
      </c>
      <c r="C88" s="65">
        <v>4.0599999999999996</v>
      </c>
      <c r="D88" s="38"/>
      <c r="E88" s="65">
        <v>0.44659999999999994</v>
      </c>
      <c r="F88" s="39">
        <f t="shared" si="34"/>
        <v>4.5065999999999997</v>
      </c>
      <c r="G88" s="66">
        <f t="shared" si="35"/>
        <v>6714834</v>
      </c>
      <c r="H88" s="66">
        <f t="shared" si="36"/>
        <v>273171.65590909094</v>
      </c>
      <c r="I88" s="111">
        <f t="shared" si="37"/>
        <v>67148.34</v>
      </c>
      <c r="J88" s="111">
        <f t="shared" si="38"/>
        <v>67148.34</v>
      </c>
      <c r="K88" s="111">
        <f t="shared" si="39"/>
        <v>67148.34</v>
      </c>
      <c r="L88" s="83">
        <f t="shared" si="40"/>
        <v>201445.02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</row>
    <row r="89" spans="1:53" ht="13.5" x14ac:dyDescent="0.2">
      <c r="A89" s="82">
        <v>7</v>
      </c>
      <c r="B89" s="67" t="s">
        <v>103</v>
      </c>
      <c r="C89" s="65">
        <v>4.0599999999999996</v>
      </c>
      <c r="D89" s="38"/>
      <c r="E89" s="39">
        <v>0.32479999999999998</v>
      </c>
      <c r="F89" s="39">
        <f t="shared" si="34"/>
        <v>4.3847999999999994</v>
      </c>
      <c r="G89" s="66">
        <f t="shared" si="35"/>
        <v>6533351.9999999991</v>
      </c>
      <c r="H89" s="66">
        <f t="shared" si="36"/>
        <v>265788.63818181813</v>
      </c>
      <c r="I89" s="111">
        <f t="shared" si="37"/>
        <v>65333.51999999999</v>
      </c>
      <c r="J89" s="111">
        <f t="shared" si="38"/>
        <v>65333.51999999999</v>
      </c>
      <c r="K89" s="111">
        <f t="shared" si="39"/>
        <v>65333.51999999999</v>
      </c>
      <c r="L89" s="83">
        <f t="shared" si="40"/>
        <v>196000.55999999997</v>
      </c>
      <c r="AP89" s="3"/>
      <c r="BA89" s="4"/>
    </row>
    <row r="90" spans="1:53" s="7" customFormat="1" ht="13.5" x14ac:dyDescent="0.2">
      <c r="A90" s="82">
        <v>8</v>
      </c>
      <c r="B90" s="67" t="s">
        <v>104</v>
      </c>
      <c r="C90" s="38">
        <v>3.06</v>
      </c>
      <c r="D90" s="38"/>
      <c r="E90" s="39"/>
      <c r="F90" s="39">
        <f t="shared" si="34"/>
        <v>3.06</v>
      </c>
      <c r="G90" s="66">
        <f t="shared" si="35"/>
        <v>4559400</v>
      </c>
      <c r="H90" s="66">
        <f t="shared" si="36"/>
        <v>185484.68181818182</v>
      </c>
      <c r="I90" s="111">
        <f t="shared" si="37"/>
        <v>45594</v>
      </c>
      <c r="J90" s="111">
        <f t="shared" si="38"/>
        <v>45594</v>
      </c>
      <c r="K90" s="111">
        <f t="shared" si="39"/>
        <v>45594</v>
      </c>
      <c r="L90" s="83">
        <f t="shared" si="40"/>
        <v>136782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</row>
    <row r="91" spans="1:53" s="7" customFormat="1" ht="13.5" x14ac:dyDescent="0.2">
      <c r="A91" s="82">
        <v>9</v>
      </c>
      <c r="B91" s="67" t="s">
        <v>120</v>
      </c>
      <c r="C91" s="65">
        <v>2.06</v>
      </c>
      <c r="D91" s="38"/>
      <c r="E91" s="39"/>
      <c r="F91" s="39">
        <f t="shared" si="34"/>
        <v>2.06</v>
      </c>
      <c r="G91" s="66">
        <f t="shared" si="35"/>
        <v>3069400</v>
      </c>
      <c r="H91" s="66">
        <f t="shared" si="36"/>
        <v>124868.77272727274</v>
      </c>
      <c r="I91" s="111">
        <f t="shared" si="37"/>
        <v>30694</v>
      </c>
      <c r="J91" s="111">
        <f t="shared" si="38"/>
        <v>30694</v>
      </c>
      <c r="K91" s="111">
        <f t="shared" si="39"/>
        <v>30694</v>
      </c>
      <c r="L91" s="83">
        <f t="shared" si="40"/>
        <v>92082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</row>
    <row r="92" spans="1:53" s="7" customFormat="1" ht="13.5" x14ac:dyDescent="0.2">
      <c r="A92" s="82">
        <v>10</v>
      </c>
      <c r="B92" s="67" t="s">
        <v>121</v>
      </c>
      <c r="C92" s="65">
        <v>2.06</v>
      </c>
      <c r="D92" s="38"/>
      <c r="E92" s="39"/>
      <c r="F92" s="39">
        <f t="shared" si="34"/>
        <v>2.06</v>
      </c>
      <c r="G92" s="66">
        <f t="shared" si="35"/>
        <v>3069400</v>
      </c>
      <c r="H92" s="66">
        <f t="shared" si="36"/>
        <v>124868.77272727274</v>
      </c>
      <c r="I92" s="111">
        <f t="shared" si="37"/>
        <v>30694</v>
      </c>
      <c r="J92" s="111">
        <f t="shared" si="38"/>
        <v>30694</v>
      </c>
      <c r="K92" s="111">
        <f t="shared" si="39"/>
        <v>30694</v>
      </c>
      <c r="L92" s="83">
        <f t="shared" si="40"/>
        <v>92082</v>
      </c>
      <c r="M92" s="3"/>
      <c r="N92" s="3"/>
      <c r="O92" s="3"/>
      <c r="P92" s="3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</row>
    <row r="93" spans="1:53" ht="13.5" x14ac:dyDescent="0.2">
      <c r="A93" s="82">
        <v>11</v>
      </c>
      <c r="B93" s="67" t="s">
        <v>253</v>
      </c>
      <c r="C93" s="65">
        <f>2.34</f>
        <v>2.34</v>
      </c>
      <c r="D93" s="38"/>
      <c r="E93" s="65"/>
      <c r="F93" s="39">
        <f t="shared" si="34"/>
        <v>2.34</v>
      </c>
      <c r="G93" s="66">
        <f t="shared" si="35"/>
        <v>3486600</v>
      </c>
      <c r="H93" s="66">
        <f t="shared" si="36"/>
        <v>141841.22727272726</v>
      </c>
      <c r="I93" s="111">
        <f t="shared" si="37"/>
        <v>34866</v>
      </c>
      <c r="J93" s="111">
        <f t="shared" si="38"/>
        <v>34866</v>
      </c>
      <c r="K93" s="111">
        <f t="shared" si="39"/>
        <v>34866</v>
      </c>
      <c r="L93" s="83">
        <f t="shared" si="40"/>
        <v>104598</v>
      </c>
      <c r="AP93" s="3"/>
      <c r="BA93" s="4"/>
    </row>
    <row r="94" spans="1:53" s="7" customFormat="1" ht="13.5" x14ac:dyDescent="0.2">
      <c r="A94" s="82">
        <v>12</v>
      </c>
      <c r="B94" s="67" t="s">
        <v>254</v>
      </c>
      <c r="C94" s="65">
        <f>2.06</f>
        <v>2.06</v>
      </c>
      <c r="D94" s="38"/>
      <c r="E94" s="39"/>
      <c r="F94" s="39">
        <f t="shared" si="34"/>
        <v>2.06</v>
      </c>
      <c r="G94" s="66">
        <f t="shared" si="35"/>
        <v>3069400</v>
      </c>
      <c r="H94" s="66">
        <f t="shared" si="36"/>
        <v>124868.77272727274</v>
      </c>
      <c r="I94" s="111">
        <f t="shared" si="37"/>
        <v>30694</v>
      </c>
      <c r="J94" s="111">
        <f t="shared" si="38"/>
        <v>30694</v>
      </c>
      <c r="K94" s="111">
        <f t="shared" si="39"/>
        <v>30694</v>
      </c>
      <c r="L94" s="83">
        <f t="shared" si="40"/>
        <v>92082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</row>
    <row r="95" spans="1:53" s="4" customFormat="1" ht="13.5" x14ac:dyDescent="0.25">
      <c r="A95" s="80" t="s">
        <v>175</v>
      </c>
      <c r="B95" s="63" t="s">
        <v>219</v>
      </c>
      <c r="C95" s="65"/>
      <c r="D95" s="38"/>
      <c r="E95" s="39"/>
      <c r="F95" s="39"/>
      <c r="G95" s="66"/>
      <c r="H95" s="66"/>
      <c r="I95" s="66"/>
      <c r="J95" s="66"/>
      <c r="K95" s="66"/>
      <c r="L95" s="84">
        <f>SUM(L96:L104)</f>
        <v>1289148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53" ht="13.5" x14ac:dyDescent="0.2">
      <c r="A96" s="82">
        <v>1</v>
      </c>
      <c r="B96" s="64" t="s">
        <v>53</v>
      </c>
      <c r="C96" s="38">
        <v>4.9800000000000004</v>
      </c>
      <c r="D96" s="38">
        <v>0.4</v>
      </c>
      <c r="E96" s="39"/>
      <c r="F96" s="39">
        <f t="shared" si="34"/>
        <v>5.3800000000000008</v>
      </c>
      <c r="G96" s="66">
        <f t="shared" si="35"/>
        <v>8016200.0000000009</v>
      </c>
      <c r="H96" s="66">
        <f t="shared" si="36"/>
        <v>326113.59090909094</v>
      </c>
      <c r="I96" s="111">
        <f t="shared" ref="I96:I104" si="41">(C96+D96+E96)*1490000*1%</f>
        <v>80162.000000000015</v>
      </c>
      <c r="J96" s="111">
        <f t="shared" ref="J96:J104" si="42">(C96+D96+E96)*1490000*1%</f>
        <v>80162.000000000015</v>
      </c>
      <c r="K96" s="111">
        <f t="shared" ref="K96:K104" si="43">(C96+D96+E96)*1490000*1%</f>
        <v>80162.000000000015</v>
      </c>
      <c r="L96" s="83">
        <f t="shared" ref="L96:L104" si="44">I96+J96+K96</f>
        <v>240486.00000000006</v>
      </c>
    </row>
    <row r="97" spans="1:53" s="7" customFormat="1" ht="13.5" x14ac:dyDescent="0.2">
      <c r="A97" s="82">
        <v>2</v>
      </c>
      <c r="B97" s="64" t="s">
        <v>54</v>
      </c>
      <c r="C97" s="65">
        <v>3</v>
      </c>
      <c r="D97" s="38">
        <v>0.3</v>
      </c>
      <c r="E97" s="65"/>
      <c r="F97" s="39">
        <f t="shared" si="34"/>
        <v>3.3</v>
      </c>
      <c r="G97" s="66">
        <f t="shared" si="35"/>
        <v>4917000</v>
      </c>
      <c r="H97" s="66">
        <f t="shared" si="36"/>
        <v>200032.5</v>
      </c>
      <c r="I97" s="111">
        <f t="shared" si="41"/>
        <v>49170</v>
      </c>
      <c r="J97" s="111">
        <f t="shared" si="42"/>
        <v>49170</v>
      </c>
      <c r="K97" s="111">
        <f t="shared" si="43"/>
        <v>49170</v>
      </c>
      <c r="L97" s="83">
        <f t="shared" si="44"/>
        <v>147510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</row>
    <row r="98" spans="1:53" s="7" customFormat="1" ht="13.5" x14ac:dyDescent="0.2">
      <c r="A98" s="82">
        <v>3</v>
      </c>
      <c r="B98" s="64" t="s">
        <v>55</v>
      </c>
      <c r="C98" s="65">
        <v>3.46</v>
      </c>
      <c r="D98" s="38">
        <v>0.3</v>
      </c>
      <c r="E98" s="39"/>
      <c r="F98" s="39">
        <f t="shared" si="34"/>
        <v>3.76</v>
      </c>
      <c r="G98" s="66">
        <f t="shared" si="35"/>
        <v>5602400</v>
      </c>
      <c r="H98" s="66">
        <f t="shared" si="36"/>
        <v>227915.81818181818</v>
      </c>
      <c r="I98" s="111">
        <f t="shared" si="41"/>
        <v>56024</v>
      </c>
      <c r="J98" s="111">
        <f t="shared" si="42"/>
        <v>56024</v>
      </c>
      <c r="K98" s="111">
        <f t="shared" si="43"/>
        <v>56024</v>
      </c>
      <c r="L98" s="83">
        <f t="shared" si="44"/>
        <v>168072</v>
      </c>
      <c r="M98" s="3"/>
      <c r="N98" s="3"/>
      <c r="O98" s="3"/>
      <c r="P98" s="3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</row>
    <row r="99" spans="1:53" s="35" customFormat="1" ht="13.5" x14ac:dyDescent="0.2">
      <c r="A99" s="82">
        <v>4</v>
      </c>
      <c r="B99" s="64" t="s">
        <v>56</v>
      </c>
      <c r="C99" s="65">
        <v>2.46</v>
      </c>
      <c r="D99" s="38"/>
      <c r="E99" s="39"/>
      <c r="F99" s="39">
        <f t="shared" si="34"/>
        <v>2.46</v>
      </c>
      <c r="G99" s="66">
        <f t="shared" si="35"/>
        <v>3665400</v>
      </c>
      <c r="H99" s="66">
        <f t="shared" si="36"/>
        <v>149115.13636363635</v>
      </c>
      <c r="I99" s="111">
        <f t="shared" si="41"/>
        <v>36654</v>
      </c>
      <c r="J99" s="111">
        <f t="shared" si="42"/>
        <v>36654</v>
      </c>
      <c r="K99" s="111">
        <f t="shared" si="43"/>
        <v>36654</v>
      </c>
      <c r="L99" s="83">
        <f t="shared" si="44"/>
        <v>109962</v>
      </c>
      <c r="M99" s="3"/>
      <c r="N99" s="3"/>
      <c r="O99" s="3"/>
      <c r="P99" s="3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</row>
    <row r="100" spans="1:53" s="7" customFormat="1" ht="13.5" x14ac:dyDescent="0.2">
      <c r="A100" s="82">
        <v>5</v>
      </c>
      <c r="B100" s="64" t="s">
        <v>57</v>
      </c>
      <c r="C100" s="38">
        <v>2.86</v>
      </c>
      <c r="D100" s="38"/>
      <c r="E100" s="39"/>
      <c r="F100" s="39">
        <f t="shared" si="34"/>
        <v>2.86</v>
      </c>
      <c r="G100" s="66">
        <f t="shared" si="35"/>
        <v>4261400</v>
      </c>
      <c r="H100" s="66">
        <f t="shared" si="36"/>
        <v>173361.5</v>
      </c>
      <c r="I100" s="111">
        <f t="shared" si="41"/>
        <v>42614</v>
      </c>
      <c r="J100" s="111">
        <f t="shared" si="42"/>
        <v>42614</v>
      </c>
      <c r="K100" s="111">
        <f t="shared" si="43"/>
        <v>42614</v>
      </c>
      <c r="L100" s="83">
        <f t="shared" si="44"/>
        <v>127842</v>
      </c>
      <c r="M100" s="3"/>
      <c r="N100" s="3"/>
      <c r="O100" s="3"/>
      <c r="P100" s="3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</row>
    <row r="101" spans="1:53" s="7" customFormat="1" ht="13.5" x14ac:dyDescent="0.2">
      <c r="A101" s="82">
        <v>6</v>
      </c>
      <c r="B101" s="64" t="s">
        <v>58</v>
      </c>
      <c r="C101" s="65">
        <v>4.0599999999999996</v>
      </c>
      <c r="D101" s="38"/>
      <c r="E101" s="39"/>
      <c r="F101" s="39">
        <f t="shared" si="34"/>
        <v>4.0599999999999996</v>
      </c>
      <c r="G101" s="66">
        <f t="shared" si="35"/>
        <v>6049399.9999999991</v>
      </c>
      <c r="H101" s="66">
        <f t="shared" si="36"/>
        <v>246100.59090909088</v>
      </c>
      <c r="I101" s="111">
        <f t="shared" si="41"/>
        <v>60493.999999999993</v>
      </c>
      <c r="J101" s="111">
        <f t="shared" si="42"/>
        <v>60493.999999999993</v>
      </c>
      <c r="K101" s="111">
        <f t="shared" si="43"/>
        <v>60493.999999999993</v>
      </c>
      <c r="L101" s="83">
        <f t="shared" si="44"/>
        <v>181481.99999999997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</row>
    <row r="102" spans="1:53" s="7" customFormat="1" ht="13.5" x14ac:dyDescent="0.2">
      <c r="A102" s="82">
        <v>7</v>
      </c>
      <c r="B102" s="67" t="s">
        <v>59</v>
      </c>
      <c r="C102" s="65">
        <v>2.34</v>
      </c>
      <c r="D102" s="38"/>
      <c r="E102" s="65"/>
      <c r="F102" s="39">
        <f t="shared" si="34"/>
        <v>2.34</v>
      </c>
      <c r="G102" s="66">
        <f t="shared" si="35"/>
        <v>3486600</v>
      </c>
      <c r="H102" s="66">
        <f t="shared" si="36"/>
        <v>141841.22727272726</v>
      </c>
      <c r="I102" s="111">
        <f t="shared" si="41"/>
        <v>34866</v>
      </c>
      <c r="J102" s="111">
        <f t="shared" si="42"/>
        <v>34866</v>
      </c>
      <c r="K102" s="111">
        <f t="shared" si="43"/>
        <v>34866</v>
      </c>
      <c r="L102" s="83">
        <f t="shared" si="44"/>
        <v>104598</v>
      </c>
      <c r="M102" s="3"/>
      <c r="N102" s="3"/>
      <c r="O102" s="3"/>
      <c r="P102" s="3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</row>
    <row r="103" spans="1:53" ht="13.5" x14ac:dyDescent="0.2">
      <c r="A103" s="82">
        <v>8</v>
      </c>
      <c r="B103" s="67" t="s">
        <v>255</v>
      </c>
      <c r="C103" s="65">
        <f>2.34</f>
        <v>2.34</v>
      </c>
      <c r="D103" s="38"/>
      <c r="E103" s="39"/>
      <c r="F103" s="39">
        <f t="shared" si="34"/>
        <v>2.34</v>
      </c>
      <c r="G103" s="66">
        <f t="shared" si="35"/>
        <v>3486600</v>
      </c>
      <c r="H103" s="66">
        <f t="shared" si="36"/>
        <v>141841.22727272726</v>
      </c>
      <c r="I103" s="111">
        <f t="shared" si="41"/>
        <v>34866</v>
      </c>
      <c r="J103" s="111">
        <f t="shared" si="42"/>
        <v>34866</v>
      </c>
      <c r="K103" s="111">
        <f t="shared" si="43"/>
        <v>34866</v>
      </c>
      <c r="L103" s="83">
        <f t="shared" si="44"/>
        <v>104598</v>
      </c>
      <c r="AP103" s="3"/>
      <c r="BA103" s="4"/>
    </row>
    <row r="104" spans="1:53" ht="13.5" x14ac:dyDescent="0.2">
      <c r="A104" s="82">
        <v>9</v>
      </c>
      <c r="B104" s="67" t="s">
        <v>256</v>
      </c>
      <c r="C104" s="65">
        <f>2.34</f>
        <v>2.34</v>
      </c>
      <c r="D104" s="38"/>
      <c r="E104" s="39"/>
      <c r="F104" s="39">
        <f t="shared" si="34"/>
        <v>2.34</v>
      </c>
      <c r="G104" s="66">
        <f t="shared" si="35"/>
        <v>3486600</v>
      </c>
      <c r="H104" s="66">
        <f t="shared" si="36"/>
        <v>141841.22727272726</v>
      </c>
      <c r="I104" s="111">
        <f t="shared" si="41"/>
        <v>34866</v>
      </c>
      <c r="J104" s="111">
        <f t="shared" si="42"/>
        <v>34866</v>
      </c>
      <c r="K104" s="111">
        <f t="shared" si="43"/>
        <v>34866</v>
      </c>
      <c r="L104" s="83">
        <f t="shared" si="44"/>
        <v>104598</v>
      </c>
      <c r="AP104" s="3"/>
      <c r="BA104" s="4"/>
    </row>
    <row r="105" spans="1:53" ht="13.5" x14ac:dyDescent="0.25">
      <c r="A105" s="80" t="s">
        <v>181</v>
      </c>
      <c r="B105" s="63" t="s">
        <v>220</v>
      </c>
      <c r="C105" s="65"/>
      <c r="D105" s="38"/>
      <c r="E105" s="39"/>
      <c r="F105" s="39"/>
      <c r="G105" s="66"/>
      <c r="H105" s="66"/>
      <c r="I105" s="66"/>
      <c r="J105" s="66"/>
      <c r="K105" s="66"/>
      <c r="L105" s="84">
        <f>SUM(L106:L120)</f>
        <v>2236171.14</v>
      </c>
    </row>
    <row r="106" spans="1:53" s="4" customFormat="1" ht="13.5" x14ac:dyDescent="0.2">
      <c r="A106" s="82">
        <v>1</v>
      </c>
      <c r="B106" s="64" t="s">
        <v>60</v>
      </c>
      <c r="C106" s="65">
        <v>4.9800000000000004</v>
      </c>
      <c r="D106" s="38">
        <v>0.4</v>
      </c>
      <c r="E106" s="39"/>
      <c r="F106" s="39">
        <f t="shared" si="34"/>
        <v>5.3800000000000008</v>
      </c>
      <c r="G106" s="66">
        <f t="shared" si="35"/>
        <v>8016200.0000000009</v>
      </c>
      <c r="H106" s="66">
        <f t="shared" si="36"/>
        <v>326113.59090909094</v>
      </c>
      <c r="I106" s="111">
        <f t="shared" ref="I106:I120" si="45">(C106+D106+E106)*1490000*1%</f>
        <v>80162.000000000015</v>
      </c>
      <c r="J106" s="111">
        <f t="shared" ref="J106:J120" si="46">(C106+D106+E106)*1490000*1%</f>
        <v>80162.000000000015</v>
      </c>
      <c r="K106" s="111">
        <f t="shared" ref="K106:K120" si="47">(C106+D106+E106)*1490000*1%</f>
        <v>80162.000000000015</v>
      </c>
      <c r="L106" s="83">
        <f t="shared" ref="L106:L120" si="48">I106+J106+K106</f>
        <v>240486.00000000006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53" s="7" customFormat="1" ht="13.5" x14ac:dyDescent="0.2">
      <c r="A107" s="82">
        <v>2</v>
      </c>
      <c r="B107" s="64" t="s">
        <v>61</v>
      </c>
      <c r="C107" s="65">
        <v>3</v>
      </c>
      <c r="D107" s="38">
        <v>0.3</v>
      </c>
      <c r="E107" s="39"/>
      <c r="F107" s="39">
        <f t="shared" si="34"/>
        <v>3.3</v>
      </c>
      <c r="G107" s="66">
        <f t="shared" si="35"/>
        <v>4917000</v>
      </c>
      <c r="H107" s="66">
        <f t="shared" si="36"/>
        <v>200032.5</v>
      </c>
      <c r="I107" s="111">
        <f t="shared" si="45"/>
        <v>49170</v>
      </c>
      <c r="J107" s="111">
        <f t="shared" si="46"/>
        <v>49170</v>
      </c>
      <c r="K107" s="111">
        <f t="shared" si="47"/>
        <v>49170</v>
      </c>
      <c r="L107" s="83">
        <f t="shared" si="48"/>
        <v>147510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</row>
    <row r="108" spans="1:53" s="7" customFormat="1" ht="13.5" x14ac:dyDescent="0.2">
      <c r="A108" s="82">
        <v>3</v>
      </c>
      <c r="B108" s="64" t="s">
        <v>62</v>
      </c>
      <c r="C108" s="65">
        <v>4.0599999999999996</v>
      </c>
      <c r="D108" s="38">
        <v>0.3</v>
      </c>
      <c r="E108" s="39">
        <v>0.44659999999999994</v>
      </c>
      <c r="F108" s="39">
        <f t="shared" si="34"/>
        <v>4.8065999999999995</v>
      </c>
      <c r="G108" s="66">
        <f t="shared" si="35"/>
        <v>7161833.9999999991</v>
      </c>
      <c r="H108" s="66">
        <f t="shared" si="36"/>
        <v>291356.42863636359</v>
      </c>
      <c r="I108" s="111">
        <f t="shared" si="45"/>
        <v>71618.34</v>
      </c>
      <c r="J108" s="111">
        <f t="shared" si="46"/>
        <v>71618.34</v>
      </c>
      <c r="K108" s="111">
        <f t="shared" si="47"/>
        <v>71618.34</v>
      </c>
      <c r="L108" s="83">
        <f t="shared" si="48"/>
        <v>214855.02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</row>
    <row r="109" spans="1:53" s="4" customFormat="1" ht="13.5" x14ac:dyDescent="0.2">
      <c r="A109" s="82">
        <v>4</v>
      </c>
      <c r="B109" s="64" t="s">
        <v>63</v>
      </c>
      <c r="C109" s="65">
        <v>3.33</v>
      </c>
      <c r="D109" s="38"/>
      <c r="E109" s="39"/>
      <c r="F109" s="39">
        <f t="shared" si="34"/>
        <v>3.33</v>
      </c>
      <c r="G109" s="66">
        <f t="shared" si="35"/>
        <v>4961700</v>
      </c>
      <c r="H109" s="66">
        <f t="shared" si="36"/>
        <v>201850.97727272726</v>
      </c>
      <c r="I109" s="111">
        <f t="shared" si="45"/>
        <v>49617</v>
      </c>
      <c r="J109" s="111">
        <f t="shared" si="46"/>
        <v>49617</v>
      </c>
      <c r="K109" s="111">
        <f t="shared" si="47"/>
        <v>49617</v>
      </c>
      <c r="L109" s="83">
        <f t="shared" si="48"/>
        <v>148851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53" s="4" customFormat="1" ht="13.5" x14ac:dyDescent="0.2">
      <c r="A110" s="82">
        <v>5</v>
      </c>
      <c r="B110" s="64" t="s">
        <v>65</v>
      </c>
      <c r="C110" s="38">
        <v>2.2599999999999998</v>
      </c>
      <c r="D110" s="38"/>
      <c r="E110" s="39"/>
      <c r="F110" s="39">
        <f t="shared" si="34"/>
        <v>2.2599999999999998</v>
      </c>
      <c r="G110" s="66">
        <f t="shared" si="35"/>
        <v>3367399.9999999995</v>
      </c>
      <c r="H110" s="66">
        <f t="shared" si="36"/>
        <v>136991.95454545453</v>
      </c>
      <c r="I110" s="111">
        <f t="shared" si="45"/>
        <v>33673.999999999993</v>
      </c>
      <c r="J110" s="111">
        <f t="shared" si="46"/>
        <v>33673.999999999993</v>
      </c>
      <c r="K110" s="111">
        <f t="shared" si="47"/>
        <v>33673.999999999993</v>
      </c>
      <c r="L110" s="83">
        <f t="shared" si="48"/>
        <v>101021.99999999997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53" s="4" customFormat="1" ht="13.5" x14ac:dyDescent="0.2">
      <c r="A111" s="82">
        <v>6</v>
      </c>
      <c r="B111" s="64" t="s">
        <v>68</v>
      </c>
      <c r="C111" s="65">
        <v>2.86</v>
      </c>
      <c r="D111" s="38"/>
      <c r="E111" s="65"/>
      <c r="F111" s="39">
        <f t="shared" si="34"/>
        <v>2.86</v>
      </c>
      <c r="G111" s="66">
        <f t="shared" si="35"/>
        <v>4261400</v>
      </c>
      <c r="H111" s="66">
        <f t="shared" si="36"/>
        <v>173361.5</v>
      </c>
      <c r="I111" s="111">
        <f t="shared" si="45"/>
        <v>42614</v>
      </c>
      <c r="J111" s="111">
        <f t="shared" si="46"/>
        <v>42614</v>
      </c>
      <c r="K111" s="111">
        <f t="shared" si="47"/>
        <v>42614</v>
      </c>
      <c r="L111" s="83">
        <f t="shared" si="48"/>
        <v>127842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53" s="4" customFormat="1" ht="13.5" x14ac:dyDescent="0.2">
      <c r="A112" s="82">
        <v>7</v>
      </c>
      <c r="B112" s="64" t="s">
        <v>69</v>
      </c>
      <c r="C112" s="65">
        <v>4.0599999999999996</v>
      </c>
      <c r="D112" s="38"/>
      <c r="E112" s="39">
        <v>0.32479999999999998</v>
      </c>
      <c r="F112" s="39">
        <f t="shared" si="34"/>
        <v>4.3847999999999994</v>
      </c>
      <c r="G112" s="66">
        <f t="shared" si="35"/>
        <v>6533351.9999999991</v>
      </c>
      <c r="H112" s="66">
        <f t="shared" si="36"/>
        <v>265788.63818181813</v>
      </c>
      <c r="I112" s="111">
        <f t="shared" si="45"/>
        <v>65333.51999999999</v>
      </c>
      <c r="J112" s="111">
        <f t="shared" si="46"/>
        <v>65333.51999999999</v>
      </c>
      <c r="K112" s="111">
        <f t="shared" si="47"/>
        <v>65333.51999999999</v>
      </c>
      <c r="L112" s="83">
        <f t="shared" si="48"/>
        <v>196000.55999999997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52" s="20" customFormat="1" ht="15.75" x14ac:dyDescent="0.2">
      <c r="A113" s="82">
        <v>8</v>
      </c>
      <c r="B113" s="64" t="s">
        <v>70</v>
      </c>
      <c r="C113" s="65">
        <v>2.66</v>
      </c>
      <c r="D113" s="38"/>
      <c r="E113" s="39"/>
      <c r="F113" s="39">
        <f t="shared" si="34"/>
        <v>2.66</v>
      </c>
      <c r="G113" s="66">
        <f t="shared" si="35"/>
        <v>3963400</v>
      </c>
      <c r="H113" s="66">
        <f t="shared" si="36"/>
        <v>161238.31818181818</v>
      </c>
      <c r="I113" s="111">
        <f t="shared" si="45"/>
        <v>39634</v>
      </c>
      <c r="J113" s="111">
        <f t="shared" si="46"/>
        <v>39634</v>
      </c>
      <c r="K113" s="111">
        <f t="shared" si="47"/>
        <v>39634</v>
      </c>
      <c r="L113" s="83">
        <f t="shared" si="48"/>
        <v>118902</v>
      </c>
      <c r="M113" s="3"/>
      <c r="N113" s="3"/>
      <c r="O113" s="3"/>
      <c r="P113" s="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</row>
    <row r="114" spans="1:52" s="20" customFormat="1" ht="15.75" x14ac:dyDescent="0.2">
      <c r="A114" s="82">
        <v>9</v>
      </c>
      <c r="B114" s="64" t="s">
        <v>71</v>
      </c>
      <c r="C114" s="65">
        <v>4.6500000000000004</v>
      </c>
      <c r="D114" s="38"/>
      <c r="E114" s="39"/>
      <c r="F114" s="39">
        <f t="shared" si="34"/>
        <v>4.6500000000000004</v>
      </c>
      <c r="G114" s="66">
        <f t="shared" si="35"/>
        <v>6928500.0000000009</v>
      </c>
      <c r="H114" s="66">
        <f t="shared" si="36"/>
        <v>281863.97727272729</v>
      </c>
      <c r="I114" s="111">
        <f t="shared" si="45"/>
        <v>69285.000000000015</v>
      </c>
      <c r="J114" s="111">
        <f t="shared" si="46"/>
        <v>69285.000000000015</v>
      </c>
      <c r="K114" s="111">
        <f t="shared" si="47"/>
        <v>69285.000000000015</v>
      </c>
      <c r="L114" s="83">
        <f t="shared" si="48"/>
        <v>207855.00000000006</v>
      </c>
      <c r="M114" s="3"/>
      <c r="N114" s="3"/>
      <c r="O114" s="3"/>
      <c r="P114" s="3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</row>
    <row r="115" spans="1:52" s="20" customFormat="1" ht="15.75" x14ac:dyDescent="0.2">
      <c r="A115" s="82">
        <v>10</v>
      </c>
      <c r="B115" s="64" t="s">
        <v>40</v>
      </c>
      <c r="C115" s="38">
        <v>2.67</v>
      </c>
      <c r="D115" s="38"/>
      <c r="E115" s="39"/>
      <c r="F115" s="39">
        <f t="shared" si="34"/>
        <v>2.67</v>
      </c>
      <c r="G115" s="66">
        <f t="shared" si="35"/>
        <v>3978300</v>
      </c>
      <c r="H115" s="66">
        <f t="shared" si="36"/>
        <v>161844.47727272726</v>
      </c>
      <c r="I115" s="111">
        <f t="shared" si="45"/>
        <v>39783</v>
      </c>
      <c r="J115" s="111">
        <f t="shared" si="46"/>
        <v>39783</v>
      </c>
      <c r="K115" s="111">
        <f t="shared" si="47"/>
        <v>39783</v>
      </c>
      <c r="L115" s="83">
        <f t="shared" si="48"/>
        <v>119349</v>
      </c>
      <c r="M115" s="3"/>
      <c r="N115" s="3"/>
      <c r="O115" s="3"/>
      <c r="P115" s="3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</row>
    <row r="116" spans="1:52" s="20" customFormat="1" ht="15.75" x14ac:dyDescent="0.2">
      <c r="A116" s="82">
        <v>11</v>
      </c>
      <c r="B116" s="64" t="s">
        <v>19</v>
      </c>
      <c r="C116" s="65">
        <v>3.33</v>
      </c>
      <c r="D116" s="38"/>
      <c r="E116" s="39"/>
      <c r="F116" s="39">
        <f t="shared" si="34"/>
        <v>3.33</v>
      </c>
      <c r="G116" s="66">
        <f t="shared" si="35"/>
        <v>4961700</v>
      </c>
      <c r="H116" s="66">
        <f t="shared" si="36"/>
        <v>201850.97727272726</v>
      </c>
      <c r="I116" s="111">
        <f t="shared" si="45"/>
        <v>49617</v>
      </c>
      <c r="J116" s="111">
        <f t="shared" si="46"/>
        <v>49617</v>
      </c>
      <c r="K116" s="111">
        <f t="shared" si="47"/>
        <v>49617</v>
      </c>
      <c r="L116" s="83">
        <f t="shared" si="48"/>
        <v>148851</v>
      </c>
      <c r="M116" s="3"/>
      <c r="N116" s="3"/>
      <c r="O116" s="3"/>
      <c r="P116" s="3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</row>
    <row r="117" spans="1:52" s="20" customFormat="1" ht="15.75" x14ac:dyDescent="0.2">
      <c r="A117" s="82">
        <v>12</v>
      </c>
      <c r="B117" s="67" t="s">
        <v>105</v>
      </c>
      <c r="C117" s="38">
        <v>4.0599999999999996</v>
      </c>
      <c r="D117" s="38"/>
      <c r="E117" s="39">
        <v>0.32479999999999998</v>
      </c>
      <c r="F117" s="39">
        <f t="shared" si="34"/>
        <v>4.3847999999999994</v>
      </c>
      <c r="G117" s="66">
        <f t="shared" si="35"/>
        <v>6533351.9999999991</v>
      </c>
      <c r="H117" s="66">
        <f t="shared" si="36"/>
        <v>265788.63818181813</v>
      </c>
      <c r="I117" s="111">
        <f t="shared" si="45"/>
        <v>65333.51999999999</v>
      </c>
      <c r="J117" s="111">
        <f t="shared" si="46"/>
        <v>65333.51999999999</v>
      </c>
      <c r="K117" s="111">
        <f t="shared" si="47"/>
        <v>65333.51999999999</v>
      </c>
      <c r="L117" s="83">
        <f t="shared" si="48"/>
        <v>196000.55999999997</v>
      </c>
      <c r="M117" s="3"/>
      <c r="N117" s="3"/>
      <c r="O117" s="3"/>
      <c r="P117" s="3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</row>
    <row r="118" spans="1:52" s="20" customFormat="1" ht="15.75" x14ac:dyDescent="0.2">
      <c r="A118" s="82">
        <v>13</v>
      </c>
      <c r="B118" s="67" t="s">
        <v>72</v>
      </c>
      <c r="C118" s="65">
        <v>2.34</v>
      </c>
      <c r="D118" s="38"/>
      <c r="E118" s="39"/>
      <c r="F118" s="39">
        <f t="shared" si="34"/>
        <v>2.34</v>
      </c>
      <c r="G118" s="66">
        <f t="shared" si="35"/>
        <v>3486600</v>
      </c>
      <c r="H118" s="66">
        <f t="shared" si="36"/>
        <v>141841.22727272726</v>
      </c>
      <c r="I118" s="111">
        <f t="shared" si="45"/>
        <v>34866</v>
      </c>
      <c r="J118" s="111">
        <f t="shared" si="46"/>
        <v>34866</v>
      </c>
      <c r="K118" s="111">
        <f t="shared" si="47"/>
        <v>34866</v>
      </c>
      <c r="L118" s="83">
        <f t="shared" si="48"/>
        <v>104598</v>
      </c>
      <c r="M118" s="3"/>
      <c r="N118" s="3"/>
      <c r="O118" s="3"/>
      <c r="P118" s="3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</row>
    <row r="119" spans="1:52" s="20" customFormat="1" ht="15.75" x14ac:dyDescent="0.2">
      <c r="A119" s="82">
        <v>14</v>
      </c>
      <c r="B119" s="64" t="s">
        <v>64</v>
      </c>
      <c r="C119" s="38">
        <v>2.67</v>
      </c>
      <c r="D119" s="38"/>
      <c r="E119" s="39"/>
      <c r="F119" s="39">
        <f>C119+D119+E119</f>
        <v>2.67</v>
      </c>
      <c r="G119" s="66">
        <f>F119*1490000</f>
        <v>3978300</v>
      </c>
      <c r="H119" s="66">
        <f>G119/22-G119*10.5%/22</f>
        <v>161844.47727272726</v>
      </c>
      <c r="I119" s="111">
        <f t="shared" si="45"/>
        <v>39783</v>
      </c>
      <c r="J119" s="111">
        <f t="shared" si="46"/>
        <v>39783</v>
      </c>
      <c r="K119" s="111">
        <f t="shared" si="47"/>
        <v>39783</v>
      </c>
      <c r="L119" s="83">
        <f t="shared" si="48"/>
        <v>119349</v>
      </c>
      <c r="M119" s="3"/>
      <c r="N119" s="3"/>
      <c r="O119" s="3"/>
      <c r="P119" s="3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</row>
    <row r="120" spans="1:52" s="20" customFormat="1" ht="15.75" x14ac:dyDescent="0.2">
      <c r="A120" s="82">
        <v>15</v>
      </c>
      <c r="B120" s="64" t="s">
        <v>275</v>
      </c>
      <c r="C120" s="65">
        <v>1</v>
      </c>
      <c r="D120" s="38"/>
      <c r="E120" s="39"/>
      <c r="F120" s="39">
        <f>C120+D120+E120</f>
        <v>1</v>
      </c>
      <c r="G120" s="66">
        <f>F120*1490000</f>
        <v>1490000</v>
      </c>
      <c r="H120" s="66">
        <f>G120/22-G120*10.5%/22</f>
        <v>60615.909090909088</v>
      </c>
      <c r="I120" s="111">
        <f t="shared" si="45"/>
        <v>14900</v>
      </c>
      <c r="J120" s="111">
        <f t="shared" si="46"/>
        <v>14900</v>
      </c>
      <c r="K120" s="111">
        <f t="shared" si="47"/>
        <v>14900</v>
      </c>
      <c r="L120" s="83">
        <f t="shared" si="48"/>
        <v>44700</v>
      </c>
      <c r="M120" s="3"/>
      <c r="N120" s="3"/>
      <c r="O120" s="3"/>
      <c r="P120" s="3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</row>
    <row r="121" spans="1:52" s="20" customFormat="1" ht="15.75" x14ac:dyDescent="0.25">
      <c r="A121" s="80" t="s">
        <v>189</v>
      </c>
      <c r="B121" s="63" t="s">
        <v>221</v>
      </c>
      <c r="C121" s="64"/>
      <c r="D121" s="64"/>
      <c r="E121" s="39"/>
      <c r="F121" s="39"/>
      <c r="G121" s="66"/>
      <c r="H121" s="66"/>
      <c r="I121" s="66"/>
      <c r="J121" s="66"/>
      <c r="K121" s="66"/>
      <c r="L121" s="84">
        <f>SUM(L122:L135)</f>
        <v>1976571.42</v>
      </c>
      <c r="M121" s="3"/>
      <c r="N121" s="3"/>
      <c r="O121" s="3"/>
      <c r="P121" s="3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</row>
    <row r="122" spans="1:52" s="20" customFormat="1" ht="15.75" x14ac:dyDescent="0.2">
      <c r="A122" s="82">
        <v>1</v>
      </c>
      <c r="B122" s="64" t="s">
        <v>73</v>
      </c>
      <c r="C122" s="65">
        <v>3.33</v>
      </c>
      <c r="D122" s="38">
        <v>0.4</v>
      </c>
      <c r="E122" s="39"/>
      <c r="F122" s="39">
        <f t="shared" si="34"/>
        <v>3.73</v>
      </c>
      <c r="G122" s="66">
        <f t="shared" si="35"/>
        <v>5557700</v>
      </c>
      <c r="H122" s="66">
        <f t="shared" si="36"/>
        <v>226097.34090909091</v>
      </c>
      <c r="I122" s="111">
        <f t="shared" ref="I122:I135" si="49">(C122+D122+E122)*1490000*1%</f>
        <v>55577</v>
      </c>
      <c r="J122" s="111">
        <f t="shared" ref="J122:J135" si="50">(C122+D122+E122)*1490000*1%</f>
        <v>55577</v>
      </c>
      <c r="K122" s="111">
        <f t="shared" ref="K122:K135" si="51">(C122+D122+E122)*1490000*1%</f>
        <v>55577</v>
      </c>
      <c r="L122" s="83">
        <f t="shared" ref="L122:L135" si="52">I122+J122+K122</f>
        <v>166731</v>
      </c>
      <c r="M122" s="3"/>
      <c r="N122" s="3"/>
      <c r="O122" s="3"/>
      <c r="P122" s="3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</row>
    <row r="123" spans="1:52" s="20" customFormat="1" ht="15.75" x14ac:dyDescent="0.2">
      <c r="A123" s="82">
        <v>2</v>
      </c>
      <c r="B123" s="67" t="s">
        <v>222</v>
      </c>
      <c r="C123" s="38">
        <v>3.26</v>
      </c>
      <c r="D123" s="38">
        <v>0.3</v>
      </c>
      <c r="E123" s="39"/>
      <c r="F123" s="39">
        <f t="shared" si="34"/>
        <v>3.5599999999999996</v>
      </c>
      <c r="G123" s="66">
        <f t="shared" si="35"/>
        <v>5304399.9999999991</v>
      </c>
      <c r="H123" s="66">
        <f t="shared" si="36"/>
        <v>215792.63636363632</v>
      </c>
      <c r="I123" s="111">
        <f t="shared" si="49"/>
        <v>53043.999999999993</v>
      </c>
      <c r="J123" s="111">
        <f t="shared" si="50"/>
        <v>53043.999999999993</v>
      </c>
      <c r="K123" s="111">
        <f t="shared" si="51"/>
        <v>53043.999999999993</v>
      </c>
      <c r="L123" s="83">
        <f t="shared" si="52"/>
        <v>159131.99999999997</v>
      </c>
      <c r="M123" s="3"/>
      <c r="N123" s="3"/>
      <c r="O123" s="3"/>
      <c r="P123" s="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</row>
    <row r="124" spans="1:52" s="20" customFormat="1" ht="15.75" x14ac:dyDescent="0.2">
      <c r="A124" s="82">
        <v>3</v>
      </c>
      <c r="B124" s="64" t="s">
        <v>74</v>
      </c>
      <c r="C124" s="38">
        <v>2.67</v>
      </c>
      <c r="D124" s="38"/>
      <c r="E124" s="39"/>
      <c r="F124" s="39">
        <f t="shared" si="34"/>
        <v>2.67</v>
      </c>
      <c r="G124" s="66">
        <f t="shared" si="35"/>
        <v>3978300</v>
      </c>
      <c r="H124" s="66">
        <f t="shared" si="36"/>
        <v>161844.47727272726</v>
      </c>
      <c r="I124" s="111">
        <f t="shared" si="49"/>
        <v>39783</v>
      </c>
      <c r="J124" s="111">
        <f t="shared" si="50"/>
        <v>39783</v>
      </c>
      <c r="K124" s="111">
        <f t="shared" si="51"/>
        <v>39783</v>
      </c>
      <c r="L124" s="83">
        <f t="shared" si="52"/>
        <v>119349</v>
      </c>
      <c r="M124" s="3"/>
      <c r="N124" s="3"/>
      <c r="O124" s="3"/>
      <c r="P124" s="3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</row>
    <row r="125" spans="1:52" s="20" customFormat="1" ht="15.75" x14ac:dyDescent="0.2">
      <c r="A125" s="82">
        <v>4</v>
      </c>
      <c r="B125" s="64" t="s">
        <v>75</v>
      </c>
      <c r="C125" s="65">
        <f>3.26+0.06</f>
        <v>3.32</v>
      </c>
      <c r="D125" s="38"/>
      <c r="E125" s="39"/>
      <c r="F125" s="39">
        <f t="shared" si="34"/>
        <v>3.32</v>
      </c>
      <c r="G125" s="66">
        <f t="shared" si="35"/>
        <v>4946800</v>
      </c>
      <c r="H125" s="66">
        <f t="shared" si="36"/>
        <v>201244.81818181818</v>
      </c>
      <c r="I125" s="111">
        <f t="shared" si="49"/>
        <v>49468</v>
      </c>
      <c r="J125" s="111">
        <f t="shared" si="50"/>
        <v>49468</v>
      </c>
      <c r="K125" s="111">
        <f t="shared" si="51"/>
        <v>49468</v>
      </c>
      <c r="L125" s="83">
        <f t="shared" si="52"/>
        <v>148404</v>
      </c>
      <c r="M125" s="3"/>
      <c r="N125" s="3"/>
      <c r="O125" s="3"/>
      <c r="P125" s="3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</row>
    <row r="126" spans="1:52" s="20" customFormat="1" ht="15.75" x14ac:dyDescent="0.2">
      <c r="A126" s="82">
        <v>5</v>
      </c>
      <c r="B126" s="64" t="s">
        <v>76</v>
      </c>
      <c r="C126" s="38">
        <v>2.66</v>
      </c>
      <c r="D126" s="38"/>
      <c r="E126" s="39"/>
      <c r="F126" s="39">
        <f t="shared" si="34"/>
        <v>2.66</v>
      </c>
      <c r="G126" s="66">
        <f t="shared" si="35"/>
        <v>3963400</v>
      </c>
      <c r="H126" s="66">
        <f t="shared" si="36"/>
        <v>161238.31818181818</v>
      </c>
      <c r="I126" s="111">
        <f t="shared" si="49"/>
        <v>39634</v>
      </c>
      <c r="J126" s="111">
        <f t="shared" si="50"/>
        <v>39634</v>
      </c>
      <c r="K126" s="111">
        <f t="shared" si="51"/>
        <v>39634</v>
      </c>
      <c r="L126" s="83">
        <f t="shared" si="52"/>
        <v>118902</v>
      </c>
      <c r="M126" s="3"/>
      <c r="N126" s="3"/>
      <c r="O126" s="3"/>
      <c r="P126" s="3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</row>
    <row r="127" spans="1:52" s="20" customFormat="1" ht="15.75" x14ac:dyDescent="0.2">
      <c r="A127" s="82">
        <v>6</v>
      </c>
      <c r="B127" s="64" t="s">
        <v>77</v>
      </c>
      <c r="C127" s="38">
        <v>2.66</v>
      </c>
      <c r="D127" s="38"/>
      <c r="E127" s="39"/>
      <c r="F127" s="39">
        <f t="shared" si="34"/>
        <v>2.66</v>
      </c>
      <c r="G127" s="66">
        <f t="shared" si="35"/>
        <v>3963400</v>
      </c>
      <c r="H127" s="66">
        <f t="shared" si="36"/>
        <v>161238.31818181818</v>
      </c>
      <c r="I127" s="111">
        <f t="shared" si="49"/>
        <v>39634</v>
      </c>
      <c r="J127" s="111">
        <f t="shared" si="50"/>
        <v>39634</v>
      </c>
      <c r="K127" s="111">
        <f t="shared" si="51"/>
        <v>39634</v>
      </c>
      <c r="L127" s="83">
        <f t="shared" si="52"/>
        <v>118902</v>
      </c>
      <c r="M127" s="3"/>
      <c r="N127" s="3"/>
      <c r="O127" s="3"/>
      <c r="P127" s="3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</row>
    <row r="128" spans="1:52" s="20" customFormat="1" ht="15.75" x14ac:dyDescent="0.2">
      <c r="A128" s="82">
        <v>7</v>
      </c>
      <c r="B128" s="64" t="s">
        <v>78</v>
      </c>
      <c r="C128" s="38">
        <v>2.66</v>
      </c>
      <c r="D128" s="38"/>
      <c r="E128" s="39"/>
      <c r="F128" s="39">
        <f t="shared" si="34"/>
        <v>2.66</v>
      </c>
      <c r="G128" s="66">
        <f t="shared" si="35"/>
        <v>3963400</v>
      </c>
      <c r="H128" s="66">
        <f t="shared" si="36"/>
        <v>161238.31818181818</v>
      </c>
      <c r="I128" s="111">
        <f t="shared" si="49"/>
        <v>39634</v>
      </c>
      <c r="J128" s="111">
        <f t="shared" si="50"/>
        <v>39634</v>
      </c>
      <c r="K128" s="111">
        <f t="shared" si="51"/>
        <v>39634</v>
      </c>
      <c r="L128" s="83">
        <f t="shared" si="52"/>
        <v>118902</v>
      </c>
      <c r="M128" s="3"/>
      <c r="N128" s="3"/>
      <c r="O128" s="3"/>
      <c r="P128" s="3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</row>
    <row r="129" spans="1:52" s="20" customFormat="1" ht="15.75" x14ac:dyDescent="0.2">
      <c r="A129" s="82">
        <v>8</v>
      </c>
      <c r="B129" s="64" t="s">
        <v>79</v>
      </c>
      <c r="C129" s="38">
        <v>4.0599999999999996</v>
      </c>
      <c r="D129" s="38"/>
      <c r="E129" s="39">
        <v>0.28420000000000001</v>
      </c>
      <c r="F129" s="39">
        <f t="shared" si="34"/>
        <v>4.3441999999999998</v>
      </c>
      <c r="G129" s="66">
        <f t="shared" si="35"/>
        <v>6472858</v>
      </c>
      <c r="H129" s="66">
        <f t="shared" si="36"/>
        <v>263327.63227272726</v>
      </c>
      <c r="I129" s="111">
        <f t="shared" si="49"/>
        <v>64728.58</v>
      </c>
      <c r="J129" s="111">
        <f t="shared" si="50"/>
        <v>64728.58</v>
      </c>
      <c r="K129" s="111">
        <f t="shared" si="51"/>
        <v>64728.58</v>
      </c>
      <c r="L129" s="83">
        <f t="shared" si="52"/>
        <v>194185.74</v>
      </c>
      <c r="M129" s="3"/>
      <c r="N129" s="3"/>
      <c r="O129" s="3"/>
      <c r="P129" s="3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</row>
    <row r="130" spans="1:52" s="20" customFormat="1" ht="15.75" x14ac:dyDescent="0.2">
      <c r="A130" s="82">
        <v>9</v>
      </c>
      <c r="B130" s="64" t="s">
        <v>80</v>
      </c>
      <c r="C130" s="65">
        <v>4.0599999999999996</v>
      </c>
      <c r="D130" s="38"/>
      <c r="E130" s="65">
        <v>0.44659999999999994</v>
      </c>
      <c r="F130" s="39">
        <f t="shared" si="34"/>
        <v>4.5065999999999997</v>
      </c>
      <c r="G130" s="66">
        <f t="shared" si="35"/>
        <v>6714834</v>
      </c>
      <c r="H130" s="66">
        <f t="shared" si="36"/>
        <v>273171.65590909094</v>
      </c>
      <c r="I130" s="111">
        <f t="shared" si="49"/>
        <v>67148.34</v>
      </c>
      <c r="J130" s="111">
        <f t="shared" si="50"/>
        <v>67148.34</v>
      </c>
      <c r="K130" s="111">
        <f t="shared" si="51"/>
        <v>67148.34</v>
      </c>
      <c r="L130" s="83">
        <f t="shared" si="52"/>
        <v>201445.02</v>
      </c>
      <c r="M130" s="3"/>
      <c r="N130" s="3"/>
      <c r="O130" s="3"/>
      <c r="P130" s="3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</row>
    <row r="131" spans="1:52" s="20" customFormat="1" ht="15.75" x14ac:dyDescent="0.2">
      <c r="A131" s="82">
        <v>10</v>
      </c>
      <c r="B131" s="64" t="s">
        <v>81</v>
      </c>
      <c r="C131" s="38">
        <v>3.63</v>
      </c>
      <c r="D131" s="38"/>
      <c r="E131" s="39">
        <v>0.21780000000000002</v>
      </c>
      <c r="F131" s="39">
        <f t="shared" si="34"/>
        <v>3.8477999999999999</v>
      </c>
      <c r="G131" s="66">
        <f t="shared" si="35"/>
        <v>5733222</v>
      </c>
      <c r="H131" s="66">
        <f t="shared" si="36"/>
        <v>233237.89500000002</v>
      </c>
      <c r="I131" s="111">
        <f t="shared" si="49"/>
        <v>57332.22</v>
      </c>
      <c r="J131" s="111">
        <f t="shared" si="50"/>
        <v>57332.22</v>
      </c>
      <c r="K131" s="111">
        <f t="shared" si="51"/>
        <v>57332.22</v>
      </c>
      <c r="L131" s="83">
        <f t="shared" si="52"/>
        <v>171996.66</v>
      </c>
      <c r="M131" s="3"/>
      <c r="N131" s="3"/>
      <c r="O131" s="3"/>
      <c r="P131" s="3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</row>
    <row r="132" spans="1:52" s="20" customFormat="1" ht="15.75" x14ac:dyDescent="0.2">
      <c r="A132" s="82">
        <v>11</v>
      </c>
      <c r="B132" s="64" t="s">
        <v>67</v>
      </c>
      <c r="C132" s="38">
        <v>2.67</v>
      </c>
      <c r="D132" s="38"/>
      <c r="E132" s="39"/>
      <c r="F132" s="39">
        <f t="shared" si="34"/>
        <v>2.67</v>
      </c>
      <c r="G132" s="66">
        <f t="shared" si="35"/>
        <v>3978300</v>
      </c>
      <c r="H132" s="66">
        <f t="shared" si="36"/>
        <v>161844.47727272726</v>
      </c>
      <c r="I132" s="111">
        <f t="shared" si="49"/>
        <v>39783</v>
      </c>
      <c r="J132" s="111">
        <f t="shared" si="50"/>
        <v>39783</v>
      </c>
      <c r="K132" s="111">
        <f t="shared" si="51"/>
        <v>39783</v>
      </c>
      <c r="L132" s="83">
        <f t="shared" si="52"/>
        <v>119349</v>
      </c>
      <c r="M132" s="3"/>
      <c r="N132" s="3"/>
      <c r="O132" s="3"/>
      <c r="P132" s="3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</row>
    <row r="133" spans="1:52" s="20" customFormat="1" ht="15.75" x14ac:dyDescent="0.2">
      <c r="A133" s="82">
        <v>12</v>
      </c>
      <c r="B133" s="64" t="s">
        <v>66</v>
      </c>
      <c r="C133" s="65">
        <v>2.67</v>
      </c>
      <c r="D133" s="38"/>
      <c r="E133" s="39"/>
      <c r="F133" s="39">
        <f t="shared" si="34"/>
        <v>2.67</v>
      </c>
      <c r="G133" s="66">
        <f t="shared" si="35"/>
        <v>3978300</v>
      </c>
      <c r="H133" s="66">
        <f t="shared" si="36"/>
        <v>161844.47727272726</v>
      </c>
      <c r="I133" s="111">
        <f t="shared" si="49"/>
        <v>39783</v>
      </c>
      <c r="J133" s="111">
        <f t="shared" si="50"/>
        <v>39783</v>
      </c>
      <c r="K133" s="111">
        <f t="shared" si="51"/>
        <v>39783</v>
      </c>
      <c r="L133" s="83">
        <f t="shared" si="52"/>
        <v>119349</v>
      </c>
      <c r="M133" s="3"/>
      <c r="N133" s="3"/>
      <c r="O133" s="3"/>
      <c r="P133" s="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</row>
    <row r="134" spans="1:52" s="20" customFormat="1" ht="15.75" x14ac:dyDescent="0.2">
      <c r="A134" s="82">
        <v>13</v>
      </c>
      <c r="B134" s="67" t="s">
        <v>106</v>
      </c>
      <c r="C134" s="65">
        <v>2.86</v>
      </c>
      <c r="D134" s="38"/>
      <c r="E134" s="39"/>
      <c r="F134" s="39">
        <f t="shared" si="34"/>
        <v>2.86</v>
      </c>
      <c r="G134" s="66">
        <f t="shared" si="35"/>
        <v>4261400</v>
      </c>
      <c r="H134" s="66">
        <f t="shared" si="36"/>
        <v>173361.5</v>
      </c>
      <c r="I134" s="111">
        <f t="shared" si="49"/>
        <v>42614</v>
      </c>
      <c r="J134" s="111">
        <f t="shared" si="50"/>
        <v>42614</v>
      </c>
      <c r="K134" s="111">
        <f t="shared" si="51"/>
        <v>42614</v>
      </c>
      <c r="L134" s="83">
        <f t="shared" si="52"/>
        <v>127842</v>
      </c>
      <c r="M134" s="3"/>
      <c r="N134" s="3"/>
      <c r="O134" s="3"/>
      <c r="P134" s="3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</row>
    <row r="135" spans="1:52" s="20" customFormat="1" ht="15.75" x14ac:dyDescent="0.2">
      <c r="A135" s="82">
        <v>14</v>
      </c>
      <c r="B135" s="67" t="s">
        <v>257</v>
      </c>
      <c r="C135" s="65">
        <f>2.06</f>
        <v>2.06</v>
      </c>
      <c r="D135" s="38"/>
      <c r="E135" s="39"/>
      <c r="F135" s="39">
        <f t="shared" si="34"/>
        <v>2.06</v>
      </c>
      <c r="G135" s="66">
        <f t="shared" si="35"/>
        <v>3069400</v>
      </c>
      <c r="H135" s="66">
        <f t="shared" si="36"/>
        <v>124868.77272727274</v>
      </c>
      <c r="I135" s="111">
        <f t="shared" si="49"/>
        <v>30694</v>
      </c>
      <c r="J135" s="111">
        <f t="shared" si="50"/>
        <v>30694</v>
      </c>
      <c r="K135" s="111">
        <f t="shared" si="51"/>
        <v>30694</v>
      </c>
      <c r="L135" s="83">
        <f t="shared" si="52"/>
        <v>92082</v>
      </c>
      <c r="M135" s="3"/>
      <c r="N135" s="3"/>
      <c r="O135" s="3"/>
      <c r="P135" s="3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</row>
    <row r="136" spans="1:52" s="20" customFormat="1" ht="15.75" x14ac:dyDescent="0.25">
      <c r="A136" s="80" t="s">
        <v>196</v>
      </c>
      <c r="B136" s="63" t="s">
        <v>223</v>
      </c>
      <c r="C136" s="38"/>
      <c r="D136" s="38"/>
      <c r="E136" s="39"/>
      <c r="F136" s="39"/>
      <c r="G136" s="66"/>
      <c r="H136" s="66"/>
      <c r="I136" s="66"/>
      <c r="J136" s="66"/>
      <c r="K136" s="66"/>
      <c r="L136" s="84">
        <f>SUM(L137:L146)</f>
        <v>1432348.92</v>
      </c>
      <c r="M136" s="3"/>
      <c r="N136" s="3"/>
      <c r="O136" s="3"/>
      <c r="P136" s="3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</row>
    <row r="137" spans="1:52" s="20" customFormat="1" ht="15.75" x14ac:dyDescent="0.25">
      <c r="A137" s="80">
        <v>1</v>
      </c>
      <c r="B137" s="64" t="s">
        <v>82</v>
      </c>
      <c r="C137" s="38">
        <v>2.67</v>
      </c>
      <c r="D137" s="38">
        <v>0.3</v>
      </c>
      <c r="E137" s="39"/>
      <c r="F137" s="39">
        <f t="shared" si="34"/>
        <v>2.9699999999999998</v>
      </c>
      <c r="G137" s="66">
        <f t="shared" si="35"/>
        <v>4425300</v>
      </c>
      <c r="H137" s="66">
        <f t="shared" si="36"/>
        <v>180029.25</v>
      </c>
      <c r="I137" s="111">
        <f t="shared" ref="I137:I146" si="53">(C137+D137+E137)*1490000*1%</f>
        <v>44253</v>
      </c>
      <c r="J137" s="111">
        <f t="shared" ref="J137:J146" si="54">(C137+D137+E137)*1490000*1%</f>
        <v>44253</v>
      </c>
      <c r="K137" s="111">
        <f t="shared" ref="K137:K146" si="55">(C137+D137+E137)*1490000*1%</f>
        <v>44253</v>
      </c>
      <c r="L137" s="83">
        <f t="shared" ref="L137:L146" si="56">I137+J137+K137</f>
        <v>132759</v>
      </c>
      <c r="M137" s="3"/>
      <c r="N137" s="3"/>
      <c r="O137" s="3"/>
      <c r="P137" s="3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</row>
    <row r="138" spans="1:52" s="20" customFormat="1" ht="15.75" x14ac:dyDescent="0.2">
      <c r="A138" s="82">
        <v>2</v>
      </c>
      <c r="B138" s="64" t="s">
        <v>83</v>
      </c>
      <c r="C138" s="38">
        <v>4.0599999999999996</v>
      </c>
      <c r="D138" s="38"/>
      <c r="E138" s="65"/>
      <c r="F138" s="39">
        <f t="shared" si="34"/>
        <v>4.0599999999999996</v>
      </c>
      <c r="G138" s="66">
        <f t="shared" si="35"/>
        <v>6049399.9999999991</v>
      </c>
      <c r="H138" s="66">
        <f t="shared" si="36"/>
        <v>246100.59090909088</v>
      </c>
      <c r="I138" s="111">
        <f t="shared" si="53"/>
        <v>60493.999999999993</v>
      </c>
      <c r="J138" s="111">
        <f t="shared" si="54"/>
        <v>60493.999999999993</v>
      </c>
      <c r="K138" s="111">
        <f t="shared" si="55"/>
        <v>60493.999999999993</v>
      </c>
      <c r="L138" s="83">
        <f t="shared" si="56"/>
        <v>181481.99999999997</v>
      </c>
      <c r="M138" s="3"/>
      <c r="N138" s="3"/>
      <c r="O138" s="3"/>
      <c r="P138" s="3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</row>
    <row r="139" spans="1:52" s="20" customFormat="1" ht="15.75" x14ac:dyDescent="0.25">
      <c r="A139" s="80">
        <v>3</v>
      </c>
      <c r="B139" s="64" t="s">
        <v>84</v>
      </c>
      <c r="C139" s="38">
        <v>4.0599999999999996</v>
      </c>
      <c r="D139" s="38"/>
      <c r="E139" s="39"/>
      <c r="F139" s="39">
        <f t="shared" si="34"/>
        <v>4.0599999999999996</v>
      </c>
      <c r="G139" s="66">
        <f t="shared" si="35"/>
        <v>6049399.9999999991</v>
      </c>
      <c r="H139" s="66">
        <f t="shared" si="36"/>
        <v>246100.59090909088</v>
      </c>
      <c r="I139" s="111">
        <f t="shared" si="53"/>
        <v>60493.999999999993</v>
      </c>
      <c r="J139" s="111">
        <f t="shared" si="54"/>
        <v>60493.999999999993</v>
      </c>
      <c r="K139" s="111">
        <f t="shared" si="55"/>
        <v>60493.999999999993</v>
      </c>
      <c r="L139" s="83">
        <f t="shared" si="56"/>
        <v>181481.99999999997</v>
      </c>
      <c r="M139" s="3"/>
      <c r="N139" s="3"/>
      <c r="O139" s="3"/>
      <c r="P139" s="3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</row>
    <row r="140" spans="1:52" s="20" customFormat="1" ht="15.75" x14ac:dyDescent="0.25">
      <c r="A140" s="80">
        <v>4</v>
      </c>
      <c r="B140" s="64" t="s">
        <v>85</v>
      </c>
      <c r="C140" s="38">
        <v>2.66</v>
      </c>
      <c r="D140" s="38"/>
      <c r="E140" s="39"/>
      <c r="F140" s="39">
        <f t="shared" si="34"/>
        <v>2.66</v>
      </c>
      <c r="G140" s="66">
        <f t="shared" si="35"/>
        <v>3963400</v>
      </c>
      <c r="H140" s="66">
        <f t="shared" si="36"/>
        <v>161238.31818181818</v>
      </c>
      <c r="I140" s="111">
        <f t="shared" si="53"/>
        <v>39634</v>
      </c>
      <c r="J140" s="111">
        <f t="shared" si="54"/>
        <v>39634</v>
      </c>
      <c r="K140" s="111">
        <f t="shared" si="55"/>
        <v>39634</v>
      </c>
      <c r="L140" s="83">
        <f t="shared" si="56"/>
        <v>118902</v>
      </c>
      <c r="M140" s="3"/>
      <c r="N140" s="3"/>
      <c r="O140" s="3"/>
      <c r="P140" s="3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</row>
    <row r="141" spans="1:52" s="20" customFormat="1" ht="15.75" x14ac:dyDescent="0.2">
      <c r="A141" s="82">
        <v>5</v>
      </c>
      <c r="B141" s="64" t="s">
        <v>86</v>
      </c>
      <c r="C141" s="38">
        <v>2.86</v>
      </c>
      <c r="D141" s="38"/>
      <c r="E141" s="39"/>
      <c r="F141" s="39">
        <f t="shared" si="34"/>
        <v>2.86</v>
      </c>
      <c r="G141" s="66">
        <f t="shared" si="35"/>
        <v>4261400</v>
      </c>
      <c r="H141" s="66">
        <f t="shared" si="36"/>
        <v>173361.5</v>
      </c>
      <c r="I141" s="111">
        <f t="shared" si="53"/>
        <v>42614</v>
      </c>
      <c r="J141" s="111">
        <f t="shared" si="54"/>
        <v>42614</v>
      </c>
      <c r="K141" s="111">
        <f t="shared" si="55"/>
        <v>42614</v>
      </c>
      <c r="L141" s="83">
        <f t="shared" si="56"/>
        <v>127842</v>
      </c>
      <c r="M141" s="3"/>
      <c r="N141" s="3"/>
      <c r="O141" s="3"/>
      <c r="P141" s="3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</row>
    <row r="142" spans="1:52" s="20" customFormat="1" ht="15.75" x14ac:dyDescent="0.25">
      <c r="A142" s="80">
        <v>6</v>
      </c>
      <c r="B142" s="64" t="s">
        <v>55</v>
      </c>
      <c r="C142" s="65">
        <v>3.06</v>
      </c>
      <c r="D142" s="38"/>
      <c r="E142" s="39"/>
      <c r="F142" s="39">
        <f t="shared" si="34"/>
        <v>3.06</v>
      </c>
      <c r="G142" s="66">
        <f t="shared" si="35"/>
        <v>4559400</v>
      </c>
      <c r="H142" s="66">
        <f t="shared" si="36"/>
        <v>185484.68181818182</v>
      </c>
      <c r="I142" s="111">
        <f t="shared" si="53"/>
        <v>45594</v>
      </c>
      <c r="J142" s="111">
        <f t="shared" si="54"/>
        <v>45594</v>
      </c>
      <c r="K142" s="111">
        <f t="shared" si="55"/>
        <v>45594</v>
      </c>
      <c r="L142" s="83">
        <f t="shared" si="56"/>
        <v>136782</v>
      </c>
      <c r="M142" s="3"/>
      <c r="N142" s="3"/>
      <c r="O142" s="3"/>
      <c r="P142" s="3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</row>
    <row r="143" spans="1:52" s="20" customFormat="1" ht="15.75" x14ac:dyDescent="0.25">
      <c r="A143" s="80">
        <v>7</v>
      </c>
      <c r="B143" s="64" t="s">
        <v>87</v>
      </c>
      <c r="C143" s="38">
        <v>4.0599999999999996</v>
      </c>
      <c r="D143" s="38"/>
      <c r="E143" s="39">
        <v>0.24359999999999998</v>
      </c>
      <c r="F143" s="39">
        <f t="shared" si="34"/>
        <v>4.3035999999999994</v>
      </c>
      <c r="G143" s="66">
        <f t="shared" si="35"/>
        <v>6412363.9999999991</v>
      </c>
      <c r="H143" s="66">
        <f t="shared" si="36"/>
        <v>260866.62636363634</v>
      </c>
      <c r="I143" s="111">
        <f t="shared" si="53"/>
        <v>64123.639999999992</v>
      </c>
      <c r="J143" s="111">
        <f t="shared" si="54"/>
        <v>64123.639999999992</v>
      </c>
      <c r="K143" s="111">
        <f t="shared" si="55"/>
        <v>64123.639999999992</v>
      </c>
      <c r="L143" s="83">
        <f t="shared" si="56"/>
        <v>192370.91999999998</v>
      </c>
      <c r="M143" s="3"/>
      <c r="N143" s="3"/>
      <c r="O143" s="3"/>
      <c r="P143" s="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</row>
    <row r="144" spans="1:52" s="20" customFormat="1" ht="15.75" x14ac:dyDescent="0.2">
      <c r="A144" s="82">
        <v>8</v>
      </c>
      <c r="B144" s="67" t="s">
        <v>107</v>
      </c>
      <c r="C144" s="65">
        <v>3.06</v>
      </c>
      <c r="D144" s="38"/>
      <c r="E144" s="39"/>
      <c r="F144" s="39">
        <f t="shared" si="34"/>
        <v>3.06</v>
      </c>
      <c r="G144" s="66">
        <f t="shared" si="35"/>
        <v>4559400</v>
      </c>
      <c r="H144" s="66">
        <f t="shared" si="36"/>
        <v>185484.68181818182</v>
      </c>
      <c r="I144" s="111">
        <f t="shared" si="53"/>
        <v>45594</v>
      </c>
      <c r="J144" s="111">
        <f t="shared" si="54"/>
        <v>45594</v>
      </c>
      <c r="K144" s="111">
        <f t="shared" si="55"/>
        <v>45594</v>
      </c>
      <c r="L144" s="83">
        <f t="shared" si="56"/>
        <v>136782</v>
      </c>
      <c r="M144" s="3"/>
      <c r="N144" s="3"/>
      <c r="O144" s="3"/>
      <c r="P144" s="3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</row>
    <row r="145" spans="1:52" s="20" customFormat="1" ht="15.75" x14ac:dyDescent="0.25">
      <c r="A145" s="80">
        <v>9</v>
      </c>
      <c r="B145" s="67" t="s">
        <v>108</v>
      </c>
      <c r="C145" s="65">
        <v>2.67</v>
      </c>
      <c r="D145" s="38"/>
      <c r="E145" s="39"/>
      <c r="F145" s="39">
        <f t="shared" si="34"/>
        <v>2.67</v>
      </c>
      <c r="G145" s="66">
        <f t="shared" si="35"/>
        <v>3978300</v>
      </c>
      <c r="H145" s="66">
        <f t="shared" si="36"/>
        <v>161844.47727272726</v>
      </c>
      <c r="I145" s="111">
        <f t="shared" si="53"/>
        <v>39783</v>
      </c>
      <c r="J145" s="111">
        <f t="shared" si="54"/>
        <v>39783</v>
      </c>
      <c r="K145" s="111">
        <f t="shared" si="55"/>
        <v>39783</v>
      </c>
      <c r="L145" s="83">
        <f t="shared" si="56"/>
        <v>119349</v>
      </c>
      <c r="M145" s="3"/>
      <c r="N145" s="3"/>
      <c r="O145" s="3"/>
      <c r="P145" s="3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</row>
    <row r="146" spans="1:52" s="20" customFormat="1" ht="15.75" x14ac:dyDescent="0.25">
      <c r="A146" s="80">
        <v>10</v>
      </c>
      <c r="B146" s="67" t="s">
        <v>258</v>
      </c>
      <c r="C146" s="65">
        <f>2.34</f>
        <v>2.34</v>
      </c>
      <c r="D146" s="38"/>
      <c r="E146" s="39"/>
      <c r="F146" s="39">
        <f t="shared" si="34"/>
        <v>2.34</v>
      </c>
      <c r="G146" s="66">
        <f t="shared" si="35"/>
        <v>3486600</v>
      </c>
      <c r="H146" s="66">
        <f t="shared" si="36"/>
        <v>141841.22727272726</v>
      </c>
      <c r="I146" s="111">
        <f t="shared" si="53"/>
        <v>34866</v>
      </c>
      <c r="J146" s="111">
        <f t="shared" si="54"/>
        <v>34866</v>
      </c>
      <c r="K146" s="111">
        <f t="shared" si="55"/>
        <v>34866</v>
      </c>
      <c r="L146" s="83">
        <f t="shared" si="56"/>
        <v>104598</v>
      </c>
      <c r="M146" s="3"/>
      <c r="N146" s="3"/>
      <c r="O146" s="3"/>
      <c r="P146" s="3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</row>
    <row r="147" spans="1:52" s="20" customFormat="1" ht="15.75" x14ac:dyDescent="0.25">
      <c r="A147" s="80" t="s">
        <v>224</v>
      </c>
      <c r="B147" s="63" t="s">
        <v>225</v>
      </c>
      <c r="C147" s="38"/>
      <c r="D147" s="38"/>
      <c r="E147" s="39"/>
      <c r="F147" s="39"/>
      <c r="G147" s="66"/>
      <c r="H147" s="66"/>
      <c r="I147" s="66"/>
      <c r="J147" s="66"/>
      <c r="K147" s="66"/>
      <c r="L147" s="84">
        <f>SUM(L148:L151)</f>
        <v>585570</v>
      </c>
      <c r="M147" s="3"/>
      <c r="N147" s="3"/>
      <c r="O147" s="3"/>
      <c r="P147" s="3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</row>
    <row r="148" spans="1:52" s="20" customFormat="1" ht="15.75" x14ac:dyDescent="0.2">
      <c r="A148" s="82">
        <v>1</v>
      </c>
      <c r="B148" s="67" t="s">
        <v>227</v>
      </c>
      <c r="C148" s="65">
        <v>4.32</v>
      </c>
      <c r="D148" s="38">
        <v>0.4</v>
      </c>
      <c r="E148" s="39"/>
      <c r="F148" s="39">
        <f t="shared" ref="F148" si="57">C148+D148+E148</f>
        <v>4.7200000000000006</v>
      </c>
      <c r="G148" s="66">
        <f t="shared" ref="G148" si="58">F148*1490000</f>
        <v>7032800.0000000009</v>
      </c>
      <c r="H148" s="66">
        <f t="shared" ref="H148" si="59">G148/22-G148*10.5%/22</f>
        <v>286107.09090909094</v>
      </c>
      <c r="I148" s="111">
        <f t="shared" ref="I148:I151" si="60">(C148+D148+E148)*1490000*1%</f>
        <v>70328.000000000015</v>
      </c>
      <c r="J148" s="111">
        <f t="shared" ref="J148:J151" si="61">(C148+D148+E148)*1490000*1%</f>
        <v>70328.000000000015</v>
      </c>
      <c r="K148" s="111">
        <f t="shared" ref="K148:K151" si="62">(C148+D148+E148)*1490000*1%</f>
        <v>70328.000000000015</v>
      </c>
      <c r="L148" s="83">
        <f t="shared" ref="L148:L151" si="63">I148+J148+K148</f>
        <v>210984.00000000006</v>
      </c>
      <c r="M148" s="3"/>
      <c r="N148" s="3"/>
      <c r="O148" s="3"/>
      <c r="P148" s="3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</row>
    <row r="149" spans="1:52" s="20" customFormat="1" ht="15.75" x14ac:dyDescent="0.2">
      <c r="A149" s="82">
        <v>2</v>
      </c>
      <c r="B149" s="64" t="s">
        <v>88</v>
      </c>
      <c r="C149" s="38">
        <v>2.66</v>
      </c>
      <c r="D149" s="38"/>
      <c r="E149" s="39"/>
      <c r="F149" s="39">
        <f t="shared" ref="F149:F200" si="64">C149+D149+E149</f>
        <v>2.66</v>
      </c>
      <c r="G149" s="66">
        <f t="shared" ref="G149:G200" si="65">F149*1490000</f>
        <v>3963400</v>
      </c>
      <c r="H149" s="66">
        <f t="shared" ref="H149:H200" si="66">G149/22-G149*10.5%/22</f>
        <v>161238.31818181818</v>
      </c>
      <c r="I149" s="111">
        <f t="shared" si="60"/>
        <v>39634</v>
      </c>
      <c r="J149" s="111">
        <f t="shared" si="61"/>
        <v>39634</v>
      </c>
      <c r="K149" s="111">
        <f t="shared" si="62"/>
        <v>39634</v>
      </c>
      <c r="L149" s="83">
        <f t="shared" si="63"/>
        <v>118902</v>
      </c>
      <c r="M149" s="3"/>
      <c r="N149" s="3"/>
      <c r="O149" s="3"/>
      <c r="P149" s="3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</row>
    <row r="150" spans="1:52" s="20" customFormat="1" ht="15.75" x14ac:dyDescent="0.2">
      <c r="A150" s="82">
        <v>3</v>
      </c>
      <c r="B150" s="64" t="s">
        <v>89</v>
      </c>
      <c r="C150" s="8">
        <v>2.86</v>
      </c>
      <c r="D150" s="8"/>
      <c r="E150" s="39"/>
      <c r="F150" s="39">
        <f t="shared" si="64"/>
        <v>2.86</v>
      </c>
      <c r="G150" s="66">
        <f t="shared" si="65"/>
        <v>4261400</v>
      </c>
      <c r="H150" s="66">
        <f t="shared" si="66"/>
        <v>173361.5</v>
      </c>
      <c r="I150" s="111">
        <f t="shared" si="60"/>
        <v>42614</v>
      </c>
      <c r="J150" s="111">
        <f t="shared" si="61"/>
        <v>42614</v>
      </c>
      <c r="K150" s="111">
        <f t="shared" si="62"/>
        <v>42614</v>
      </c>
      <c r="L150" s="83">
        <f t="shared" si="63"/>
        <v>127842</v>
      </c>
      <c r="M150" s="3"/>
      <c r="N150" s="3"/>
      <c r="O150" s="3"/>
      <c r="P150" s="3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</row>
    <row r="151" spans="1:52" s="20" customFormat="1" ht="15.75" x14ac:dyDescent="0.2">
      <c r="A151" s="82">
        <v>4</v>
      </c>
      <c r="B151" s="67" t="s">
        <v>109</v>
      </c>
      <c r="C151" s="38">
        <v>2.86</v>
      </c>
      <c r="D151" s="38"/>
      <c r="E151" s="39"/>
      <c r="F151" s="39">
        <f t="shared" si="64"/>
        <v>2.86</v>
      </c>
      <c r="G151" s="66">
        <f t="shared" si="65"/>
        <v>4261400</v>
      </c>
      <c r="H151" s="66">
        <f t="shared" si="66"/>
        <v>173361.5</v>
      </c>
      <c r="I151" s="111">
        <f t="shared" si="60"/>
        <v>42614</v>
      </c>
      <c r="J151" s="111">
        <f t="shared" si="61"/>
        <v>42614</v>
      </c>
      <c r="K151" s="111">
        <f t="shared" si="62"/>
        <v>42614</v>
      </c>
      <c r="L151" s="83">
        <f t="shared" si="63"/>
        <v>127842</v>
      </c>
      <c r="M151" s="3"/>
      <c r="N151" s="3"/>
      <c r="O151" s="3"/>
      <c r="P151" s="3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</row>
    <row r="152" spans="1:52" s="20" customFormat="1" ht="15.75" x14ac:dyDescent="0.25">
      <c r="A152" s="80" t="s">
        <v>175</v>
      </c>
      <c r="B152" s="68" t="s">
        <v>226</v>
      </c>
      <c r="C152" s="68"/>
      <c r="D152" s="38"/>
      <c r="E152" s="39"/>
      <c r="F152" s="39"/>
      <c r="G152" s="66"/>
      <c r="H152" s="66"/>
      <c r="I152" s="66"/>
      <c r="J152" s="66"/>
      <c r="K152" s="66"/>
      <c r="L152" s="84">
        <f>SUM(L153:L158)</f>
        <v>853510.74</v>
      </c>
      <c r="M152" s="3"/>
      <c r="N152" s="3"/>
      <c r="O152" s="3"/>
      <c r="P152" s="3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</row>
    <row r="153" spans="1:52" s="20" customFormat="1" ht="15.75" x14ac:dyDescent="0.2">
      <c r="A153" s="82">
        <v>1</v>
      </c>
      <c r="B153" s="67" t="s">
        <v>110</v>
      </c>
      <c r="C153" s="38">
        <v>2.67</v>
      </c>
      <c r="D153" s="38">
        <v>0.4</v>
      </c>
      <c r="E153" s="39"/>
      <c r="F153" s="39">
        <f t="shared" si="64"/>
        <v>3.07</v>
      </c>
      <c r="G153" s="66">
        <f t="shared" si="65"/>
        <v>4574300</v>
      </c>
      <c r="H153" s="66">
        <f t="shared" si="66"/>
        <v>186090.84090909091</v>
      </c>
      <c r="I153" s="111">
        <f t="shared" ref="I153:I158" si="67">(C153+D153+E153)*1490000*1%</f>
        <v>45743</v>
      </c>
      <c r="J153" s="111">
        <f t="shared" ref="J153:J158" si="68">(C153+D153+E153)*1490000*1%</f>
        <v>45743</v>
      </c>
      <c r="K153" s="111">
        <f t="shared" ref="K153:K158" si="69">(C153+D153+E153)*1490000*1%</f>
        <v>45743</v>
      </c>
      <c r="L153" s="83">
        <f t="shared" ref="L153:L158" si="70">I153+J153+K153</f>
        <v>137229</v>
      </c>
      <c r="M153" s="3"/>
      <c r="N153" s="3"/>
      <c r="O153" s="3"/>
      <c r="P153" s="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</row>
    <row r="154" spans="1:52" s="20" customFormat="1" ht="15.75" x14ac:dyDescent="0.2">
      <c r="A154" s="82">
        <v>2</v>
      </c>
      <c r="B154" s="67" t="s">
        <v>111</v>
      </c>
      <c r="C154" s="65">
        <v>2.86</v>
      </c>
      <c r="D154" s="38">
        <v>0.3</v>
      </c>
      <c r="E154" s="39"/>
      <c r="F154" s="39">
        <f t="shared" si="64"/>
        <v>3.1599999999999997</v>
      </c>
      <c r="G154" s="66">
        <f t="shared" si="65"/>
        <v>4708400</v>
      </c>
      <c r="H154" s="66">
        <f t="shared" si="66"/>
        <v>191546.27272727274</v>
      </c>
      <c r="I154" s="111">
        <f t="shared" si="67"/>
        <v>47084</v>
      </c>
      <c r="J154" s="111">
        <f t="shared" si="68"/>
        <v>47084</v>
      </c>
      <c r="K154" s="111">
        <f t="shared" si="69"/>
        <v>47084</v>
      </c>
      <c r="L154" s="83">
        <f t="shared" si="70"/>
        <v>141252</v>
      </c>
      <c r="M154" s="3"/>
      <c r="N154" s="3"/>
      <c r="O154" s="3"/>
      <c r="P154" s="3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</row>
    <row r="155" spans="1:52" s="20" customFormat="1" ht="15.75" x14ac:dyDescent="0.2">
      <c r="A155" s="82">
        <v>3</v>
      </c>
      <c r="B155" s="67" t="s">
        <v>112</v>
      </c>
      <c r="C155" s="65">
        <v>4.0599999999999996</v>
      </c>
      <c r="D155" s="38"/>
      <c r="E155" s="39">
        <v>0.28420000000000001</v>
      </c>
      <c r="F155" s="39">
        <f t="shared" si="64"/>
        <v>4.3441999999999998</v>
      </c>
      <c r="G155" s="66">
        <f t="shared" si="65"/>
        <v>6472858</v>
      </c>
      <c r="H155" s="66">
        <f t="shared" si="66"/>
        <v>263327.63227272726</v>
      </c>
      <c r="I155" s="111">
        <f t="shared" si="67"/>
        <v>64728.58</v>
      </c>
      <c r="J155" s="111">
        <f t="shared" si="68"/>
        <v>64728.58</v>
      </c>
      <c r="K155" s="111">
        <f t="shared" si="69"/>
        <v>64728.58</v>
      </c>
      <c r="L155" s="83">
        <f t="shared" si="70"/>
        <v>194185.74</v>
      </c>
      <c r="M155" s="3"/>
      <c r="N155" s="3"/>
      <c r="O155" s="3"/>
      <c r="P155" s="3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</row>
    <row r="156" spans="1:52" s="20" customFormat="1" ht="15.75" x14ac:dyDescent="0.2">
      <c r="A156" s="82">
        <v>4</v>
      </c>
      <c r="B156" s="67" t="s">
        <v>113</v>
      </c>
      <c r="C156" s="65">
        <v>3</v>
      </c>
      <c r="D156" s="38"/>
      <c r="E156" s="39"/>
      <c r="F156" s="39">
        <f t="shared" si="64"/>
        <v>3</v>
      </c>
      <c r="G156" s="66">
        <f t="shared" si="65"/>
        <v>4470000</v>
      </c>
      <c r="H156" s="66">
        <f t="shared" si="66"/>
        <v>181847.72727272726</v>
      </c>
      <c r="I156" s="111">
        <f t="shared" si="67"/>
        <v>44700</v>
      </c>
      <c r="J156" s="111">
        <f t="shared" si="68"/>
        <v>44700</v>
      </c>
      <c r="K156" s="111">
        <f t="shared" si="69"/>
        <v>44700</v>
      </c>
      <c r="L156" s="83">
        <f t="shared" si="70"/>
        <v>134100</v>
      </c>
      <c r="M156" s="3"/>
      <c r="N156" s="3"/>
      <c r="O156" s="3"/>
      <c r="P156" s="3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</row>
    <row r="157" spans="1:52" s="20" customFormat="1" ht="15.75" x14ac:dyDescent="0.2">
      <c r="A157" s="82">
        <v>5</v>
      </c>
      <c r="B157" s="67" t="s">
        <v>114</v>
      </c>
      <c r="C157" s="65">
        <v>2.86</v>
      </c>
      <c r="D157" s="38"/>
      <c r="E157" s="39"/>
      <c r="F157" s="39">
        <f t="shared" si="64"/>
        <v>2.86</v>
      </c>
      <c r="G157" s="66">
        <f t="shared" si="65"/>
        <v>4261400</v>
      </c>
      <c r="H157" s="66">
        <f t="shared" si="66"/>
        <v>173361.5</v>
      </c>
      <c r="I157" s="111">
        <f t="shared" si="67"/>
        <v>42614</v>
      </c>
      <c r="J157" s="111">
        <f t="shared" si="68"/>
        <v>42614</v>
      </c>
      <c r="K157" s="111">
        <f t="shared" si="69"/>
        <v>42614</v>
      </c>
      <c r="L157" s="83">
        <f t="shared" si="70"/>
        <v>127842</v>
      </c>
      <c r="M157" s="3"/>
      <c r="N157" s="3"/>
      <c r="O157" s="3"/>
      <c r="P157" s="3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</row>
    <row r="158" spans="1:52" s="20" customFormat="1" ht="15.75" x14ac:dyDescent="0.2">
      <c r="A158" s="82">
        <v>6</v>
      </c>
      <c r="B158" s="67" t="s">
        <v>115</v>
      </c>
      <c r="C158" s="65">
        <v>2.66</v>
      </c>
      <c r="D158" s="38"/>
      <c r="E158" s="39"/>
      <c r="F158" s="39">
        <f t="shared" si="64"/>
        <v>2.66</v>
      </c>
      <c r="G158" s="66">
        <f t="shared" si="65"/>
        <v>3963400</v>
      </c>
      <c r="H158" s="66">
        <f t="shared" si="66"/>
        <v>161238.31818181818</v>
      </c>
      <c r="I158" s="111">
        <f t="shared" si="67"/>
        <v>39634</v>
      </c>
      <c r="J158" s="111">
        <f t="shared" si="68"/>
        <v>39634</v>
      </c>
      <c r="K158" s="111">
        <f t="shared" si="69"/>
        <v>39634</v>
      </c>
      <c r="L158" s="83">
        <f t="shared" si="70"/>
        <v>118902</v>
      </c>
      <c r="M158" s="3"/>
      <c r="N158" s="3"/>
      <c r="O158" s="3"/>
      <c r="P158" s="3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</row>
    <row r="159" spans="1:52" s="20" customFormat="1" ht="26.25" x14ac:dyDescent="0.25">
      <c r="A159" s="80" t="s">
        <v>181</v>
      </c>
      <c r="B159" s="68" t="s">
        <v>259</v>
      </c>
      <c r="C159" s="65"/>
      <c r="D159" s="38"/>
      <c r="E159" s="39"/>
      <c r="F159" s="39"/>
      <c r="G159" s="66"/>
      <c r="H159" s="66"/>
      <c r="I159" s="66"/>
      <c r="J159" s="66"/>
      <c r="K159" s="66"/>
      <c r="L159" s="84">
        <f>SUM(L160:L164)</f>
        <v>682122</v>
      </c>
      <c r="M159" s="3"/>
      <c r="N159" s="3"/>
      <c r="O159" s="3"/>
      <c r="P159" s="3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</row>
    <row r="160" spans="1:52" s="20" customFormat="1" ht="15.75" x14ac:dyDescent="0.2">
      <c r="A160" s="82">
        <v>1</v>
      </c>
      <c r="B160" s="67" t="s">
        <v>116</v>
      </c>
      <c r="C160" s="65">
        <v>3</v>
      </c>
      <c r="D160" s="65">
        <v>0.4</v>
      </c>
      <c r="E160" s="39"/>
      <c r="F160" s="39">
        <f t="shared" si="64"/>
        <v>3.4</v>
      </c>
      <c r="G160" s="66">
        <f t="shared" si="65"/>
        <v>5066000</v>
      </c>
      <c r="H160" s="66">
        <f t="shared" si="66"/>
        <v>206094.09090909091</v>
      </c>
      <c r="I160" s="111">
        <f t="shared" ref="I160:I164" si="71">(C160+D160+E160)*1490000*1%</f>
        <v>50660</v>
      </c>
      <c r="J160" s="111">
        <f t="shared" ref="J160:J164" si="72">(C160+D160+E160)*1490000*1%</f>
        <v>50660</v>
      </c>
      <c r="K160" s="111">
        <f t="shared" ref="K160:K164" si="73">(C160+D160+E160)*1490000*1%</f>
        <v>50660</v>
      </c>
      <c r="L160" s="83">
        <f t="shared" ref="L160:L164" si="74">I160+J160+K160</f>
        <v>151980</v>
      </c>
      <c r="M160" s="3"/>
      <c r="N160" s="3"/>
      <c r="O160" s="3"/>
      <c r="P160" s="3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</row>
    <row r="161" spans="1:52" s="20" customFormat="1" ht="15.75" x14ac:dyDescent="0.2">
      <c r="A161" s="82">
        <v>2</v>
      </c>
      <c r="B161" s="67" t="s">
        <v>117</v>
      </c>
      <c r="C161" s="38">
        <v>2.86</v>
      </c>
      <c r="D161" s="38"/>
      <c r="E161" s="39"/>
      <c r="F161" s="39">
        <f t="shared" si="64"/>
        <v>2.86</v>
      </c>
      <c r="G161" s="66">
        <f t="shared" si="65"/>
        <v>4261400</v>
      </c>
      <c r="H161" s="66">
        <f t="shared" si="66"/>
        <v>173361.5</v>
      </c>
      <c r="I161" s="111">
        <f t="shared" si="71"/>
        <v>42614</v>
      </c>
      <c r="J161" s="111">
        <f t="shared" si="72"/>
        <v>42614</v>
      </c>
      <c r="K161" s="111">
        <f t="shared" si="73"/>
        <v>42614</v>
      </c>
      <c r="L161" s="83">
        <f t="shared" si="74"/>
        <v>127842</v>
      </c>
      <c r="M161" s="3"/>
      <c r="N161" s="3"/>
      <c r="O161" s="3"/>
      <c r="P161" s="3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</row>
    <row r="162" spans="1:52" s="20" customFormat="1" ht="15.75" x14ac:dyDescent="0.2">
      <c r="A162" s="82">
        <v>3</v>
      </c>
      <c r="B162" s="67" t="s">
        <v>228</v>
      </c>
      <c r="C162" s="38">
        <v>3.66</v>
      </c>
      <c r="D162" s="38"/>
      <c r="E162" s="39"/>
      <c r="F162" s="39">
        <f t="shared" si="64"/>
        <v>3.66</v>
      </c>
      <c r="G162" s="66">
        <f t="shared" si="65"/>
        <v>5453400</v>
      </c>
      <c r="H162" s="66">
        <f t="shared" si="66"/>
        <v>221854.22727272726</v>
      </c>
      <c r="I162" s="111">
        <f t="shared" si="71"/>
        <v>54534</v>
      </c>
      <c r="J162" s="111">
        <f t="shared" si="72"/>
        <v>54534</v>
      </c>
      <c r="K162" s="111">
        <f t="shared" si="73"/>
        <v>54534</v>
      </c>
      <c r="L162" s="83">
        <f t="shared" si="74"/>
        <v>163602</v>
      </c>
      <c r="M162" s="3"/>
      <c r="N162" s="3"/>
      <c r="O162" s="3"/>
      <c r="P162" s="3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</row>
    <row r="163" spans="1:52" s="20" customFormat="1" ht="15.75" x14ac:dyDescent="0.2">
      <c r="A163" s="82">
        <v>4</v>
      </c>
      <c r="B163" s="67" t="s">
        <v>119</v>
      </c>
      <c r="C163" s="65">
        <v>3</v>
      </c>
      <c r="D163" s="38"/>
      <c r="E163" s="39"/>
      <c r="F163" s="39">
        <f t="shared" si="64"/>
        <v>3</v>
      </c>
      <c r="G163" s="66">
        <f t="shared" si="65"/>
        <v>4470000</v>
      </c>
      <c r="H163" s="66">
        <f t="shared" si="66"/>
        <v>181847.72727272726</v>
      </c>
      <c r="I163" s="111">
        <f t="shared" si="71"/>
        <v>44700</v>
      </c>
      <c r="J163" s="111">
        <f t="shared" si="72"/>
        <v>44700</v>
      </c>
      <c r="K163" s="111">
        <f t="shared" si="73"/>
        <v>44700</v>
      </c>
      <c r="L163" s="83">
        <f t="shared" si="74"/>
        <v>134100</v>
      </c>
      <c r="M163" s="3"/>
      <c r="N163" s="3"/>
      <c r="O163" s="3"/>
      <c r="P163" s="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</row>
    <row r="164" spans="1:52" s="20" customFormat="1" ht="15.75" x14ac:dyDescent="0.2">
      <c r="A164" s="82">
        <v>5</v>
      </c>
      <c r="B164" s="67" t="s">
        <v>260</v>
      </c>
      <c r="C164" s="65">
        <f>2.34</f>
        <v>2.34</v>
      </c>
      <c r="D164" s="38"/>
      <c r="E164" s="39"/>
      <c r="F164" s="39">
        <f t="shared" si="64"/>
        <v>2.34</v>
      </c>
      <c r="G164" s="66">
        <f t="shared" si="65"/>
        <v>3486600</v>
      </c>
      <c r="H164" s="66">
        <f t="shared" si="66"/>
        <v>141841.22727272726</v>
      </c>
      <c r="I164" s="111">
        <f t="shared" si="71"/>
        <v>34866</v>
      </c>
      <c r="J164" s="111">
        <f t="shared" si="72"/>
        <v>34866</v>
      </c>
      <c r="K164" s="111">
        <f t="shared" si="73"/>
        <v>34866</v>
      </c>
      <c r="L164" s="83">
        <f t="shared" si="74"/>
        <v>104598</v>
      </c>
      <c r="M164" s="3"/>
      <c r="N164" s="3"/>
      <c r="O164" s="3"/>
      <c r="P164" s="3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</row>
    <row r="165" spans="1:52" s="20" customFormat="1" ht="15.75" x14ac:dyDescent="0.25">
      <c r="A165" s="80" t="s">
        <v>189</v>
      </c>
      <c r="B165" s="68" t="s">
        <v>261</v>
      </c>
      <c r="C165" s="38"/>
      <c r="D165" s="38"/>
      <c r="E165" s="39"/>
      <c r="F165" s="39"/>
      <c r="G165" s="66"/>
      <c r="H165" s="66"/>
      <c r="I165" s="66"/>
      <c r="J165" s="66"/>
      <c r="K165" s="66"/>
      <c r="L165" s="84">
        <f>SUM(L166:L170)</f>
        <v>784234.67999999993</v>
      </c>
      <c r="M165" s="3"/>
      <c r="N165" s="3"/>
      <c r="O165" s="3"/>
      <c r="P165" s="3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</row>
    <row r="166" spans="1:52" s="20" customFormat="1" ht="15.75" x14ac:dyDescent="0.2">
      <c r="A166" s="82">
        <v>1</v>
      </c>
      <c r="B166" s="69" t="s">
        <v>229</v>
      </c>
      <c r="C166" s="38">
        <v>3.33</v>
      </c>
      <c r="D166" s="38">
        <v>0.4</v>
      </c>
      <c r="E166" s="39"/>
      <c r="F166" s="39">
        <f t="shared" si="64"/>
        <v>3.73</v>
      </c>
      <c r="G166" s="66">
        <f t="shared" si="65"/>
        <v>5557700</v>
      </c>
      <c r="H166" s="66">
        <f t="shared" si="66"/>
        <v>226097.34090909091</v>
      </c>
      <c r="I166" s="111">
        <f t="shared" ref="I166:I170" si="75">(C166+D166+E166)*1490000*1%</f>
        <v>55577</v>
      </c>
      <c r="J166" s="111">
        <f t="shared" ref="J166:J170" si="76">(C166+D166+E166)*1490000*1%</f>
        <v>55577</v>
      </c>
      <c r="K166" s="111">
        <f t="shared" ref="K166:K170" si="77">(C166+D166+E166)*1490000*1%</f>
        <v>55577</v>
      </c>
      <c r="L166" s="83">
        <f t="shared" ref="L166:L170" si="78">I166+J166+K166</f>
        <v>166731</v>
      </c>
      <c r="M166" s="3"/>
      <c r="N166" s="3"/>
      <c r="O166" s="3"/>
      <c r="P166" s="3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</row>
    <row r="167" spans="1:52" s="20" customFormat="1" ht="15.75" x14ac:dyDescent="0.2">
      <c r="A167" s="82">
        <v>2</v>
      </c>
      <c r="B167" s="69" t="s">
        <v>232</v>
      </c>
      <c r="C167" s="38">
        <v>3.33</v>
      </c>
      <c r="D167" s="38">
        <v>0.3</v>
      </c>
      <c r="E167" s="39"/>
      <c r="F167" s="39">
        <f t="shared" si="64"/>
        <v>3.63</v>
      </c>
      <c r="G167" s="66">
        <f t="shared" si="65"/>
        <v>5408700</v>
      </c>
      <c r="H167" s="66">
        <f t="shared" si="66"/>
        <v>220035.75</v>
      </c>
      <c r="I167" s="111">
        <f t="shared" si="75"/>
        <v>54087</v>
      </c>
      <c r="J167" s="111">
        <f t="shared" si="76"/>
        <v>54087</v>
      </c>
      <c r="K167" s="111">
        <f t="shared" si="77"/>
        <v>54087</v>
      </c>
      <c r="L167" s="83">
        <f t="shared" si="78"/>
        <v>162261</v>
      </c>
      <c r="M167" s="3"/>
      <c r="N167" s="3"/>
      <c r="O167" s="3"/>
      <c r="P167" s="3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</row>
    <row r="168" spans="1:52" s="20" customFormat="1" ht="15.75" x14ac:dyDescent="0.2">
      <c r="A168" s="82">
        <v>3</v>
      </c>
      <c r="B168" s="69" t="s">
        <v>231</v>
      </c>
      <c r="C168" s="38">
        <v>4.32</v>
      </c>
      <c r="D168" s="38"/>
      <c r="E168" s="39"/>
      <c r="F168" s="39">
        <f t="shared" si="64"/>
        <v>4.32</v>
      </c>
      <c r="G168" s="66">
        <f t="shared" si="65"/>
        <v>6436800</v>
      </c>
      <c r="H168" s="66">
        <f t="shared" si="66"/>
        <v>261860.72727272726</v>
      </c>
      <c r="I168" s="111">
        <f t="shared" si="75"/>
        <v>64368</v>
      </c>
      <c r="J168" s="111">
        <f t="shared" si="76"/>
        <v>64368</v>
      </c>
      <c r="K168" s="111">
        <f t="shared" si="77"/>
        <v>64368</v>
      </c>
      <c r="L168" s="83">
        <f t="shared" si="78"/>
        <v>193104</v>
      </c>
      <c r="M168" s="3"/>
      <c r="N168" s="3"/>
      <c r="O168" s="3"/>
      <c r="P168" s="3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</row>
    <row r="169" spans="1:52" s="20" customFormat="1" ht="15.75" x14ac:dyDescent="0.2">
      <c r="A169" s="82">
        <v>4</v>
      </c>
      <c r="B169" s="69" t="s">
        <v>230</v>
      </c>
      <c r="C169" s="38">
        <v>4.0599999999999996</v>
      </c>
      <c r="D169" s="38"/>
      <c r="E169" s="39">
        <v>0.44659999999999994</v>
      </c>
      <c r="F169" s="39">
        <f t="shared" si="64"/>
        <v>4.5065999999999997</v>
      </c>
      <c r="G169" s="66">
        <f t="shared" si="65"/>
        <v>6714834</v>
      </c>
      <c r="H169" s="66">
        <f t="shared" si="66"/>
        <v>273171.65590909094</v>
      </c>
      <c r="I169" s="111">
        <f t="shared" si="75"/>
        <v>67148.34</v>
      </c>
      <c r="J169" s="111">
        <f t="shared" si="76"/>
        <v>67148.34</v>
      </c>
      <c r="K169" s="111" t="s">
        <v>276</v>
      </c>
      <c r="L169" s="83">
        <f>I169+J169</f>
        <v>134296.68</v>
      </c>
      <c r="M169" s="3"/>
      <c r="N169" s="3"/>
      <c r="O169" s="3"/>
      <c r="P169" s="3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</row>
    <row r="170" spans="1:52" s="20" customFormat="1" ht="15.75" x14ac:dyDescent="0.2">
      <c r="A170" s="82">
        <v>5</v>
      </c>
      <c r="B170" s="69" t="s">
        <v>233</v>
      </c>
      <c r="C170" s="38">
        <v>2.86</v>
      </c>
      <c r="D170" s="38"/>
      <c r="E170" s="39"/>
      <c r="F170" s="39">
        <f t="shared" si="64"/>
        <v>2.86</v>
      </c>
      <c r="G170" s="66">
        <f t="shared" si="65"/>
        <v>4261400</v>
      </c>
      <c r="H170" s="66">
        <f t="shared" si="66"/>
        <v>173361.5</v>
      </c>
      <c r="I170" s="111">
        <f t="shared" si="75"/>
        <v>42614</v>
      </c>
      <c r="J170" s="111">
        <f t="shared" si="76"/>
        <v>42614</v>
      </c>
      <c r="K170" s="111">
        <f t="shared" si="77"/>
        <v>42614</v>
      </c>
      <c r="L170" s="83">
        <f t="shared" si="78"/>
        <v>127842</v>
      </c>
      <c r="M170" s="3"/>
      <c r="N170" s="3"/>
      <c r="O170" s="3"/>
      <c r="P170" s="3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</row>
    <row r="171" spans="1:52" s="20" customFormat="1" ht="15.75" x14ac:dyDescent="0.25">
      <c r="A171" s="91"/>
      <c r="B171" s="92" t="s">
        <v>266</v>
      </c>
      <c r="C171" s="93"/>
      <c r="D171" s="94"/>
      <c r="E171" s="95"/>
      <c r="F171" s="96"/>
      <c r="G171" s="97"/>
      <c r="H171" s="98">
        <f>SUM(H11:H170)</f>
        <v>28046702.303181794</v>
      </c>
      <c r="I171" s="98"/>
      <c r="J171" s="98"/>
      <c r="K171" s="98"/>
      <c r="L171" s="99">
        <f>L165+L159+L152+L147+L136+L121+L105+L95+L82+L69+L46+L41+L33+L23+L15+L10</f>
        <v>20615336.039999999</v>
      </c>
      <c r="M171" s="18"/>
      <c r="N171" s="18"/>
      <c r="O171" s="3"/>
      <c r="P171" s="3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</row>
    <row r="172" spans="1:52" s="20" customFormat="1" ht="15.75" x14ac:dyDescent="0.25">
      <c r="A172" s="100"/>
      <c r="B172" s="101" t="s">
        <v>265</v>
      </c>
      <c r="C172" s="102"/>
      <c r="D172" s="103"/>
      <c r="E172" s="104"/>
      <c r="F172" s="105"/>
      <c r="G172" s="106"/>
      <c r="H172" s="106"/>
      <c r="I172" s="106"/>
      <c r="J172" s="106"/>
      <c r="K172" s="106"/>
      <c r="L172" s="107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</row>
    <row r="173" spans="1:52" s="20" customFormat="1" ht="15.75" x14ac:dyDescent="0.2">
      <c r="A173" s="108" t="s">
        <v>4</v>
      </c>
      <c r="B173" s="108" t="s">
        <v>122</v>
      </c>
      <c r="C173" s="55"/>
      <c r="D173" s="17"/>
      <c r="E173" s="17"/>
      <c r="F173" s="39"/>
      <c r="G173" s="66"/>
      <c r="H173" s="66"/>
      <c r="I173" s="66"/>
      <c r="J173" s="66"/>
      <c r="K173" s="66"/>
      <c r="L173" s="85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</row>
    <row r="174" spans="1:52" s="20" customFormat="1" ht="15.75" x14ac:dyDescent="0.2">
      <c r="A174" s="8">
        <v>1</v>
      </c>
      <c r="B174" s="69" t="s">
        <v>123</v>
      </c>
      <c r="C174" s="55">
        <v>3.99</v>
      </c>
      <c r="D174" s="21">
        <v>0.2</v>
      </c>
      <c r="E174" s="21"/>
      <c r="F174" s="39">
        <f t="shared" si="64"/>
        <v>4.1900000000000004</v>
      </c>
      <c r="G174" s="66">
        <f t="shared" si="65"/>
        <v>6243100.0000000009</v>
      </c>
      <c r="H174" s="66">
        <f t="shared" si="66"/>
        <v>253980.65909090912</v>
      </c>
      <c r="I174" s="111">
        <f t="shared" ref="I174:I179" si="79">(C174+D174+E174)*1490000*1%</f>
        <v>62431.000000000007</v>
      </c>
      <c r="J174" s="111">
        <f t="shared" ref="J174:J179" si="80">(C174+D174+E174)*1490000*1%</f>
        <v>62431.000000000007</v>
      </c>
      <c r="K174" s="111">
        <f t="shared" ref="K174:K179" si="81">(C174+D174+E174)*1490000*1%</f>
        <v>62431.000000000007</v>
      </c>
      <c r="L174" s="83">
        <f t="shared" ref="L174:L179" si="82">I174+J174+K174</f>
        <v>187293.00000000003</v>
      </c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</row>
    <row r="175" spans="1:52" s="20" customFormat="1" ht="15.75" x14ac:dyDescent="0.2">
      <c r="A175" s="8">
        <v>2</v>
      </c>
      <c r="B175" s="69" t="s">
        <v>70</v>
      </c>
      <c r="C175" s="55">
        <v>4.0599999999999996</v>
      </c>
      <c r="D175" s="21">
        <v>0.15</v>
      </c>
      <c r="E175" s="21">
        <v>0.24359999999999996</v>
      </c>
      <c r="F175" s="39">
        <f t="shared" si="64"/>
        <v>4.4535999999999998</v>
      </c>
      <c r="G175" s="66">
        <f t="shared" si="65"/>
        <v>6635864</v>
      </c>
      <c r="H175" s="66">
        <f t="shared" si="66"/>
        <v>269959.01272727276</v>
      </c>
      <c r="I175" s="111">
        <f t="shared" si="79"/>
        <v>66358.64</v>
      </c>
      <c r="J175" s="111">
        <f t="shared" si="80"/>
        <v>66358.64</v>
      </c>
      <c r="K175" s="111">
        <f t="shared" si="81"/>
        <v>66358.64</v>
      </c>
      <c r="L175" s="83">
        <f t="shared" si="82"/>
        <v>199075.91999999998</v>
      </c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</row>
    <row r="176" spans="1:52" s="20" customFormat="1" ht="15.75" x14ac:dyDescent="0.2">
      <c r="A176" s="8">
        <v>3</v>
      </c>
      <c r="B176" s="69" t="s">
        <v>124</v>
      </c>
      <c r="C176" s="55">
        <v>2.06</v>
      </c>
      <c r="D176" s="21"/>
      <c r="E176" s="21"/>
      <c r="F176" s="39">
        <f t="shared" si="64"/>
        <v>2.06</v>
      </c>
      <c r="G176" s="66">
        <f t="shared" si="65"/>
        <v>3069400</v>
      </c>
      <c r="H176" s="66">
        <f t="shared" si="66"/>
        <v>124868.77272727274</v>
      </c>
      <c r="I176" s="111">
        <f t="shared" si="79"/>
        <v>30694</v>
      </c>
      <c r="J176" s="111">
        <f t="shared" si="80"/>
        <v>30694</v>
      </c>
      <c r="K176" s="111">
        <f t="shared" si="81"/>
        <v>30694</v>
      </c>
      <c r="L176" s="83">
        <f t="shared" si="82"/>
        <v>92082</v>
      </c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</row>
    <row r="177" spans="1:52" s="20" customFormat="1" ht="15.75" x14ac:dyDescent="0.2">
      <c r="A177" s="8">
        <v>4</v>
      </c>
      <c r="B177" s="69" t="s">
        <v>125</v>
      </c>
      <c r="C177" s="55">
        <v>4.0599999999999996</v>
      </c>
      <c r="D177" s="21"/>
      <c r="E177" s="21"/>
      <c r="F177" s="39">
        <f t="shared" si="64"/>
        <v>4.0599999999999996</v>
      </c>
      <c r="G177" s="66">
        <f t="shared" si="65"/>
        <v>6049399.9999999991</v>
      </c>
      <c r="H177" s="66">
        <f t="shared" si="66"/>
        <v>246100.59090909088</v>
      </c>
      <c r="I177" s="111">
        <f t="shared" si="79"/>
        <v>60493.999999999993</v>
      </c>
      <c r="J177" s="111">
        <f t="shared" si="80"/>
        <v>60493.999999999993</v>
      </c>
      <c r="K177" s="111">
        <f t="shared" si="81"/>
        <v>60493.999999999993</v>
      </c>
      <c r="L177" s="83">
        <f t="shared" si="82"/>
        <v>181481.99999999997</v>
      </c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</row>
    <row r="178" spans="1:52" s="20" customFormat="1" ht="15.75" x14ac:dyDescent="0.2">
      <c r="A178" s="8">
        <v>5</v>
      </c>
      <c r="B178" s="69" t="s">
        <v>126</v>
      </c>
      <c r="C178" s="55">
        <v>2.06</v>
      </c>
      <c r="D178" s="21"/>
      <c r="E178" s="21"/>
      <c r="F178" s="39">
        <f t="shared" si="64"/>
        <v>2.06</v>
      </c>
      <c r="G178" s="66">
        <f t="shared" si="65"/>
        <v>3069400</v>
      </c>
      <c r="H178" s="66">
        <f t="shared" si="66"/>
        <v>124868.77272727274</v>
      </c>
      <c r="I178" s="111">
        <f t="shared" si="79"/>
        <v>30694</v>
      </c>
      <c r="J178" s="111">
        <f t="shared" si="80"/>
        <v>30694</v>
      </c>
      <c r="K178" s="111">
        <f t="shared" si="81"/>
        <v>30694</v>
      </c>
      <c r="L178" s="83">
        <f t="shared" si="82"/>
        <v>92082</v>
      </c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</row>
    <row r="179" spans="1:52" s="20" customFormat="1" ht="15.75" x14ac:dyDescent="0.2">
      <c r="A179" s="8">
        <v>6</v>
      </c>
      <c r="B179" s="69" t="s">
        <v>240</v>
      </c>
      <c r="C179" s="56">
        <v>2.46</v>
      </c>
      <c r="D179" s="21"/>
      <c r="E179" s="21"/>
      <c r="F179" s="39">
        <f t="shared" si="64"/>
        <v>2.46</v>
      </c>
      <c r="G179" s="66">
        <f t="shared" si="65"/>
        <v>3665400</v>
      </c>
      <c r="H179" s="66">
        <f t="shared" si="66"/>
        <v>149115.13636363635</v>
      </c>
      <c r="I179" s="111">
        <f t="shared" si="79"/>
        <v>36654</v>
      </c>
      <c r="J179" s="111">
        <f t="shared" si="80"/>
        <v>36654</v>
      </c>
      <c r="K179" s="111">
        <f t="shared" si="81"/>
        <v>36654</v>
      </c>
      <c r="L179" s="83">
        <f t="shared" si="82"/>
        <v>109962</v>
      </c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</row>
    <row r="180" spans="1:52" s="20" customFormat="1" ht="15.75" x14ac:dyDescent="0.25">
      <c r="A180" s="8"/>
      <c r="B180" s="15" t="s">
        <v>127</v>
      </c>
      <c r="C180" s="14">
        <f t="shared" ref="C180:G180" si="83">SUM(C174:C179)</f>
        <v>18.690000000000001</v>
      </c>
      <c r="D180" s="14">
        <f t="shared" si="83"/>
        <v>0.35</v>
      </c>
      <c r="E180" s="14">
        <f t="shared" si="83"/>
        <v>0.24359999999999996</v>
      </c>
      <c r="F180" s="14">
        <f t="shared" si="83"/>
        <v>19.2836</v>
      </c>
      <c r="G180" s="14">
        <f t="shared" si="83"/>
        <v>28732564</v>
      </c>
      <c r="H180" s="14">
        <f>SUM(H174:H179)</f>
        <v>1168892.9445454543</v>
      </c>
      <c r="I180" s="14"/>
      <c r="J180" s="14"/>
      <c r="K180" s="14"/>
      <c r="L180" s="60">
        <f>SUM(L174:L179)</f>
        <v>861976.92</v>
      </c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</row>
    <row r="181" spans="1:52" s="20" customFormat="1" ht="15.75" x14ac:dyDescent="0.2">
      <c r="A181" s="108" t="s">
        <v>94</v>
      </c>
      <c r="B181" s="108" t="s">
        <v>128</v>
      </c>
      <c r="C181" s="55"/>
      <c r="D181" s="21"/>
      <c r="E181" s="21"/>
      <c r="F181" s="39">
        <f t="shared" si="64"/>
        <v>0</v>
      </c>
      <c r="G181" s="66">
        <f t="shared" si="65"/>
        <v>0</v>
      </c>
      <c r="H181" s="66">
        <f t="shared" si="66"/>
        <v>0</v>
      </c>
      <c r="I181" s="66"/>
      <c r="J181" s="66"/>
      <c r="K181" s="66"/>
      <c r="L181" s="61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</row>
    <row r="182" spans="1:52" s="20" customFormat="1" ht="15.75" x14ac:dyDescent="0.2">
      <c r="A182" s="8">
        <v>7</v>
      </c>
      <c r="B182" s="69" t="s">
        <v>62</v>
      </c>
      <c r="C182" s="55">
        <v>4.0599999999999996</v>
      </c>
      <c r="D182" s="21">
        <v>0.2</v>
      </c>
      <c r="E182" s="21">
        <v>0.32479999999999998</v>
      </c>
      <c r="F182" s="39">
        <f t="shared" si="64"/>
        <v>4.5847999999999995</v>
      </c>
      <c r="G182" s="66">
        <f t="shared" si="65"/>
        <v>6831351.9999999991</v>
      </c>
      <c r="H182" s="66">
        <f t="shared" si="66"/>
        <v>277911.81999999995</v>
      </c>
      <c r="I182" s="111">
        <f t="shared" ref="I182:I187" si="84">(C182+D182+E182)*1490000*1%</f>
        <v>68313.51999999999</v>
      </c>
      <c r="J182" s="111">
        <f t="shared" ref="J182:J187" si="85">(C182+D182+E182)*1490000*1%</f>
        <v>68313.51999999999</v>
      </c>
      <c r="K182" s="111">
        <f t="shared" ref="K182:K187" si="86">(C182+D182+E182)*1490000*1%</f>
        <v>68313.51999999999</v>
      </c>
      <c r="L182" s="83">
        <f t="shared" ref="L182:L187" si="87">I182+J182+K182</f>
        <v>204940.55999999997</v>
      </c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</row>
    <row r="183" spans="1:52" s="20" customFormat="1" ht="15.75" x14ac:dyDescent="0.2">
      <c r="A183" s="8">
        <v>8</v>
      </c>
      <c r="B183" s="69" t="s">
        <v>129</v>
      </c>
      <c r="C183" s="55">
        <v>4.0599999999999996</v>
      </c>
      <c r="D183" s="21">
        <v>0.15</v>
      </c>
      <c r="E183" s="21">
        <v>0.40599999999999997</v>
      </c>
      <c r="F183" s="39">
        <f t="shared" si="64"/>
        <v>4.6159999999999997</v>
      </c>
      <c r="G183" s="66">
        <f t="shared" si="65"/>
        <v>6877839.9999999991</v>
      </c>
      <c r="H183" s="66">
        <f t="shared" si="66"/>
        <v>279803.03636363638</v>
      </c>
      <c r="I183" s="111">
        <f t="shared" si="84"/>
        <v>68778.399999999994</v>
      </c>
      <c r="J183" s="111">
        <f t="shared" si="85"/>
        <v>68778.399999999994</v>
      </c>
      <c r="K183" s="111">
        <f t="shared" si="86"/>
        <v>68778.399999999994</v>
      </c>
      <c r="L183" s="83">
        <f t="shared" si="87"/>
        <v>206335.19999999998</v>
      </c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</row>
    <row r="184" spans="1:52" s="20" customFormat="1" ht="15.75" x14ac:dyDescent="0.2">
      <c r="A184" s="8">
        <v>9</v>
      </c>
      <c r="B184" s="69" t="s">
        <v>130</v>
      </c>
      <c r="C184" s="55">
        <v>3.26</v>
      </c>
      <c r="D184" s="21"/>
      <c r="E184" s="21"/>
      <c r="F184" s="39">
        <f t="shared" si="64"/>
        <v>3.26</v>
      </c>
      <c r="G184" s="66">
        <f t="shared" si="65"/>
        <v>4857400</v>
      </c>
      <c r="H184" s="66">
        <f t="shared" si="66"/>
        <v>197607.86363636365</v>
      </c>
      <c r="I184" s="111">
        <f t="shared" si="84"/>
        <v>48574</v>
      </c>
      <c r="J184" s="111">
        <f t="shared" si="85"/>
        <v>48574</v>
      </c>
      <c r="K184" s="111">
        <f t="shared" si="86"/>
        <v>48574</v>
      </c>
      <c r="L184" s="83">
        <f t="shared" si="87"/>
        <v>145722</v>
      </c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</row>
    <row r="185" spans="1:52" s="20" customFormat="1" ht="15.75" x14ac:dyDescent="0.2">
      <c r="A185" s="8">
        <v>10</v>
      </c>
      <c r="B185" s="71" t="s">
        <v>19</v>
      </c>
      <c r="C185" s="55">
        <v>4.0599999999999996</v>
      </c>
      <c r="D185" s="21"/>
      <c r="E185" s="21">
        <v>0.24359999999999996</v>
      </c>
      <c r="F185" s="39">
        <f t="shared" si="64"/>
        <v>4.3035999999999994</v>
      </c>
      <c r="G185" s="66">
        <f t="shared" si="65"/>
        <v>6412363.9999999991</v>
      </c>
      <c r="H185" s="66">
        <f t="shared" si="66"/>
        <v>260866.62636363634</v>
      </c>
      <c r="I185" s="111">
        <f t="shared" si="84"/>
        <v>64123.639999999992</v>
      </c>
      <c r="J185" s="111">
        <f t="shared" si="85"/>
        <v>64123.639999999992</v>
      </c>
      <c r="K185" s="111">
        <f t="shared" si="86"/>
        <v>64123.639999999992</v>
      </c>
      <c r="L185" s="83">
        <f t="shared" si="87"/>
        <v>192370.91999999998</v>
      </c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</row>
    <row r="186" spans="1:52" s="20" customFormat="1" ht="15.75" x14ac:dyDescent="0.2">
      <c r="A186" s="8">
        <v>11</v>
      </c>
      <c r="B186" s="69" t="s">
        <v>131</v>
      </c>
      <c r="C186" s="55">
        <v>2.86</v>
      </c>
      <c r="D186" s="21"/>
      <c r="E186" s="21"/>
      <c r="F186" s="39">
        <f t="shared" si="64"/>
        <v>2.86</v>
      </c>
      <c r="G186" s="66">
        <f t="shared" si="65"/>
        <v>4261400</v>
      </c>
      <c r="H186" s="66">
        <f t="shared" si="66"/>
        <v>173361.5</v>
      </c>
      <c r="I186" s="111">
        <f t="shared" si="84"/>
        <v>42614</v>
      </c>
      <c r="J186" s="111">
        <f t="shared" si="85"/>
        <v>42614</v>
      </c>
      <c r="K186" s="111">
        <f t="shared" si="86"/>
        <v>42614</v>
      </c>
      <c r="L186" s="83">
        <f t="shared" si="87"/>
        <v>127842</v>
      </c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</row>
    <row r="187" spans="1:52" s="20" customFormat="1" ht="15.75" x14ac:dyDescent="0.2">
      <c r="A187" s="8">
        <v>12</v>
      </c>
      <c r="B187" s="69" t="s">
        <v>235</v>
      </c>
      <c r="C187" s="57">
        <v>2.67</v>
      </c>
      <c r="D187" s="55"/>
      <c r="E187" s="55"/>
      <c r="F187" s="39">
        <f t="shared" si="64"/>
        <v>2.67</v>
      </c>
      <c r="G187" s="66">
        <f t="shared" si="65"/>
        <v>3978300</v>
      </c>
      <c r="H187" s="66">
        <f t="shared" si="66"/>
        <v>161844.47727272726</v>
      </c>
      <c r="I187" s="111">
        <f t="shared" si="84"/>
        <v>39783</v>
      </c>
      <c r="J187" s="111">
        <f t="shared" si="85"/>
        <v>39783</v>
      </c>
      <c r="K187" s="111">
        <f t="shared" si="86"/>
        <v>39783</v>
      </c>
      <c r="L187" s="83">
        <f t="shared" si="87"/>
        <v>119349</v>
      </c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</row>
    <row r="188" spans="1:52" s="20" customFormat="1" ht="15.75" x14ac:dyDescent="0.25">
      <c r="A188" s="8"/>
      <c r="B188" s="15" t="s">
        <v>127</v>
      </c>
      <c r="C188" s="14">
        <f t="shared" ref="C188:H188" si="88">SUM(C182:C187)</f>
        <v>20.97</v>
      </c>
      <c r="D188" s="14">
        <f t="shared" si="88"/>
        <v>0.35</v>
      </c>
      <c r="E188" s="14">
        <f t="shared" si="88"/>
        <v>0.97439999999999982</v>
      </c>
      <c r="F188" s="14">
        <f t="shared" si="88"/>
        <v>22.294399999999996</v>
      </c>
      <c r="G188" s="14">
        <f t="shared" si="88"/>
        <v>33218656</v>
      </c>
      <c r="H188" s="14">
        <f t="shared" si="88"/>
        <v>1351395.3236363635</v>
      </c>
      <c r="I188" s="14"/>
      <c r="J188" s="14"/>
      <c r="K188" s="14"/>
      <c r="L188" s="60">
        <f>SUM(L182:L187)</f>
        <v>996559.67999999993</v>
      </c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</row>
    <row r="189" spans="1:52" s="20" customFormat="1" ht="15.75" x14ac:dyDescent="0.2">
      <c r="A189" s="108" t="s">
        <v>133</v>
      </c>
      <c r="B189" s="108" t="s">
        <v>134</v>
      </c>
      <c r="C189" s="72"/>
      <c r="D189" s="73"/>
      <c r="E189" s="74"/>
      <c r="F189" s="39">
        <f t="shared" si="64"/>
        <v>0</v>
      </c>
      <c r="G189" s="66">
        <f t="shared" si="65"/>
        <v>0</v>
      </c>
      <c r="H189" s="66">
        <f t="shared" si="66"/>
        <v>0</v>
      </c>
      <c r="I189" s="66"/>
      <c r="J189" s="66"/>
      <c r="K189" s="66"/>
      <c r="L189" s="61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</row>
    <row r="190" spans="1:52" s="20" customFormat="1" ht="15.75" x14ac:dyDescent="0.2">
      <c r="A190" s="8">
        <v>13</v>
      </c>
      <c r="B190" s="69" t="s">
        <v>135</v>
      </c>
      <c r="C190" s="8">
        <v>3.66</v>
      </c>
      <c r="D190" s="9">
        <v>0.2</v>
      </c>
      <c r="E190" s="74"/>
      <c r="F190" s="39">
        <f t="shared" si="64"/>
        <v>3.8600000000000003</v>
      </c>
      <c r="G190" s="66">
        <f t="shared" si="65"/>
        <v>5751400.0000000009</v>
      </c>
      <c r="H190" s="66">
        <f t="shared" si="66"/>
        <v>233977.40909090912</v>
      </c>
      <c r="I190" s="111">
        <f t="shared" ref="I190:I195" si="89">(C190+D190+E190)*1490000*1%</f>
        <v>57514.000000000007</v>
      </c>
      <c r="J190" s="111">
        <f t="shared" ref="J190:J195" si="90">(C190+D190+E190)*1490000*1%</f>
        <v>57514.000000000007</v>
      </c>
      <c r="K190" s="111">
        <f t="shared" ref="K190:K195" si="91">(C190+D190+E190)*1490000*1%</f>
        <v>57514.000000000007</v>
      </c>
      <c r="L190" s="83">
        <f t="shared" ref="L190:L195" si="92">I190+J190+K190</f>
        <v>172542.00000000003</v>
      </c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</row>
    <row r="191" spans="1:52" s="20" customFormat="1" ht="15.75" x14ac:dyDescent="0.2">
      <c r="A191" s="8">
        <v>14</v>
      </c>
      <c r="B191" s="69" t="s">
        <v>137</v>
      </c>
      <c r="C191" s="8">
        <v>4.0599999999999996</v>
      </c>
      <c r="D191" s="9"/>
      <c r="E191" s="74"/>
      <c r="F191" s="39">
        <f t="shared" si="64"/>
        <v>4.0599999999999996</v>
      </c>
      <c r="G191" s="66">
        <f t="shared" si="65"/>
        <v>6049399.9999999991</v>
      </c>
      <c r="H191" s="66">
        <f t="shared" si="66"/>
        <v>246100.59090909088</v>
      </c>
      <c r="I191" s="111">
        <f t="shared" si="89"/>
        <v>60493.999999999993</v>
      </c>
      <c r="J191" s="111">
        <f t="shared" si="90"/>
        <v>60493.999999999993</v>
      </c>
      <c r="K191" s="111">
        <f t="shared" si="91"/>
        <v>60493.999999999993</v>
      </c>
      <c r="L191" s="83">
        <f t="shared" si="92"/>
        <v>181481.99999999997</v>
      </c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</row>
    <row r="192" spans="1:52" s="20" customFormat="1" ht="15.75" x14ac:dyDescent="0.2">
      <c r="A192" s="8">
        <v>15</v>
      </c>
      <c r="B192" s="69" t="s">
        <v>138</v>
      </c>
      <c r="C192" s="8">
        <v>3.06</v>
      </c>
      <c r="D192" s="9"/>
      <c r="E192" s="74"/>
      <c r="F192" s="39">
        <f t="shared" si="64"/>
        <v>3.06</v>
      </c>
      <c r="G192" s="66">
        <f t="shared" si="65"/>
        <v>4559400</v>
      </c>
      <c r="H192" s="66">
        <f t="shared" si="66"/>
        <v>185484.68181818182</v>
      </c>
      <c r="I192" s="111">
        <f t="shared" si="89"/>
        <v>45594</v>
      </c>
      <c r="J192" s="111">
        <f t="shared" si="90"/>
        <v>45594</v>
      </c>
      <c r="K192" s="111">
        <f t="shared" si="91"/>
        <v>45594</v>
      </c>
      <c r="L192" s="83">
        <f t="shared" si="92"/>
        <v>136782</v>
      </c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</row>
    <row r="193" spans="1:52" s="20" customFormat="1" ht="15.75" x14ac:dyDescent="0.2">
      <c r="A193" s="8">
        <v>16</v>
      </c>
      <c r="B193" s="69" t="s">
        <v>139</v>
      </c>
      <c r="C193" s="8">
        <v>3.06</v>
      </c>
      <c r="D193" s="9"/>
      <c r="E193" s="74"/>
      <c r="F193" s="39">
        <f t="shared" si="64"/>
        <v>3.06</v>
      </c>
      <c r="G193" s="66">
        <f t="shared" si="65"/>
        <v>4559400</v>
      </c>
      <c r="H193" s="66">
        <f t="shared" si="66"/>
        <v>185484.68181818182</v>
      </c>
      <c r="I193" s="111">
        <f t="shared" si="89"/>
        <v>45594</v>
      </c>
      <c r="J193" s="111">
        <f t="shared" si="90"/>
        <v>45594</v>
      </c>
      <c r="K193" s="111">
        <f t="shared" si="91"/>
        <v>45594</v>
      </c>
      <c r="L193" s="83">
        <f t="shared" si="92"/>
        <v>136782</v>
      </c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</row>
    <row r="194" spans="1:52" s="20" customFormat="1" ht="15.75" x14ac:dyDescent="0.2">
      <c r="A194" s="8">
        <v>17</v>
      </c>
      <c r="B194" s="69" t="s">
        <v>140</v>
      </c>
      <c r="C194" s="9">
        <v>3.06</v>
      </c>
      <c r="D194" s="9"/>
      <c r="E194" s="74"/>
      <c r="F194" s="39">
        <f t="shared" si="64"/>
        <v>3.06</v>
      </c>
      <c r="G194" s="66">
        <f t="shared" si="65"/>
        <v>4559400</v>
      </c>
      <c r="H194" s="66">
        <f t="shared" si="66"/>
        <v>185484.68181818182</v>
      </c>
      <c r="I194" s="111">
        <f t="shared" si="89"/>
        <v>45594</v>
      </c>
      <c r="J194" s="111">
        <f t="shared" si="90"/>
        <v>45594</v>
      </c>
      <c r="K194" s="111">
        <f t="shared" si="91"/>
        <v>45594</v>
      </c>
      <c r="L194" s="83">
        <f t="shared" si="92"/>
        <v>136782</v>
      </c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</row>
    <row r="195" spans="1:52" s="20" customFormat="1" ht="15.75" x14ac:dyDescent="0.2">
      <c r="A195" s="8">
        <v>18</v>
      </c>
      <c r="B195" s="69" t="s">
        <v>239</v>
      </c>
      <c r="C195" s="13">
        <v>2.46</v>
      </c>
      <c r="D195" s="11"/>
      <c r="E195" s="11"/>
      <c r="F195" s="39">
        <f t="shared" si="64"/>
        <v>2.46</v>
      </c>
      <c r="G195" s="66">
        <f t="shared" si="65"/>
        <v>3665400</v>
      </c>
      <c r="H195" s="66">
        <f t="shared" si="66"/>
        <v>149115.13636363635</v>
      </c>
      <c r="I195" s="111">
        <f t="shared" si="89"/>
        <v>36654</v>
      </c>
      <c r="J195" s="111">
        <f t="shared" si="90"/>
        <v>36654</v>
      </c>
      <c r="K195" s="111">
        <f t="shared" si="91"/>
        <v>36654</v>
      </c>
      <c r="L195" s="83">
        <f t="shared" si="92"/>
        <v>109962</v>
      </c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</row>
    <row r="196" spans="1:52" s="20" customFormat="1" ht="15.75" x14ac:dyDescent="0.25">
      <c r="A196" s="15"/>
      <c r="B196" s="15" t="s">
        <v>127</v>
      </c>
      <c r="C196" s="14">
        <f t="shared" ref="C196:G196" si="93">SUM(C190:C195)</f>
        <v>19.36</v>
      </c>
      <c r="D196" s="14">
        <f t="shared" si="93"/>
        <v>0.2</v>
      </c>
      <c r="E196" s="14">
        <f t="shared" si="93"/>
        <v>0</v>
      </c>
      <c r="F196" s="14">
        <f t="shared" si="93"/>
        <v>19.560000000000002</v>
      </c>
      <c r="G196" s="14">
        <f t="shared" si="93"/>
        <v>29144400</v>
      </c>
      <c r="H196" s="14">
        <f>SUM(H190:H195)</f>
        <v>1185647.1818181821</v>
      </c>
      <c r="I196" s="14"/>
      <c r="J196" s="14"/>
      <c r="K196" s="14"/>
      <c r="L196" s="60">
        <f>SUM(L190:L195)</f>
        <v>874332</v>
      </c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</row>
    <row r="197" spans="1:52" s="20" customFormat="1" ht="15.75" x14ac:dyDescent="0.2">
      <c r="A197" s="108" t="s">
        <v>141</v>
      </c>
      <c r="B197" s="108" t="s">
        <v>142</v>
      </c>
      <c r="C197" s="8"/>
      <c r="D197" s="9"/>
      <c r="E197" s="74"/>
      <c r="F197" s="39">
        <f t="shared" si="64"/>
        <v>0</v>
      </c>
      <c r="G197" s="66">
        <f t="shared" si="65"/>
        <v>0</v>
      </c>
      <c r="H197" s="66">
        <f t="shared" si="66"/>
        <v>0</v>
      </c>
      <c r="I197" s="66"/>
      <c r="J197" s="66"/>
      <c r="K197" s="66"/>
      <c r="L197" s="61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</row>
    <row r="198" spans="1:52" s="20" customFormat="1" ht="15.75" x14ac:dyDescent="0.2">
      <c r="A198" s="8">
        <v>19</v>
      </c>
      <c r="B198" s="69" t="s">
        <v>143</v>
      </c>
      <c r="C198" s="8">
        <v>3</v>
      </c>
      <c r="D198" s="9">
        <v>0.2</v>
      </c>
      <c r="E198" s="74"/>
      <c r="F198" s="39">
        <f t="shared" si="64"/>
        <v>3.2</v>
      </c>
      <c r="G198" s="66">
        <f t="shared" si="65"/>
        <v>4768000</v>
      </c>
      <c r="H198" s="66">
        <f t="shared" si="66"/>
        <v>193970.90909090909</v>
      </c>
      <c r="I198" s="111">
        <f t="shared" ref="I198:I204" si="94">(C198+D198+E198)*1490000*1%</f>
        <v>47680</v>
      </c>
      <c r="J198" s="111">
        <f t="shared" ref="J198:J204" si="95">(C198+D198+E198)*1490000*1%</f>
        <v>47680</v>
      </c>
      <c r="K198" s="111">
        <f t="shared" ref="K198:K204" si="96">(C198+D198+E198)*1490000*1%</f>
        <v>47680</v>
      </c>
      <c r="L198" s="83">
        <f t="shared" ref="L198:L204" si="97">I198+J198+K198</f>
        <v>143040</v>
      </c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</row>
    <row r="199" spans="1:52" s="20" customFormat="1" ht="15.75" x14ac:dyDescent="0.2">
      <c r="A199" s="8">
        <v>20</v>
      </c>
      <c r="B199" s="69" t="s">
        <v>136</v>
      </c>
      <c r="C199" s="8">
        <v>4.0599999999999996</v>
      </c>
      <c r="D199" s="9">
        <v>0.15</v>
      </c>
      <c r="E199" s="74">
        <v>0.24359999999999996</v>
      </c>
      <c r="F199" s="39">
        <f t="shared" si="64"/>
        <v>4.4535999999999998</v>
      </c>
      <c r="G199" s="66">
        <f t="shared" si="65"/>
        <v>6635864</v>
      </c>
      <c r="H199" s="66">
        <f t="shared" si="66"/>
        <v>269959.01272727276</v>
      </c>
      <c r="I199" s="111">
        <f t="shared" si="94"/>
        <v>66358.64</v>
      </c>
      <c r="J199" s="111">
        <f t="shared" si="95"/>
        <v>66358.64</v>
      </c>
      <c r="K199" s="111">
        <f t="shared" si="96"/>
        <v>66358.64</v>
      </c>
      <c r="L199" s="83">
        <f t="shared" si="97"/>
        <v>199075.91999999998</v>
      </c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</row>
    <row r="200" spans="1:52" s="20" customFormat="1" ht="15.75" x14ac:dyDescent="0.2">
      <c r="A200" s="8">
        <v>21</v>
      </c>
      <c r="B200" s="69" t="s">
        <v>144</v>
      </c>
      <c r="C200" s="8">
        <v>2.86</v>
      </c>
      <c r="D200" s="9"/>
      <c r="E200" s="74"/>
      <c r="F200" s="39">
        <f t="shared" si="64"/>
        <v>2.86</v>
      </c>
      <c r="G200" s="66">
        <f t="shared" si="65"/>
        <v>4261400</v>
      </c>
      <c r="H200" s="66">
        <f t="shared" si="66"/>
        <v>173361.5</v>
      </c>
      <c r="I200" s="111">
        <f t="shared" si="94"/>
        <v>42614</v>
      </c>
      <c r="J200" s="111">
        <f t="shared" si="95"/>
        <v>42614</v>
      </c>
      <c r="K200" s="111">
        <f t="shared" si="96"/>
        <v>42614</v>
      </c>
      <c r="L200" s="83">
        <f t="shared" si="97"/>
        <v>127842</v>
      </c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</row>
    <row r="201" spans="1:52" s="20" customFormat="1" ht="15.75" x14ac:dyDescent="0.2">
      <c r="A201" s="8">
        <v>22</v>
      </c>
      <c r="B201" s="69" t="s">
        <v>145</v>
      </c>
      <c r="C201" s="8">
        <v>2.86</v>
      </c>
      <c r="D201" s="9"/>
      <c r="E201" s="74"/>
      <c r="F201" s="39">
        <f t="shared" ref="F201:F264" si="98">C201+D201+E201</f>
        <v>2.86</v>
      </c>
      <c r="G201" s="66">
        <f t="shared" ref="G201:G265" si="99">F201*1490000</f>
        <v>4261400</v>
      </c>
      <c r="H201" s="66">
        <f t="shared" ref="H201:H264" si="100">G201/22-G201*10.5%/22</f>
        <v>173361.5</v>
      </c>
      <c r="I201" s="111">
        <f t="shared" si="94"/>
        <v>42614</v>
      </c>
      <c r="J201" s="111">
        <f t="shared" si="95"/>
        <v>42614</v>
      </c>
      <c r="K201" s="111">
        <f t="shared" si="96"/>
        <v>42614</v>
      </c>
      <c r="L201" s="83">
        <f t="shared" si="97"/>
        <v>127842</v>
      </c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</row>
    <row r="202" spans="1:52" s="20" customFormat="1" ht="15.75" x14ac:dyDescent="0.2">
      <c r="A202" s="8">
        <v>23</v>
      </c>
      <c r="B202" s="69" t="s">
        <v>146</v>
      </c>
      <c r="C202" s="11">
        <v>4.0599999999999996</v>
      </c>
      <c r="D202" s="9"/>
      <c r="E202" s="74"/>
      <c r="F202" s="39">
        <f t="shared" si="98"/>
        <v>4.0599999999999996</v>
      </c>
      <c r="G202" s="66">
        <f t="shared" si="99"/>
        <v>6049399.9999999991</v>
      </c>
      <c r="H202" s="66">
        <f t="shared" si="100"/>
        <v>246100.59090909088</v>
      </c>
      <c r="I202" s="111">
        <f t="shared" si="94"/>
        <v>60493.999999999993</v>
      </c>
      <c r="J202" s="111">
        <f t="shared" si="95"/>
        <v>60493.999999999993</v>
      </c>
      <c r="K202" s="111">
        <f t="shared" si="96"/>
        <v>60493.999999999993</v>
      </c>
      <c r="L202" s="83">
        <f t="shared" si="97"/>
        <v>181481.99999999997</v>
      </c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</row>
    <row r="203" spans="1:52" s="20" customFormat="1" ht="15.75" x14ac:dyDescent="0.2">
      <c r="A203" s="8">
        <v>24</v>
      </c>
      <c r="B203" s="69" t="s">
        <v>147</v>
      </c>
      <c r="C203" s="15">
        <v>1.86</v>
      </c>
      <c r="D203" s="9"/>
      <c r="E203" s="9"/>
      <c r="F203" s="39">
        <f t="shared" si="98"/>
        <v>1.86</v>
      </c>
      <c r="G203" s="66">
        <f t="shared" si="99"/>
        <v>2771400</v>
      </c>
      <c r="H203" s="66">
        <f t="shared" si="100"/>
        <v>112745.59090909091</v>
      </c>
      <c r="I203" s="111">
        <f t="shared" si="94"/>
        <v>27714</v>
      </c>
      <c r="J203" s="111">
        <f t="shared" si="95"/>
        <v>27714</v>
      </c>
      <c r="K203" s="111">
        <f t="shared" si="96"/>
        <v>27714</v>
      </c>
      <c r="L203" s="83">
        <f t="shared" si="97"/>
        <v>83142</v>
      </c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</row>
    <row r="204" spans="1:52" s="20" customFormat="1" ht="15.75" x14ac:dyDescent="0.2">
      <c r="A204" s="8">
        <v>25</v>
      </c>
      <c r="B204" s="69" t="s">
        <v>238</v>
      </c>
      <c r="C204" s="10">
        <v>2.46</v>
      </c>
      <c r="D204" s="10"/>
      <c r="E204" s="74"/>
      <c r="F204" s="39">
        <f t="shared" si="98"/>
        <v>2.46</v>
      </c>
      <c r="G204" s="66">
        <f t="shared" si="99"/>
        <v>3665400</v>
      </c>
      <c r="H204" s="66">
        <f t="shared" si="100"/>
        <v>149115.13636363635</v>
      </c>
      <c r="I204" s="111">
        <f t="shared" si="94"/>
        <v>36654</v>
      </c>
      <c r="J204" s="111">
        <f t="shared" si="95"/>
        <v>36654</v>
      </c>
      <c r="K204" s="111">
        <f t="shared" si="96"/>
        <v>36654</v>
      </c>
      <c r="L204" s="83">
        <f t="shared" si="97"/>
        <v>109962</v>
      </c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</row>
    <row r="205" spans="1:52" s="20" customFormat="1" ht="15.75" x14ac:dyDescent="0.25">
      <c r="A205" s="15"/>
      <c r="B205" s="15" t="s">
        <v>127</v>
      </c>
      <c r="C205" s="14">
        <f t="shared" ref="C205:H205" si="101">SUM(C198:C204)</f>
        <v>21.16</v>
      </c>
      <c r="D205" s="14">
        <f t="shared" si="101"/>
        <v>0.35</v>
      </c>
      <c r="E205" s="14">
        <f t="shared" si="101"/>
        <v>0.24359999999999996</v>
      </c>
      <c r="F205" s="14">
        <f t="shared" si="101"/>
        <v>21.753599999999999</v>
      </c>
      <c r="G205" s="14">
        <f t="shared" si="101"/>
        <v>32412864</v>
      </c>
      <c r="H205" s="14">
        <f t="shared" si="101"/>
        <v>1318614.2399999998</v>
      </c>
      <c r="I205" s="14"/>
      <c r="J205" s="14"/>
      <c r="K205" s="14"/>
      <c r="L205" s="60">
        <f>SUM(L198:L204)</f>
        <v>972385.91999999993</v>
      </c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</row>
    <row r="206" spans="1:52" s="20" customFormat="1" ht="15.75" x14ac:dyDescent="0.2">
      <c r="A206" s="108" t="s">
        <v>148</v>
      </c>
      <c r="B206" s="108" t="s">
        <v>149</v>
      </c>
      <c r="C206" s="8"/>
      <c r="D206" s="9"/>
      <c r="E206" s="74"/>
      <c r="F206" s="39">
        <f t="shared" si="98"/>
        <v>0</v>
      </c>
      <c r="G206" s="66">
        <f t="shared" si="99"/>
        <v>0</v>
      </c>
      <c r="H206" s="66">
        <f t="shared" si="100"/>
        <v>0</v>
      </c>
      <c r="I206" s="66"/>
      <c r="J206" s="66"/>
      <c r="K206" s="66"/>
      <c r="L206" s="61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</row>
    <row r="207" spans="1:52" s="20" customFormat="1" ht="15.75" x14ac:dyDescent="0.2">
      <c r="A207" s="8">
        <v>26</v>
      </c>
      <c r="B207" s="69" t="s">
        <v>150</v>
      </c>
      <c r="C207" s="8">
        <v>4.32</v>
      </c>
      <c r="D207" s="9">
        <v>0.2</v>
      </c>
      <c r="E207" s="74"/>
      <c r="F207" s="39">
        <f t="shared" si="98"/>
        <v>4.5200000000000005</v>
      </c>
      <c r="G207" s="66">
        <f t="shared" si="99"/>
        <v>6734800.0000000009</v>
      </c>
      <c r="H207" s="66">
        <f t="shared" si="100"/>
        <v>273983.90909090912</v>
      </c>
      <c r="I207" s="111">
        <f t="shared" ref="I207:I211" si="102">(C207+D207+E207)*1490000*1%</f>
        <v>67348.000000000015</v>
      </c>
      <c r="J207" s="111">
        <f t="shared" ref="J207:J211" si="103">(C207+D207+E207)*1490000*1%</f>
        <v>67348.000000000015</v>
      </c>
      <c r="K207" s="111">
        <f t="shared" ref="K207:K211" si="104">(C207+D207+E207)*1490000*1%</f>
        <v>67348.000000000015</v>
      </c>
      <c r="L207" s="83">
        <f t="shared" ref="L207:L211" si="105">I207+J207+K207</f>
        <v>202044.00000000006</v>
      </c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</row>
    <row r="208" spans="1:52" s="20" customFormat="1" ht="15.75" x14ac:dyDescent="0.2">
      <c r="A208" s="8">
        <v>27</v>
      </c>
      <c r="B208" s="69" t="s">
        <v>151</v>
      </c>
      <c r="C208" s="8">
        <v>2.86</v>
      </c>
      <c r="D208" s="9">
        <v>0.15</v>
      </c>
      <c r="E208" s="74"/>
      <c r="F208" s="39">
        <f t="shared" si="98"/>
        <v>3.01</v>
      </c>
      <c r="G208" s="66">
        <f t="shared" si="99"/>
        <v>4484900</v>
      </c>
      <c r="H208" s="66">
        <f t="shared" si="100"/>
        <v>182453.88636363635</v>
      </c>
      <c r="I208" s="111">
        <f t="shared" si="102"/>
        <v>44849</v>
      </c>
      <c r="J208" s="111">
        <f t="shared" si="103"/>
        <v>44849</v>
      </c>
      <c r="K208" s="111">
        <f t="shared" si="104"/>
        <v>44849</v>
      </c>
      <c r="L208" s="83">
        <f t="shared" si="105"/>
        <v>134547</v>
      </c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</row>
    <row r="209" spans="1:53" s="20" customFormat="1" ht="15.75" x14ac:dyDescent="0.2">
      <c r="A209" s="8">
        <v>28</v>
      </c>
      <c r="B209" s="69" t="s">
        <v>125</v>
      </c>
      <c r="C209" s="8">
        <v>3.26</v>
      </c>
      <c r="D209" s="9"/>
      <c r="E209" s="74"/>
      <c r="F209" s="39">
        <f t="shared" si="98"/>
        <v>3.26</v>
      </c>
      <c r="G209" s="66">
        <f t="shared" si="99"/>
        <v>4857400</v>
      </c>
      <c r="H209" s="66">
        <f t="shared" si="100"/>
        <v>197607.86363636365</v>
      </c>
      <c r="I209" s="111">
        <f t="shared" si="102"/>
        <v>48574</v>
      </c>
      <c r="J209" s="111">
        <f t="shared" si="103"/>
        <v>48574</v>
      </c>
      <c r="K209" s="111">
        <f t="shared" si="104"/>
        <v>48574</v>
      </c>
      <c r="L209" s="83">
        <f t="shared" si="105"/>
        <v>145722</v>
      </c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</row>
    <row r="210" spans="1:53" s="20" customFormat="1" ht="15.75" x14ac:dyDescent="0.2">
      <c r="A210" s="8">
        <v>29</v>
      </c>
      <c r="B210" s="69" t="s">
        <v>152</v>
      </c>
      <c r="C210" s="8">
        <v>4.0599999999999996</v>
      </c>
      <c r="D210" s="9"/>
      <c r="E210" s="74">
        <v>0.52779999999999994</v>
      </c>
      <c r="F210" s="39">
        <f t="shared" si="98"/>
        <v>4.5877999999999997</v>
      </c>
      <c r="G210" s="66">
        <f t="shared" si="99"/>
        <v>6835821.9999999991</v>
      </c>
      <c r="H210" s="66">
        <f t="shared" si="100"/>
        <v>278093.66772727267</v>
      </c>
      <c r="I210" s="111">
        <f t="shared" si="102"/>
        <v>68358.219999999987</v>
      </c>
      <c r="J210" s="111">
        <f t="shared" si="103"/>
        <v>68358.219999999987</v>
      </c>
      <c r="K210" s="111">
        <f t="shared" si="104"/>
        <v>68358.219999999987</v>
      </c>
      <c r="L210" s="83">
        <f t="shared" si="105"/>
        <v>205074.65999999997</v>
      </c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</row>
    <row r="211" spans="1:53" s="20" customFormat="1" ht="15.75" x14ac:dyDescent="0.2">
      <c r="A211" s="8">
        <v>30</v>
      </c>
      <c r="B211" s="69" t="s">
        <v>245</v>
      </c>
      <c r="C211" s="15">
        <v>2.46</v>
      </c>
      <c r="D211" s="9"/>
      <c r="E211" s="9"/>
      <c r="F211" s="39">
        <f t="shared" si="98"/>
        <v>2.46</v>
      </c>
      <c r="G211" s="66">
        <f t="shared" si="99"/>
        <v>3665400</v>
      </c>
      <c r="H211" s="66">
        <f t="shared" si="100"/>
        <v>149115.13636363635</v>
      </c>
      <c r="I211" s="111">
        <f t="shared" si="102"/>
        <v>36654</v>
      </c>
      <c r="J211" s="111">
        <f t="shared" si="103"/>
        <v>36654</v>
      </c>
      <c r="K211" s="111">
        <f t="shared" si="104"/>
        <v>36654</v>
      </c>
      <c r="L211" s="83">
        <f t="shared" si="105"/>
        <v>109962</v>
      </c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</row>
    <row r="212" spans="1:53" s="20" customFormat="1" ht="15.75" x14ac:dyDescent="0.25">
      <c r="A212" s="15"/>
      <c r="B212" s="15" t="s">
        <v>127</v>
      </c>
      <c r="C212" s="59">
        <f t="shared" ref="C212:H212" si="106">SUM(C207:C211)</f>
        <v>16.96</v>
      </c>
      <c r="D212" s="59">
        <f t="shared" si="106"/>
        <v>0.35</v>
      </c>
      <c r="E212" s="59">
        <f t="shared" si="106"/>
        <v>0.52779999999999994</v>
      </c>
      <c r="F212" s="59">
        <f t="shared" si="106"/>
        <v>17.837799999999998</v>
      </c>
      <c r="G212" s="59">
        <f t="shared" si="106"/>
        <v>26578322</v>
      </c>
      <c r="H212" s="59">
        <f t="shared" si="106"/>
        <v>1081254.4631818184</v>
      </c>
      <c r="I212" s="59"/>
      <c r="J212" s="59"/>
      <c r="K212" s="59"/>
      <c r="L212" s="62">
        <f>SUM(L207:L211)</f>
        <v>797349.66</v>
      </c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</row>
    <row r="213" spans="1:53" s="20" customFormat="1" ht="15.75" x14ac:dyDescent="0.2">
      <c r="A213" s="108" t="s">
        <v>154</v>
      </c>
      <c r="B213" s="108" t="s">
        <v>155</v>
      </c>
      <c r="C213" s="8"/>
      <c r="D213" s="9"/>
      <c r="E213" s="74"/>
      <c r="F213" s="39">
        <f t="shared" si="98"/>
        <v>0</v>
      </c>
      <c r="G213" s="66">
        <f t="shared" si="99"/>
        <v>0</v>
      </c>
      <c r="H213" s="66">
        <f t="shared" si="100"/>
        <v>0</v>
      </c>
      <c r="I213" s="66"/>
      <c r="J213" s="66"/>
      <c r="K213" s="66"/>
      <c r="L213" s="61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</row>
    <row r="214" spans="1:53" s="20" customFormat="1" ht="15.75" x14ac:dyDescent="0.2">
      <c r="A214" s="8">
        <v>31</v>
      </c>
      <c r="B214" s="71" t="s">
        <v>156</v>
      </c>
      <c r="C214" s="12">
        <v>2.2599999999999998</v>
      </c>
      <c r="D214" s="9">
        <v>0.2</v>
      </c>
      <c r="E214" s="74"/>
      <c r="F214" s="39">
        <f t="shared" si="98"/>
        <v>2.46</v>
      </c>
      <c r="G214" s="66">
        <f t="shared" si="99"/>
        <v>3665400</v>
      </c>
      <c r="H214" s="66">
        <f t="shared" si="100"/>
        <v>149115.13636363635</v>
      </c>
      <c r="I214" s="111">
        <f t="shared" ref="I214:I219" si="107">(C214+D214+E214)*1490000*1%</f>
        <v>36654</v>
      </c>
      <c r="J214" s="111">
        <f t="shared" ref="J214:J219" si="108">(C214+D214+E214)*1490000*1%</f>
        <v>36654</v>
      </c>
      <c r="K214" s="111">
        <f t="shared" ref="K214:K219" si="109">(C214+D214+E214)*1490000*1%</f>
        <v>36654</v>
      </c>
      <c r="L214" s="83">
        <f t="shared" ref="L214:L219" si="110">I214+J214+K214</f>
        <v>109962</v>
      </c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</row>
    <row r="215" spans="1:53" s="20" customFormat="1" ht="15.75" x14ac:dyDescent="0.2">
      <c r="A215" s="8">
        <v>32</v>
      </c>
      <c r="B215" s="69" t="s">
        <v>157</v>
      </c>
      <c r="C215" s="8">
        <v>2.86</v>
      </c>
      <c r="D215" s="9"/>
      <c r="E215" s="74"/>
      <c r="F215" s="39">
        <f t="shared" si="98"/>
        <v>2.86</v>
      </c>
      <c r="G215" s="66">
        <f t="shared" si="99"/>
        <v>4261400</v>
      </c>
      <c r="H215" s="66">
        <f t="shared" si="100"/>
        <v>173361.5</v>
      </c>
      <c r="I215" s="111">
        <f t="shared" si="107"/>
        <v>42614</v>
      </c>
      <c r="J215" s="111">
        <f t="shared" si="108"/>
        <v>42614</v>
      </c>
      <c r="K215" s="111">
        <f t="shared" si="109"/>
        <v>42614</v>
      </c>
      <c r="L215" s="83">
        <f t="shared" si="110"/>
        <v>127842</v>
      </c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</row>
    <row r="216" spans="1:53" s="20" customFormat="1" ht="15.75" x14ac:dyDescent="0.2">
      <c r="A216" s="8">
        <v>33</v>
      </c>
      <c r="B216" s="71" t="s">
        <v>158</v>
      </c>
      <c r="C216" s="8">
        <v>2.86</v>
      </c>
      <c r="D216" s="9"/>
      <c r="E216" s="74"/>
      <c r="F216" s="39">
        <f t="shared" si="98"/>
        <v>2.86</v>
      </c>
      <c r="G216" s="66">
        <f t="shared" si="99"/>
        <v>4261400</v>
      </c>
      <c r="H216" s="66">
        <f t="shared" si="100"/>
        <v>173361.5</v>
      </c>
      <c r="I216" s="111">
        <f t="shared" si="107"/>
        <v>42614</v>
      </c>
      <c r="J216" s="111">
        <f t="shared" si="108"/>
        <v>42614</v>
      </c>
      <c r="K216" s="111">
        <f t="shared" si="109"/>
        <v>42614</v>
      </c>
      <c r="L216" s="83">
        <f t="shared" si="110"/>
        <v>127842</v>
      </c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</row>
    <row r="217" spans="1:53" s="20" customFormat="1" ht="15.75" x14ac:dyDescent="0.2">
      <c r="A217" s="8">
        <v>34</v>
      </c>
      <c r="B217" s="71" t="s">
        <v>159</v>
      </c>
      <c r="C217" s="8">
        <v>3.06</v>
      </c>
      <c r="D217" s="9"/>
      <c r="E217" s="74"/>
      <c r="F217" s="39">
        <f t="shared" si="98"/>
        <v>3.06</v>
      </c>
      <c r="G217" s="66">
        <f t="shared" si="99"/>
        <v>4559400</v>
      </c>
      <c r="H217" s="66">
        <f t="shared" si="100"/>
        <v>185484.68181818182</v>
      </c>
      <c r="I217" s="111">
        <f t="shared" si="107"/>
        <v>45594</v>
      </c>
      <c r="J217" s="111">
        <f t="shared" si="108"/>
        <v>45594</v>
      </c>
      <c r="K217" s="111">
        <f t="shared" si="109"/>
        <v>45594</v>
      </c>
      <c r="L217" s="83">
        <f t="shared" si="110"/>
        <v>136782</v>
      </c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</row>
    <row r="218" spans="1:53" s="20" customFormat="1" ht="15.75" x14ac:dyDescent="0.2">
      <c r="A218" s="8">
        <v>35</v>
      </c>
      <c r="B218" s="71" t="s">
        <v>160</v>
      </c>
      <c r="C218" s="11">
        <v>2.06</v>
      </c>
      <c r="D218" s="9"/>
      <c r="E218" s="74"/>
      <c r="F218" s="39">
        <f t="shared" si="98"/>
        <v>2.06</v>
      </c>
      <c r="G218" s="66">
        <f t="shared" si="99"/>
        <v>3069400</v>
      </c>
      <c r="H218" s="66">
        <f t="shared" si="100"/>
        <v>124868.77272727274</v>
      </c>
      <c r="I218" s="111">
        <f t="shared" si="107"/>
        <v>30694</v>
      </c>
      <c r="J218" s="111">
        <f t="shared" si="108"/>
        <v>30694</v>
      </c>
      <c r="K218" s="111">
        <f t="shared" si="109"/>
        <v>30694</v>
      </c>
      <c r="L218" s="83">
        <f t="shared" si="110"/>
        <v>92082</v>
      </c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</row>
    <row r="219" spans="1:53" s="20" customFormat="1" ht="15.75" x14ac:dyDescent="0.2">
      <c r="A219" s="8">
        <v>36</v>
      </c>
      <c r="B219" s="69" t="s">
        <v>234</v>
      </c>
      <c r="C219" s="10">
        <v>2.67</v>
      </c>
      <c r="D219" s="10"/>
      <c r="E219" s="74"/>
      <c r="F219" s="39">
        <f t="shared" si="98"/>
        <v>2.67</v>
      </c>
      <c r="G219" s="66">
        <f t="shared" si="99"/>
        <v>3978300</v>
      </c>
      <c r="H219" s="66">
        <f t="shared" si="100"/>
        <v>161844.47727272726</v>
      </c>
      <c r="I219" s="111">
        <f t="shared" si="107"/>
        <v>39783</v>
      </c>
      <c r="J219" s="111">
        <f t="shared" si="108"/>
        <v>39783</v>
      </c>
      <c r="K219" s="111">
        <f t="shared" si="109"/>
        <v>39783</v>
      </c>
      <c r="L219" s="83">
        <f t="shared" si="110"/>
        <v>119349</v>
      </c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</row>
    <row r="220" spans="1:53" s="3" customFormat="1" ht="13.5" x14ac:dyDescent="0.25">
      <c r="A220" s="15"/>
      <c r="B220" s="15" t="s">
        <v>127</v>
      </c>
      <c r="C220" s="14">
        <f t="shared" ref="C220:H220" si="111">SUM(C214:C219)</f>
        <v>15.77</v>
      </c>
      <c r="D220" s="14">
        <f t="shared" si="111"/>
        <v>0.2</v>
      </c>
      <c r="E220" s="14">
        <f t="shared" si="111"/>
        <v>0</v>
      </c>
      <c r="F220" s="14">
        <f t="shared" si="111"/>
        <v>15.97</v>
      </c>
      <c r="G220" s="14">
        <f t="shared" si="111"/>
        <v>23795300</v>
      </c>
      <c r="H220" s="14">
        <f t="shared" si="111"/>
        <v>968036.06818181812</v>
      </c>
      <c r="I220" s="14"/>
      <c r="J220" s="14"/>
      <c r="K220" s="14"/>
      <c r="L220" s="60">
        <f>SUM(L214:L219)</f>
        <v>713859</v>
      </c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5"/>
    </row>
    <row r="221" spans="1:53" s="3" customFormat="1" ht="12.75" x14ac:dyDescent="0.2">
      <c r="A221" s="108" t="s">
        <v>162</v>
      </c>
      <c r="B221" s="108" t="s">
        <v>163</v>
      </c>
      <c r="C221" s="8"/>
      <c r="D221" s="9"/>
      <c r="E221" s="38"/>
      <c r="F221" s="39">
        <f t="shared" si="98"/>
        <v>0</v>
      </c>
      <c r="G221" s="66">
        <f t="shared" si="99"/>
        <v>0</v>
      </c>
      <c r="H221" s="66">
        <f t="shared" si="100"/>
        <v>0</v>
      </c>
      <c r="I221" s="66"/>
      <c r="J221" s="66"/>
      <c r="K221" s="66"/>
      <c r="L221" s="61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5"/>
    </row>
    <row r="222" spans="1:53" s="41" customFormat="1" ht="15.75" x14ac:dyDescent="0.25">
      <c r="A222" s="8">
        <v>37</v>
      </c>
      <c r="B222" s="69" t="s">
        <v>171</v>
      </c>
      <c r="C222" s="8">
        <v>3.66</v>
      </c>
      <c r="D222" s="9">
        <v>0.2</v>
      </c>
      <c r="E222" s="69"/>
      <c r="F222" s="39">
        <f t="shared" si="98"/>
        <v>3.8600000000000003</v>
      </c>
      <c r="G222" s="66">
        <f t="shared" si="99"/>
        <v>5751400.0000000009</v>
      </c>
      <c r="H222" s="66">
        <f t="shared" si="100"/>
        <v>233977.40909090912</v>
      </c>
      <c r="I222" s="111">
        <f t="shared" ref="I222:I228" si="112">(C222+D222+E222)*1490000*1%</f>
        <v>57514.000000000007</v>
      </c>
      <c r="J222" s="111">
        <f t="shared" ref="J222:J228" si="113">(C222+D222+E222)*1490000*1%</f>
        <v>57514.000000000007</v>
      </c>
      <c r="K222" s="111">
        <f t="shared" ref="K222:K228" si="114">(C222+D222+E222)*1490000*1%</f>
        <v>57514.000000000007</v>
      </c>
      <c r="L222" s="83">
        <f t="shared" ref="L222:L228" si="115">I222+J222+K222</f>
        <v>172542.00000000003</v>
      </c>
    </row>
    <row r="223" spans="1:53" s="42" customFormat="1" ht="15.75" x14ac:dyDescent="0.25">
      <c r="A223" s="8">
        <v>38</v>
      </c>
      <c r="B223" s="69" t="s">
        <v>164</v>
      </c>
      <c r="C223" s="8">
        <v>4.0599999999999996</v>
      </c>
      <c r="D223" s="9">
        <v>0.15</v>
      </c>
      <c r="E223" s="69">
        <v>0.24359999999999996</v>
      </c>
      <c r="F223" s="39">
        <f t="shared" si="98"/>
        <v>4.4535999999999998</v>
      </c>
      <c r="G223" s="66">
        <f t="shared" si="99"/>
        <v>6635864</v>
      </c>
      <c r="H223" s="66">
        <f t="shared" si="100"/>
        <v>269959.01272727276</v>
      </c>
      <c r="I223" s="111">
        <f t="shared" si="112"/>
        <v>66358.64</v>
      </c>
      <c r="J223" s="111">
        <f t="shared" si="113"/>
        <v>66358.64</v>
      </c>
      <c r="K223" s="111">
        <f t="shared" si="114"/>
        <v>66358.64</v>
      </c>
      <c r="L223" s="83">
        <f t="shared" si="115"/>
        <v>199075.91999999998</v>
      </c>
    </row>
    <row r="224" spans="1:53" s="41" customFormat="1" ht="15.75" x14ac:dyDescent="0.25">
      <c r="A224" s="8">
        <v>39</v>
      </c>
      <c r="B224" s="69" t="s">
        <v>165</v>
      </c>
      <c r="C224" s="13">
        <v>4.0599999999999996</v>
      </c>
      <c r="D224" s="11"/>
      <c r="E224" s="11"/>
      <c r="F224" s="39">
        <f t="shared" si="98"/>
        <v>4.0599999999999996</v>
      </c>
      <c r="G224" s="66">
        <f t="shared" si="99"/>
        <v>6049399.9999999991</v>
      </c>
      <c r="H224" s="66">
        <f t="shared" si="100"/>
        <v>246100.59090909088</v>
      </c>
      <c r="I224" s="111">
        <f t="shared" si="112"/>
        <v>60493.999999999993</v>
      </c>
      <c r="J224" s="111">
        <f t="shared" si="113"/>
        <v>60493.999999999993</v>
      </c>
      <c r="K224" s="111">
        <f t="shared" si="114"/>
        <v>60493.999999999993</v>
      </c>
      <c r="L224" s="83">
        <f t="shared" si="115"/>
        <v>181481.99999999997</v>
      </c>
    </row>
    <row r="225" spans="1:12" s="41" customFormat="1" ht="15.75" x14ac:dyDescent="0.25">
      <c r="A225" s="8">
        <v>40</v>
      </c>
      <c r="B225" s="69" t="s">
        <v>166</v>
      </c>
      <c r="C225" s="10">
        <v>4.0599999999999996</v>
      </c>
      <c r="D225" s="10"/>
      <c r="E225" s="69">
        <v>0.24359999999999996</v>
      </c>
      <c r="F225" s="39">
        <f t="shared" si="98"/>
        <v>4.3035999999999994</v>
      </c>
      <c r="G225" s="66">
        <f t="shared" si="99"/>
        <v>6412363.9999999991</v>
      </c>
      <c r="H225" s="66">
        <f t="shared" si="100"/>
        <v>260866.62636363634</v>
      </c>
      <c r="I225" s="111">
        <f t="shared" si="112"/>
        <v>64123.639999999992</v>
      </c>
      <c r="J225" s="111">
        <f t="shared" si="113"/>
        <v>64123.639999999992</v>
      </c>
      <c r="K225" s="111">
        <f t="shared" si="114"/>
        <v>64123.639999999992</v>
      </c>
      <c r="L225" s="83">
        <f t="shared" si="115"/>
        <v>192370.91999999998</v>
      </c>
    </row>
    <row r="226" spans="1:12" s="41" customFormat="1" ht="15.75" x14ac:dyDescent="0.25">
      <c r="A226" s="8">
        <v>41</v>
      </c>
      <c r="B226" s="69" t="s">
        <v>167</v>
      </c>
      <c r="C226" s="8">
        <v>3</v>
      </c>
      <c r="D226" s="9"/>
      <c r="E226" s="69"/>
      <c r="F226" s="39">
        <f t="shared" si="98"/>
        <v>3</v>
      </c>
      <c r="G226" s="66">
        <f t="shared" si="99"/>
        <v>4470000</v>
      </c>
      <c r="H226" s="66">
        <f t="shared" si="100"/>
        <v>181847.72727272726</v>
      </c>
      <c r="I226" s="111">
        <f t="shared" si="112"/>
        <v>44700</v>
      </c>
      <c r="J226" s="111">
        <f t="shared" si="113"/>
        <v>44700</v>
      </c>
      <c r="K226" s="111">
        <f t="shared" si="114"/>
        <v>44700</v>
      </c>
      <c r="L226" s="83">
        <f t="shared" si="115"/>
        <v>134100</v>
      </c>
    </row>
    <row r="227" spans="1:12" s="42" customFormat="1" ht="15.75" x14ac:dyDescent="0.25">
      <c r="A227" s="8">
        <v>42</v>
      </c>
      <c r="B227" s="69" t="s">
        <v>168</v>
      </c>
      <c r="C227" s="109">
        <v>4.0599999999999996</v>
      </c>
      <c r="D227" s="109"/>
      <c r="E227" s="69"/>
      <c r="F227" s="39">
        <f t="shared" ref="F227" si="116">C227+D227+E227</f>
        <v>4.0599999999999996</v>
      </c>
      <c r="G227" s="66">
        <f t="shared" ref="G227" si="117">F227*1490000</f>
        <v>6049399.9999999991</v>
      </c>
      <c r="H227" s="66">
        <f t="shared" ref="H227" si="118">G227/22-G227*10.5%/22</f>
        <v>246100.59090909088</v>
      </c>
      <c r="I227" s="111">
        <f t="shared" ref="I227" si="119">(C227+D227+E227)*1490000*1%</f>
        <v>60493.999999999993</v>
      </c>
      <c r="J227" s="111">
        <f t="shared" ref="J227" si="120">(C227+D227+E227)*1490000*1%</f>
        <v>60493.999999999993</v>
      </c>
      <c r="K227" s="111">
        <f t="shared" ref="K227" si="121">(C227+D227+E227)*1490000*1%</f>
        <v>60493.999999999993</v>
      </c>
      <c r="L227" s="83">
        <f t="shared" ref="L227" si="122">I227+J227+K227</f>
        <v>181481.99999999997</v>
      </c>
    </row>
    <row r="228" spans="1:12" ht="13.5" x14ac:dyDescent="0.2">
      <c r="A228" s="8">
        <v>43</v>
      </c>
      <c r="B228" s="69" t="s">
        <v>242</v>
      </c>
      <c r="C228" s="8">
        <v>2.46</v>
      </c>
      <c r="D228" s="9"/>
      <c r="E228" s="38"/>
      <c r="F228" s="39">
        <f t="shared" si="98"/>
        <v>2.46</v>
      </c>
      <c r="G228" s="66">
        <f t="shared" si="99"/>
        <v>3665400</v>
      </c>
      <c r="H228" s="66">
        <f t="shared" si="100"/>
        <v>149115.13636363635</v>
      </c>
      <c r="I228" s="111">
        <f t="shared" si="112"/>
        <v>36654</v>
      </c>
      <c r="J228" s="111">
        <f t="shared" si="113"/>
        <v>36654</v>
      </c>
      <c r="K228" s="111">
        <f t="shared" si="114"/>
        <v>36654</v>
      </c>
      <c r="L228" s="83">
        <f t="shared" si="115"/>
        <v>109962</v>
      </c>
    </row>
    <row r="229" spans="1:12" ht="13.5" x14ac:dyDescent="0.25">
      <c r="A229" s="15"/>
      <c r="B229" s="15" t="s">
        <v>127</v>
      </c>
      <c r="C229" s="14">
        <f t="shared" ref="C229:G229" si="123">SUM(C222:C228)</f>
        <v>25.36</v>
      </c>
      <c r="D229" s="14">
        <f t="shared" si="123"/>
        <v>0.35</v>
      </c>
      <c r="E229" s="14">
        <f t="shared" si="123"/>
        <v>0.48719999999999991</v>
      </c>
      <c r="F229" s="14">
        <f t="shared" si="123"/>
        <v>26.197199999999999</v>
      </c>
      <c r="G229" s="14">
        <f t="shared" si="123"/>
        <v>39033828</v>
      </c>
      <c r="H229" s="14">
        <f>SUM(H222:H228)</f>
        <v>1587967.0936363633</v>
      </c>
      <c r="I229" s="14"/>
      <c r="J229" s="14"/>
      <c r="K229" s="14"/>
      <c r="L229" s="60">
        <f>SUM(L222:L228)</f>
        <v>1171014.8400000001</v>
      </c>
    </row>
    <row r="230" spans="1:12" ht="16.5" customHeight="1" x14ac:dyDescent="0.2">
      <c r="A230" s="108" t="s">
        <v>169</v>
      </c>
      <c r="B230" s="108" t="s">
        <v>170</v>
      </c>
      <c r="C230" s="9"/>
      <c r="D230" s="9"/>
      <c r="E230" s="38"/>
      <c r="F230" s="39"/>
      <c r="G230" s="66"/>
      <c r="H230" s="66"/>
      <c r="I230" s="66"/>
      <c r="J230" s="66"/>
      <c r="K230" s="66"/>
      <c r="L230" s="61"/>
    </row>
    <row r="231" spans="1:12" ht="13.5" x14ac:dyDescent="0.2">
      <c r="A231" s="8">
        <v>44</v>
      </c>
      <c r="B231" s="75" t="s">
        <v>172</v>
      </c>
      <c r="C231" s="8">
        <v>4.0599999999999996</v>
      </c>
      <c r="D231" s="9">
        <v>0.2</v>
      </c>
      <c r="E231" s="38">
        <v>0.52779999999999994</v>
      </c>
      <c r="F231" s="39">
        <f t="shared" si="98"/>
        <v>4.7877999999999998</v>
      </c>
      <c r="G231" s="66">
        <f t="shared" si="99"/>
        <v>7133822</v>
      </c>
      <c r="H231" s="66">
        <f t="shared" si="100"/>
        <v>290216.84954545455</v>
      </c>
      <c r="I231" s="111">
        <f t="shared" ref="I231:I237" si="124">(C231+D231+E231)*1490000*1%</f>
        <v>71338.22</v>
      </c>
      <c r="J231" s="111">
        <f t="shared" ref="J231:J237" si="125">(C231+D231+E231)*1490000*1%</f>
        <v>71338.22</v>
      </c>
      <c r="K231" s="111">
        <f t="shared" ref="K231:K237" si="126">(C231+D231+E231)*1490000*1%</f>
        <v>71338.22</v>
      </c>
      <c r="L231" s="83">
        <f t="shared" ref="L231:L237" si="127">I231+J231+K231</f>
        <v>214014.66</v>
      </c>
    </row>
    <row r="232" spans="1:12" ht="13.5" x14ac:dyDescent="0.2">
      <c r="A232" s="8">
        <v>45</v>
      </c>
      <c r="B232" s="75" t="s">
        <v>173</v>
      </c>
      <c r="C232" s="15">
        <v>4.0599999999999996</v>
      </c>
      <c r="D232" s="9"/>
      <c r="E232" s="9"/>
      <c r="F232" s="39">
        <f t="shared" si="98"/>
        <v>4.0599999999999996</v>
      </c>
      <c r="G232" s="66">
        <f t="shared" si="99"/>
        <v>6049399.9999999991</v>
      </c>
      <c r="H232" s="66">
        <f t="shared" si="100"/>
        <v>246100.59090909088</v>
      </c>
      <c r="I232" s="111">
        <f t="shared" si="124"/>
        <v>60493.999999999993</v>
      </c>
      <c r="J232" s="111">
        <f t="shared" si="125"/>
        <v>60493.999999999993</v>
      </c>
      <c r="K232" s="111">
        <f t="shared" si="126"/>
        <v>60493.999999999993</v>
      </c>
      <c r="L232" s="83">
        <f t="shared" si="127"/>
        <v>181481.99999999997</v>
      </c>
    </row>
    <row r="233" spans="1:12" ht="13.5" x14ac:dyDescent="0.2">
      <c r="A233" s="8">
        <v>46</v>
      </c>
      <c r="B233" s="69" t="s">
        <v>174</v>
      </c>
      <c r="C233" s="10">
        <v>4.0599999999999996</v>
      </c>
      <c r="D233" s="10"/>
      <c r="E233" s="38"/>
      <c r="F233" s="39">
        <f t="shared" si="98"/>
        <v>4.0599999999999996</v>
      </c>
      <c r="G233" s="66">
        <f t="shared" si="99"/>
        <v>6049399.9999999991</v>
      </c>
      <c r="H233" s="66">
        <f t="shared" si="100"/>
        <v>246100.59090909088</v>
      </c>
      <c r="I233" s="111">
        <f t="shared" si="124"/>
        <v>60493.999999999993</v>
      </c>
      <c r="J233" s="111">
        <f t="shared" si="125"/>
        <v>60493.999999999993</v>
      </c>
      <c r="K233" s="111">
        <f t="shared" si="126"/>
        <v>60493.999999999993</v>
      </c>
      <c r="L233" s="83">
        <f t="shared" si="127"/>
        <v>181481.99999999997</v>
      </c>
    </row>
    <row r="234" spans="1:12" ht="13.5" x14ac:dyDescent="0.2">
      <c r="A234" s="8">
        <v>47</v>
      </c>
      <c r="B234" s="75" t="s">
        <v>262</v>
      </c>
      <c r="C234" s="8">
        <v>2.86</v>
      </c>
      <c r="D234" s="9"/>
      <c r="E234" s="38"/>
      <c r="F234" s="39">
        <f t="shared" si="98"/>
        <v>2.86</v>
      </c>
      <c r="G234" s="66">
        <f t="shared" si="99"/>
        <v>4261400</v>
      </c>
      <c r="H234" s="66">
        <f t="shared" si="100"/>
        <v>173361.5</v>
      </c>
      <c r="I234" s="111">
        <f t="shared" si="124"/>
        <v>42614</v>
      </c>
      <c r="J234" s="111">
        <f t="shared" si="125"/>
        <v>42614</v>
      </c>
      <c r="K234" s="111">
        <f t="shared" si="126"/>
        <v>42614</v>
      </c>
      <c r="L234" s="83">
        <f t="shared" si="127"/>
        <v>127842</v>
      </c>
    </row>
    <row r="235" spans="1:12" ht="13.5" x14ac:dyDescent="0.2">
      <c r="A235" s="8">
        <v>48</v>
      </c>
      <c r="B235" s="69" t="s">
        <v>132</v>
      </c>
      <c r="C235" s="55">
        <v>2.34</v>
      </c>
      <c r="D235" s="21"/>
      <c r="E235" s="21"/>
      <c r="F235" s="39">
        <f>C235+D235+E235</f>
        <v>2.34</v>
      </c>
      <c r="G235" s="66">
        <f>F235*1490000</f>
        <v>3486600</v>
      </c>
      <c r="H235" s="66">
        <f>G235/22-G235*10.5%/22</f>
        <v>141841.22727272726</v>
      </c>
      <c r="I235" s="111">
        <f t="shared" si="124"/>
        <v>34866</v>
      </c>
      <c r="J235" s="111">
        <f t="shared" si="125"/>
        <v>34866</v>
      </c>
      <c r="K235" s="111">
        <f t="shared" si="126"/>
        <v>34866</v>
      </c>
      <c r="L235" s="83">
        <f t="shared" si="127"/>
        <v>104598</v>
      </c>
    </row>
    <row r="236" spans="1:12" ht="13.5" x14ac:dyDescent="0.2">
      <c r="A236" s="8">
        <v>49</v>
      </c>
      <c r="B236" s="69" t="s">
        <v>161</v>
      </c>
      <c r="C236" s="15">
        <v>2.2599999999999998</v>
      </c>
      <c r="D236" s="9"/>
      <c r="E236" s="9"/>
      <c r="F236" s="39">
        <f>C236+D236+E236</f>
        <v>2.2599999999999998</v>
      </c>
      <c r="G236" s="66">
        <f>F236*1490000</f>
        <v>3367399.9999999995</v>
      </c>
      <c r="H236" s="66">
        <f>G236/22-G236*10.5%/22</f>
        <v>136991.95454545453</v>
      </c>
      <c r="I236" s="111">
        <f t="shared" si="124"/>
        <v>33673.999999999993</v>
      </c>
      <c r="J236" s="111">
        <f t="shared" si="125"/>
        <v>33673.999999999993</v>
      </c>
      <c r="K236" s="111">
        <f t="shared" si="126"/>
        <v>33673.999999999993</v>
      </c>
      <c r="L236" s="83">
        <f t="shared" si="127"/>
        <v>101021.99999999997</v>
      </c>
    </row>
    <row r="237" spans="1:12" ht="13.5" x14ac:dyDescent="0.2">
      <c r="A237" s="8">
        <v>50</v>
      </c>
      <c r="B237" s="75" t="s">
        <v>241</v>
      </c>
      <c r="C237" s="8">
        <v>2.46</v>
      </c>
      <c r="D237" s="9"/>
      <c r="E237" s="38"/>
      <c r="F237" s="39">
        <f t="shared" si="98"/>
        <v>2.46</v>
      </c>
      <c r="G237" s="66">
        <f t="shared" si="99"/>
        <v>3665400</v>
      </c>
      <c r="H237" s="66">
        <f t="shared" si="100"/>
        <v>149115.13636363635</v>
      </c>
      <c r="I237" s="111">
        <f t="shared" si="124"/>
        <v>36654</v>
      </c>
      <c r="J237" s="111">
        <f t="shared" si="125"/>
        <v>36654</v>
      </c>
      <c r="K237" s="111">
        <f t="shared" si="126"/>
        <v>36654</v>
      </c>
      <c r="L237" s="83">
        <f t="shared" si="127"/>
        <v>109962</v>
      </c>
    </row>
    <row r="238" spans="1:12" ht="13.5" x14ac:dyDescent="0.25">
      <c r="A238" s="15"/>
      <c r="B238" s="15" t="s">
        <v>127</v>
      </c>
      <c r="C238" s="14">
        <f t="shared" ref="C238:H238" si="128">SUM(C231:C237)</f>
        <v>22.1</v>
      </c>
      <c r="D238" s="14">
        <f t="shared" si="128"/>
        <v>0.2</v>
      </c>
      <c r="E238" s="14">
        <f t="shared" si="128"/>
        <v>0.52779999999999994</v>
      </c>
      <c r="F238" s="14">
        <f t="shared" si="128"/>
        <v>22.827799999999996</v>
      </c>
      <c r="G238" s="14">
        <f t="shared" si="128"/>
        <v>34013422</v>
      </c>
      <c r="H238" s="14">
        <f t="shared" si="128"/>
        <v>1383727.8495454546</v>
      </c>
      <c r="I238" s="14"/>
      <c r="J238" s="14"/>
      <c r="K238" s="14"/>
      <c r="L238" s="60">
        <f>SUM(L231:L237)</f>
        <v>1020402.6599999999</v>
      </c>
    </row>
    <row r="239" spans="1:12" ht="12.75" x14ac:dyDescent="0.2">
      <c r="A239" s="108" t="s">
        <v>175</v>
      </c>
      <c r="B239" s="108" t="s">
        <v>176</v>
      </c>
      <c r="C239" s="9"/>
      <c r="D239" s="9"/>
      <c r="E239" s="38"/>
      <c r="F239" s="39"/>
      <c r="G239" s="66"/>
      <c r="H239" s="66"/>
      <c r="I239" s="66"/>
      <c r="J239" s="66"/>
      <c r="K239" s="66"/>
      <c r="L239" s="61"/>
    </row>
    <row r="240" spans="1:12" ht="13.5" x14ac:dyDescent="0.2">
      <c r="A240" s="8">
        <v>51</v>
      </c>
      <c r="B240" s="75" t="s">
        <v>177</v>
      </c>
      <c r="C240" s="8">
        <v>3.33</v>
      </c>
      <c r="D240" s="9">
        <v>0.2</v>
      </c>
      <c r="E240" s="38"/>
      <c r="F240" s="39">
        <f t="shared" si="98"/>
        <v>3.5300000000000002</v>
      </c>
      <c r="G240" s="66">
        <f t="shared" si="99"/>
        <v>5259700</v>
      </c>
      <c r="H240" s="66">
        <f t="shared" si="100"/>
        <v>213974.15909090909</v>
      </c>
      <c r="I240" s="111">
        <f t="shared" ref="I240:I244" si="129">(C240+D240+E240)*1490000*1%</f>
        <v>52597</v>
      </c>
      <c r="J240" s="111">
        <f t="shared" ref="J240:J244" si="130">(C240+D240+E240)*1490000*1%</f>
        <v>52597</v>
      </c>
      <c r="K240" s="111">
        <f t="shared" ref="K240:K244" si="131">(C240+D240+E240)*1490000*1%</f>
        <v>52597</v>
      </c>
      <c r="L240" s="83">
        <f t="shared" ref="L240:L244" si="132">I240+J240+K240</f>
        <v>157791</v>
      </c>
    </row>
    <row r="241" spans="1:53" ht="13.5" x14ac:dyDescent="0.2">
      <c r="A241" s="8">
        <v>52</v>
      </c>
      <c r="B241" s="69" t="s">
        <v>178</v>
      </c>
      <c r="C241" s="15">
        <v>2.86</v>
      </c>
      <c r="D241" s="9">
        <v>0.15</v>
      </c>
      <c r="E241" s="9"/>
      <c r="F241" s="39">
        <f t="shared" si="98"/>
        <v>3.01</v>
      </c>
      <c r="G241" s="66">
        <f t="shared" si="99"/>
        <v>4484900</v>
      </c>
      <c r="H241" s="66">
        <f t="shared" si="100"/>
        <v>182453.88636363635</v>
      </c>
      <c r="I241" s="111">
        <f t="shared" si="129"/>
        <v>44849</v>
      </c>
      <c r="J241" s="111">
        <f t="shared" si="130"/>
        <v>44849</v>
      </c>
      <c r="K241" s="111">
        <f t="shared" si="131"/>
        <v>44849</v>
      </c>
      <c r="L241" s="83">
        <f t="shared" si="132"/>
        <v>134547</v>
      </c>
    </row>
    <row r="242" spans="1:53" ht="13.5" x14ac:dyDescent="0.2">
      <c r="A242" s="8">
        <v>53</v>
      </c>
      <c r="B242" s="69" t="s">
        <v>179</v>
      </c>
      <c r="C242" s="10">
        <v>4.0599999999999996</v>
      </c>
      <c r="D242" s="10"/>
      <c r="E242" s="38">
        <v>0.24359999999999996</v>
      </c>
      <c r="F242" s="39">
        <f t="shared" si="98"/>
        <v>4.3035999999999994</v>
      </c>
      <c r="G242" s="66">
        <f t="shared" si="99"/>
        <v>6412363.9999999991</v>
      </c>
      <c r="H242" s="66">
        <f t="shared" si="100"/>
        <v>260866.62636363634</v>
      </c>
      <c r="I242" s="111">
        <f t="shared" si="129"/>
        <v>64123.639999999992</v>
      </c>
      <c r="J242" s="111">
        <f t="shared" si="130"/>
        <v>64123.639999999992</v>
      </c>
      <c r="K242" s="111">
        <f t="shared" si="131"/>
        <v>64123.639999999992</v>
      </c>
      <c r="L242" s="83">
        <f t="shared" si="132"/>
        <v>192370.91999999998</v>
      </c>
    </row>
    <row r="243" spans="1:53" ht="13.5" x14ac:dyDescent="0.2">
      <c r="A243" s="8">
        <v>54</v>
      </c>
      <c r="B243" s="69" t="s">
        <v>180</v>
      </c>
      <c r="C243" s="8">
        <v>2.86</v>
      </c>
      <c r="D243" s="9"/>
      <c r="E243" s="38"/>
      <c r="F243" s="39">
        <f t="shared" si="98"/>
        <v>2.86</v>
      </c>
      <c r="G243" s="66">
        <f t="shared" si="99"/>
        <v>4261400</v>
      </c>
      <c r="H243" s="66">
        <f t="shared" si="100"/>
        <v>173361.5</v>
      </c>
      <c r="I243" s="111">
        <f t="shared" si="129"/>
        <v>42614</v>
      </c>
      <c r="J243" s="111">
        <f t="shared" si="130"/>
        <v>42614</v>
      </c>
      <c r="K243" s="111">
        <f t="shared" si="131"/>
        <v>42614</v>
      </c>
      <c r="L243" s="83">
        <f t="shared" si="132"/>
        <v>127842</v>
      </c>
    </row>
    <row r="244" spans="1:53" ht="13.5" x14ac:dyDescent="0.2">
      <c r="A244" s="8">
        <v>55</v>
      </c>
      <c r="B244" s="69" t="s">
        <v>243</v>
      </c>
      <c r="C244" s="8">
        <v>2.46</v>
      </c>
      <c r="D244" s="9"/>
      <c r="E244" s="38"/>
      <c r="F244" s="39">
        <f t="shared" si="98"/>
        <v>2.46</v>
      </c>
      <c r="G244" s="66">
        <f t="shared" si="99"/>
        <v>3665400</v>
      </c>
      <c r="H244" s="66">
        <f t="shared" si="100"/>
        <v>149115.13636363635</v>
      </c>
      <c r="I244" s="111">
        <f t="shared" si="129"/>
        <v>36654</v>
      </c>
      <c r="J244" s="111">
        <f t="shared" si="130"/>
        <v>36654</v>
      </c>
      <c r="K244" s="111">
        <f t="shared" si="131"/>
        <v>36654</v>
      </c>
      <c r="L244" s="83">
        <f t="shared" si="132"/>
        <v>109962</v>
      </c>
    </row>
    <row r="245" spans="1:53" ht="13.5" x14ac:dyDescent="0.25">
      <c r="A245" s="15"/>
      <c r="B245" s="15" t="s">
        <v>127</v>
      </c>
      <c r="C245" s="14">
        <f t="shared" ref="C245:H245" si="133">SUM(C240:C244)</f>
        <v>15.57</v>
      </c>
      <c r="D245" s="14">
        <f t="shared" si="133"/>
        <v>0.35</v>
      </c>
      <c r="E245" s="14">
        <f t="shared" si="133"/>
        <v>0.24359999999999996</v>
      </c>
      <c r="F245" s="14">
        <f t="shared" si="133"/>
        <v>16.163599999999999</v>
      </c>
      <c r="G245" s="14">
        <f t="shared" si="133"/>
        <v>24083764</v>
      </c>
      <c r="H245" s="14">
        <f t="shared" si="133"/>
        <v>979771.30818181811</v>
      </c>
      <c r="I245" s="14"/>
      <c r="J245" s="14"/>
      <c r="K245" s="14"/>
      <c r="L245" s="60">
        <f>SUM(L240:L244)</f>
        <v>722512.91999999993</v>
      </c>
    </row>
    <row r="246" spans="1:53" ht="12.75" x14ac:dyDescent="0.2">
      <c r="A246" s="108" t="s">
        <v>181</v>
      </c>
      <c r="B246" s="108" t="s">
        <v>182</v>
      </c>
      <c r="C246" s="8"/>
      <c r="D246" s="9"/>
      <c r="E246" s="38"/>
      <c r="F246" s="39">
        <f t="shared" si="98"/>
        <v>0</v>
      </c>
      <c r="G246" s="66">
        <f t="shared" si="99"/>
        <v>0</v>
      </c>
      <c r="H246" s="66">
        <f t="shared" si="100"/>
        <v>0</v>
      </c>
      <c r="I246" s="66"/>
      <c r="J246" s="66"/>
      <c r="K246" s="66"/>
      <c r="L246" s="61"/>
    </row>
    <row r="247" spans="1:53" s="4" customFormat="1" ht="13.5" x14ac:dyDescent="0.2">
      <c r="A247" s="8">
        <v>56</v>
      </c>
      <c r="B247" s="69" t="s">
        <v>183</v>
      </c>
      <c r="C247" s="8">
        <v>3</v>
      </c>
      <c r="D247" s="9">
        <v>0.2</v>
      </c>
      <c r="E247" s="38"/>
      <c r="F247" s="39">
        <f t="shared" si="98"/>
        <v>3.2</v>
      </c>
      <c r="G247" s="66">
        <f t="shared" si="99"/>
        <v>4768000</v>
      </c>
      <c r="H247" s="66">
        <f t="shared" si="100"/>
        <v>193970.90909090909</v>
      </c>
      <c r="I247" s="111">
        <f t="shared" ref="I247:I253" si="134">(C247+D247+E247)*1490000*1%</f>
        <v>47680</v>
      </c>
      <c r="J247" s="111">
        <f t="shared" ref="J247:J253" si="135">(C247+D247+E247)*1490000*1%</f>
        <v>47680</v>
      </c>
      <c r="K247" s="111">
        <f t="shared" ref="K247:K253" si="136">(C247+D247+E247)*1490000*1%</f>
        <v>47680</v>
      </c>
      <c r="L247" s="83">
        <f t="shared" ref="L247:L253" si="137">I247+J247+K247</f>
        <v>143040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BA247" s="5"/>
    </row>
    <row r="248" spans="1:53" s="4" customFormat="1" ht="13.5" x14ac:dyDescent="0.2">
      <c r="A248" s="8">
        <v>57</v>
      </c>
      <c r="B248" s="69" t="s">
        <v>184</v>
      </c>
      <c r="C248" s="16">
        <v>2.86</v>
      </c>
      <c r="D248" s="9">
        <v>0.15</v>
      </c>
      <c r="E248" s="9"/>
      <c r="F248" s="39">
        <f t="shared" si="98"/>
        <v>3.01</v>
      </c>
      <c r="G248" s="66">
        <f t="shared" si="99"/>
        <v>4484900</v>
      </c>
      <c r="H248" s="66">
        <f t="shared" si="100"/>
        <v>182453.88636363635</v>
      </c>
      <c r="I248" s="111">
        <f t="shared" si="134"/>
        <v>44849</v>
      </c>
      <c r="J248" s="111">
        <f t="shared" si="135"/>
        <v>44849</v>
      </c>
      <c r="K248" s="111">
        <f t="shared" si="136"/>
        <v>44849</v>
      </c>
      <c r="L248" s="83">
        <f t="shared" si="137"/>
        <v>134547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BA248" s="5"/>
    </row>
    <row r="249" spans="1:53" s="7" customFormat="1" ht="13.5" x14ac:dyDescent="0.2">
      <c r="A249" s="8">
        <v>58</v>
      </c>
      <c r="B249" s="69" t="s">
        <v>185</v>
      </c>
      <c r="C249" s="10">
        <v>4.0599999999999996</v>
      </c>
      <c r="D249" s="10"/>
      <c r="E249" s="65">
        <v>0.44659999999999994</v>
      </c>
      <c r="F249" s="39">
        <f t="shared" si="98"/>
        <v>4.5065999999999997</v>
      </c>
      <c r="G249" s="66">
        <f t="shared" si="99"/>
        <v>6714834</v>
      </c>
      <c r="H249" s="66">
        <f t="shared" si="100"/>
        <v>273171.65590909094</v>
      </c>
      <c r="I249" s="111">
        <f t="shared" si="134"/>
        <v>67148.34</v>
      </c>
      <c r="J249" s="111">
        <f t="shared" si="135"/>
        <v>67148.34</v>
      </c>
      <c r="K249" s="111">
        <f t="shared" si="136"/>
        <v>67148.34</v>
      </c>
      <c r="L249" s="83">
        <f t="shared" si="137"/>
        <v>201445.02</v>
      </c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</row>
    <row r="250" spans="1:53" ht="13.5" x14ac:dyDescent="0.2">
      <c r="A250" s="8">
        <v>59</v>
      </c>
      <c r="B250" s="69" t="s">
        <v>186</v>
      </c>
      <c r="C250" s="12">
        <v>3.06</v>
      </c>
      <c r="D250" s="9"/>
      <c r="E250" s="38"/>
      <c r="F250" s="39">
        <f t="shared" si="98"/>
        <v>3.06</v>
      </c>
      <c r="G250" s="66">
        <f t="shared" si="99"/>
        <v>4559400</v>
      </c>
      <c r="H250" s="66">
        <f t="shared" si="100"/>
        <v>185484.68181818182</v>
      </c>
      <c r="I250" s="111">
        <f t="shared" si="134"/>
        <v>45594</v>
      </c>
      <c r="J250" s="111">
        <f t="shared" si="135"/>
        <v>45594</v>
      </c>
      <c r="K250" s="111">
        <f t="shared" si="136"/>
        <v>45594</v>
      </c>
      <c r="L250" s="83">
        <f t="shared" si="137"/>
        <v>136782</v>
      </c>
    </row>
    <row r="251" spans="1:53" s="4" customFormat="1" ht="13.5" x14ac:dyDescent="0.2">
      <c r="A251" s="8">
        <v>60</v>
      </c>
      <c r="B251" s="69" t="s">
        <v>187</v>
      </c>
      <c r="C251" s="8">
        <v>3.46</v>
      </c>
      <c r="D251" s="9"/>
      <c r="E251" s="38"/>
      <c r="F251" s="39">
        <f t="shared" si="98"/>
        <v>3.46</v>
      </c>
      <c r="G251" s="66">
        <f t="shared" si="99"/>
        <v>5155400</v>
      </c>
      <c r="H251" s="66">
        <f t="shared" si="100"/>
        <v>209731.04545454547</v>
      </c>
      <c r="I251" s="111">
        <f t="shared" si="134"/>
        <v>51554</v>
      </c>
      <c r="J251" s="111">
        <f t="shared" si="135"/>
        <v>51554</v>
      </c>
      <c r="K251" s="111">
        <f t="shared" si="136"/>
        <v>51554</v>
      </c>
      <c r="L251" s="83">
        <f t="shared" si="137"/>
        <v>154662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BA251" s="5"/>
    </row>
    <row r="252" spans="1:53" s="35" customFormat="1" ht="13.5" x14ac:dyDescent="0.2">
      <c r="A252" s="8">
        <v>61</v>
      </c>
      <c r="B252" s="69" t="s">
        <v>188</v>
      </c>
      <c r="C252" s="8">
        <v>2.46</v>
      </c>
      <c r="D252" s="9"/>
      <c r="E252" s="65"/>
      <c r="F252" s="39">
        <f t="shared" si="98"/>
        <v>2.46</v>
      </c>
      <c r="G252" s="66">
        <f t="shared" si="99"/>
        <v>3665400</v>
      </c>
      <c r="H252" s="66">
        <f t="shared" si="100"/>
        <v>149115.13636363635</v>
      </c>
      <c r="I252" s="111">
        <f t="shared" si="134"/>
        <v>36654</v>
      </c>
      <c r="J252" s="111">
        <f t="shared" si="135"/>
        <v>36654</v>
      </c>
      <c r="K252" s="111">
        <f t="shared" si="136"/>
        <v>36654</v>
      </c>
      <c r="L252" s="83">
        <f t="shared" si="137"/>
        <v>109962</v>
      </c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</row>
    <row r="253" spans="1:53" ht="13.5" x14ac:dyDescent="0.2">
      <c r="A253" s="8">
        <v>62</v>
      </c>
      <c r="B253" s="69" t="s">
        <v>236</v>
      </c>
      <c r="C253" s="8">
        <v>2.66</v>
      </c>
      <c r="D253" s="9"/>
      <c r="E253" s="38"/>
      <c r="F253" s="39">
        <f t="shared" si="98"/>
        <v>2.66</v>
      </c>
      <c r="G253" s="66">
        <f t="shared" si="99"/>
        <v>3963400</v>
      </c>
      <c r="H253" s="66">
        <f t="shared" si="100"/>
        <v>161238.31818181818</v>
      </c>
      <c r="I253" s="111">
        <f t="shared" si="134"/>
        <v>39634</v>
      </c>
      <c r="J253" s="111">
        <f t="shared" si="135"/>
        <v>39634</v>
      </c>
      <c r="K253" s="111">
        <f t="shared" si="136"/>
        <v>39634</v>
      </c>
      <c r="L253" s="83">
        <f t="shared" si="137"/>
        <v>118902</v>
      </c>
    </row>
    <row r="254" spans="1:53" ht="13.5" x14ac:dyDescent="0.25">
      <c r="A254" s="15"/>
      <c r="B254" s="15" t="s">
        <v>127</v>
      </c>
      <c r="C254" s="14">
        <f t="shared" ref="C254:H254" si="138">SUM(C247:C253)</f>
        <v>21.56</v>
      </c>
      <c r="D254" s="14">
        <f t="shared" si="138"/>
        <v>0.35</v>
      </c>
      <c r="E254" s="14">
        <f t="shared" si="138"/>
        <v>0.44659999999999994</v>
      </c>
      <c r="F254" s="14">
        <f t="shared" si="138"/>
        <v>22.3566</v>
      </c>
      <c r="G254" s="14">
        <f t="shared" si="138"/>
        <v>33311334</v>
      </c>
      <c r="H254" s="14">
        <f t="shared" si="138"/>
        <v>1355165.6331818181</v>
      </c>
      <c r="I254" s="14"/>
      <c r="J254" s="14"/>
      <c r="K254" s="14"/>
      <c r="L254" s="60">
        <f>SUM(L247:L253)</f>
        <v>999340.02</v>
      </c>
    </row>
    <row r="255" spans="1:53" ht="12.75" x14ac:dyDescent="0.2">
      <c r="A255" s="108" t="s">
        <v>189</v>
      </c>
      <c r="B255" s="108" t="s">
        <v>190</v>
      </c>
      <c r="C255" s="10"/>
      <c r="D255" s="10"/>
      <c r="E255" s="38"/>
      <c r="F255" s="39">
        <f t="shared" si="98"/>
        <v>0</v>
      </c>
      <c r="G255" s="66">
        <f t="shared" si="99"/>
        <v>0</v>
      </c>
      <c r="H255" s="66">
        <f t="shared" si="100"/>
        <v>0</v>
      </c>
      <c r="I255" s="66"/>
      <c r="J255" s="66"/>
      <c r="K255" s="66"/>
      <c r="L255" s="61"/>
    </row>
    <row r="256" spans="1:53" ht="13.5" x14ac:dyDescent="0.2">
      <c r="A256" s="8">
        <v>63</v>
      </c>
      <c r="B256" s="69" t="s">
        <v>191</v>
      </c>
      <c r="C256" s="8">
        <v>4.6500000000000004</v>
      </c>
      <c r="D256" s="9">
        <v>0.2</v>
      </c>
      <c r="E256" s="38"/>
      <c r="F256" s="39">
        <f t="shared" si="98"/>
        <v>4.8500000000000005</v>
      </c>
      <c r="G256" s="66">
        <f t="shared" si="99"/>
        <v>7226500.0000000009</v>
      </c>
      <c r="H256" s="66">
        <f t="shared" si="100"/>
        <v>293987.15909090912</v>
      </c>
      <c r="I256" s="111">
        <f t="shared" ref="I256:I261" si="139">(C256+D256+E256)*1490000*1%</f>
        <v>72265.000000000015</v>
      </c>
      <c r="J256" s="111">
        <f t="shared" ref="J256:J261" si="140">(C256+D256+E256)*1490000*1%</f>
        <v>72265.000000000015</v>
      </c>
      <c r="K256" s="111">
        <f t="shared" ref="K256:K261" si="141">(C256+D256+E256)*1490000*1%</f>
        <v>72265.000000000015</v>
      </c>
      <c r="L256" s="83">
        <f t="shared" ref="L256:L261" si="142">I256+J256+K256</f>
        <v>216795.00000000006</v>
      </c>
    </row>
    <row r="257" spans="1:14" ht="13.5" x14ac:dyDescent="0.2">
      <c r="A257" s="8">
        <v>64</v>
      </c>
      <c r="B257" s="69" t="s">
        <v>192</v>
      </c>
      <c r="C257" s="8">
        <v>2.86</v>
      </c>
      <c r="D257" s="9">
        <v>0.15</v>
      </c>
      <c r="E257" s="38"/>
      <c r="F257" s="39">
        <f t="shared" si="98"/>
        <v>3.01</v>
      </c>
      <c r="G257" s="66">
        <f t="shared" si="99"/>
        <v>4484900</v>
      </c>
      <c r="H257" s="66">
        <f t="shared" si="100"/>
        <v>182453.88636363635</v>
      </c>
      <c r="I257" s="111">
        <f t="shared" si="139"/>
        <v>44849</v>
      </c>
      <c r="J257" s="111">
        <f t="shared" si="140"/>
        <v>44849</v>
      </c>
      <c r="K257" s="111">
        <f t="shared" si="141"/>
        <v>44849</v>
      </c>
      <c r="L257" s="83">
        <f t="shared" si="142"/>
        <v>134547</v>
      </c>
    </row>
    <row r="258" spans="1:14" ht="13.5" x14ac:dyDescent="0.2">
      <c r="A258" s="8">
        <v>65</v>
      </c>
      <c r="B258" s="69" t="s">
        <v>193</v>
      </c>
      <c r="C258" s="8">
        <v>4.0599999999999996</v>
      </c>
      <c r="D258" s="9"/>
      <c r="E258" s="38"/>
      <c r="F258" s="39">
        <f t="shared" si="98"/>
        <v>4.0599999999999996</v>
      </c>
      <c r="G258" s="66">
        <f t="shared" si="99"/>
        <v>6049399.9999999991</v>
      </c>
      <c r="H258" s="66">
        <f t="shared" si="100"/>
        <v>246100.59090909088</v>
      </c>
      <c r="I258" s="111">
        <f t="shared" si="139"/>
        <v>60493.999999999993</v>
      </c>
      <c r="J258" s="111">
        <f t="shared" si="140"/>
        <v>60493.999999999993</v>
      </c>
      <c r="K258" s="111">
        <f t="shared" si="141"/>
        <v>60493.999999999993</v>
      </c>
      <c r="L258" s="83">
        <f t="shared" si="142"/>
        <v>181481.99999999997</v>
      </c>
    </row>
    <row r="259" spans="1:14" ht="13.5" x14ac:dyDescent="0.2">
      <c r="A259" s="8">
        <v>66</v>
      </c>
      <c r="B259" s="69" t="s">
        <v>194</v>
      </c>
      <c r="C259" s="8">
        <v>2.86</v>
      </c>
      <c r="D259" s="9"/>
      <c r="E259" s="38"/>
      <c r="F259" s="39">
        <f t="shared" si="98"/>
        <v>2.86</v>
      </c>
      <c r="G259" s="66">
        <f t="shared" si="99"/>
        <v>4261400</v>
      </c>
      <c r="H259" s="66">
        <f t="shared" si="100"/>
        <v>173361.5</v>
      </c>
      <c r="I259" s="111">
        <f t="shared" si="139"/>
        <v>42614</v>
      </c>
      <c r="J259" s="111">
        <f t="shared" si="140"/>
        <v>42614</v>
      </c>
      <c r="K259" s="111">
        <f t="shared" si="141"/>
        <v>42614</v>
      </c>
      <c r="L259" s="83">
        <f t="shared" si="142"/>
        <v>127842</v>
      </c>
    </row>
    <row r="260" spans="1:14" ht="13.5" x14ac:dyDescent="0.2">
      <c r="A260" s="8">
        <v>67</v>
      </c>
      <c r="B260" s="69" t="s">
        <v>195</v>
      </c>
      <c r="C260" s="8">
        <v>2.86</v>
      </c>
      <c r="D260" s="9"/>
      <c r="E260" s="38"/>
      <c r="F260" s="39">
        <f t="shared" si="98"/>
        <v>2.86</v>
      </c>
      <c r="G260" s="66">
        <f t="shared" si="99"/>
        <v>4261400</v>
      </c>
      <c r="H260" s="66">
        <f t="shared" si="100"/>
        <v>173361.5</v>
      </c>
      <c r="I260" s="111">
        <f t="shared" si="139"/>
        <v>42614</v>
      </c>
      <c r="J260" s="111">
        <f t="shared" si="140"/>
        <v>42614</v>
      </c>
      <c r="K260" s="111">
        <f t="shared" si="141"/>
        <v>42614</v>
      </c>
      <c r="L260" s="83">
        <f t="shared" si="142"/>
        <v>127842</v>
      </c>
    </row>
    <row r="261" spans="1:14" ht="13.5" x14ac:dyDescent="0.2">
      <c r="A261" s="8">
        <v>68</v>
      </c>
      <c r="B261" s="69" t="s">
        <v>244</v>
      </c>
      <c r="C261" s="8">
        <v>2.46</v>
      </c>
      <c r="D261" s="9"/>
      <c r="E261" s="38"/>
      <c r="F261" s="39">
        <f t="shared" si="98"/>
        <v>2.46</v>
      </c>
      <c r="G261" s="66">
        <f t="shared" si="99"/>
        <v>3665400</v>
      </c>
      <c r="H261" s="66">
        <f t="shared" si="100"/>
        <v>149115.13636363635</v>
      </c>
      <c r="I261" s="111">
        <f t="shared" si="139"/>
        <v>36654</v>
      </c>
      <c r="J261" s="111">
        <f t="shared" si="140"/>
        <v>36654</v>
      </c>
      <c r="K261" s="111">
        <f t="shared" si="141"/>
        <v>36654</v>
      </c>
      <c r="L261" s="83">
        <f t="shared" si="142"/>
        <v>109962</v>
      </c>
    </row>
    <row r="262" spans="1:14" ht="13.5" x14ac:dyDescent="0.25">
      <c r="A262" s="15"/>
      <c r="B262" s="15" t="s">
        <v>127</v>
      </c>
      <c r="C262" s="14">
        <f t="shared" ref="C262:G262" si="143">SUM(C256:C261)</f>
        <v>19.75</v>
      </c>
      <c r="D262" s="14">
        <f t="shared" si="143"/>
        <v>0.35</v>
      </c>
      <c r="E262" s="14">
        <f t="shared" si="143"/>
        <v>0</v>
      </c>
      <c r="F262" s="14">
        <f t="shared" si="143"/>
        <v>20.100000000000001</v>
      </c>
      <c r="G262" s="14">
        <f t="shared" si="143"/>
        <v>29949000</v>
      </c>
      <c r="H262" s="14">
        <f>SUM(H256:H261)</f>
        <v>1218379.7727272725</v>
      </c>
      <c r="I262" s="14"/>
      <c r="J262" s="14"/>
      <c r="K262" s="14"/>
      <c r="L262" s="60">
        <f>SUM(L256:L261)</f>
        <v>898470</v>
      </c>
    </row>
    <row r="263" spans="1:14" ht="12.75" x14ac:dyDescent="0.2">
      <c r="A263" s="108" t="s">
        <v>196</v>
      </c>
      <c r="B263" s="108" t="s">
        <v>197</v>
      </c>
      <c r="C263" s="10"/>
      <c r="D263" s="10"/>
      <c r="E263" s="38"/>
      <c r="F263" s="39">
        <f t="shared" si="98"/>
        <v>0</v>
      </c>
      <c r="G263" s="66">
        <f t="shared" si="99"/>
        <v>0</v>
      </c>
      <c r="H263" s="66">
        <f t="shared" si="100"/>
        <v>0</v>
      </c>
      <c r="I263" s="66"/>
      <c r="J263" s="66"/>
      <c r="K263" s="66"/>
      <c r="L263" s="61"/>
    </row>
    <row r="264" spans="1:14" ht="13.5" x14ac:dyDescent="0.2">
      <c r="A264" s="8">
        <v>69</v>
      </c>
      <c r="B264" s="69" t="s">
        <v>198</v>
      </c>
      <c r="C264" s="8">
        <v>2.86</v>
      </c>
      <c r="D264" s="9">
        <v>0.2</v>
      </c>
      <c r="E264" s="38"/>
      <c r="F264" s="39">
        <f t="shared" si="98"/>
        <v>3.06</v>
      </c>
      <c r="G264" s="66">
        <f t="shared" si="99"/>
        <v>4559400</v>
      </c>
      <c r="H264" s="66">
        <f t="shared" si="100"/>
        <v>185484.68181818182</v>
      </c>
      <c r="I264" s="111">
        <f t="shared" ref="I264:I269" si="144">(C264+D264+E264)*1490000*1%</f>
        <v>45594</v>
      </c>
      <c r="J264" s="111">
        <f t="shared" ref="J264:J269" si="145">(C264+D264+E264)*1490000*1%</f>
        <v>45594</v>
      </c>
      <c r="K264" s="111">
        <f t="shared" ref="K264:K269" si="146">(C264+D264+E264)*1490000*1%</f>
        <v>45594</v>
      </c>
      <c r="L264" s="83">
        <f t="shared" ref="L264:L269" si="147">I264+J264+K264</f>
        <v>136782</v>
      </c>
    </row>
    <row r="265" spans="1:14" ht="13.5" x14ac:dyDescent="0.2">
      <c r="A265" s="8">
        <v>70</v>
      </c>
      <c r="B265" s="69" t="s">
        <v>199</v>
      </c>
      <c r="C265" s="8">
        <v>2.2599999999999998</v>
      </c>
      <c r="D265" s="9">
        <v>0.15</v>
      </c>
      <c r="E265" s="38"/>
      <c r="F265" s="39">
        <f t="shared" ref="F265:F270" si="148">C265+D265+E265</f>
        <v>2.4099999999999997</v>
      </c>
      <c r="G265" s="66">
        <f t="shared" si="99"/>
        <v>3590899.9999999995</v>
      </c>
      <c r="H265" s="66">
        <f>G265/22-G265*10.5%/22</f>
        <v>146084.34090909091</v>
      </c>
      <c r="I265" s="111">
        <f t="shared" si="144"/>
        <v>35908.999999999993</v>
      </c>
      <c r="J265" s="111">
        <f t="shared" si="145"/>
        <v>35908.999999999993</v>
      </c>
      <c r="K265" s="111">
        <f t="shared" si="146"/>
        <v>35908.999999999993</v>
      </c>
      <c r="L265" s="83">
        <f t="shared" si="147"/>
        <v>107726.99999999997</v>
      </c>
    </row>
    <row r="266" spans="1:14" ht="13.5" x14ac:dyDescent="0.2">
      <c r="A266" s="8">
        <v>71</v>
      </c>
      <c r="B266" s="69" t="s">
        <v>200</v>
      </c>
      <c r="C266" s="8">
        <v>2.86</v>
      </c>
      <c r="D266" s="9"/>
      <c r="E266" s="38"/>
      <c r="F266" s="39">
        <f t="shared" si="148"/>
        <v>2.86</v>
      </c>
      <c r="G266" s="66">
        <f t="shared" ref="G266:G269" si="149">F266*1490000</f>
        <v>4261400</v>
      </c>
      <c r="H266" s="66">
        <f t="shared" ref="H266:H269" si="150">G266/22-G266*10.5%/22</f>
        <v>173361.5</v>
      </c>
      <c r="I266" s="111">
        <f t="shared" si="144"/>
        <v>42614</v>
      </c>
      <c r="J266" s="111">
        <f t="shared" si="145"/>
        <v>42614</v>
      </c>
      <c r="K266" s="111">
        <f t="shared" si="146"/>
        <v>42614</v>
      </c>
      <c r="L266" s="83">
        <f t="shared" si="147"/>
        <v>127842</v>
      </c>
    </row>
    <row r="267" spans="1:14" ht="13.5" x14ac:dyDescent="0.2">
      <c r="A267" s="8">
        <v>72</v>
      </c>
      <c r="B267" s="69" t="s">
        <v>124</v>
      </c>
      <c r="C267" s="8">
        <v>2.86</v>
      </c>
      <c r="D267" s="9"/>
      <c r="E267" s="38"/>
      <c r="F267" s="39">
        <f t="shared" si="148"/>
        <v>2.86</v>
      </c>
      <c r="G267" s="66">
        <f t="shared" si="149"/>
        <v>4261400</v>
      </c>
      <c r="H267" s="66">
        <f t="shared" si="150"/>
        <v>173361.5</v>
      </c>
      <c r="I267" s="111">
        <f t="shared" si="144"/>
        <v>42614</v>
      </c>
      <c r="J267" s="111">
        <f t="shared" si="145"/>
        <v>42614</v>
      </c>
      <c r="K267" s="111">
        <f t="shared" si="146"/>
        <v>42614</v>
      </c>
      <c r="L267" s="83">
        <f t="shared" si="147"/>
        <v>127842</v>
      </c>
    </row>
    <row r="268" spans="1:14" ht="13.5" x14ac:dyDescent="0.2">
      <c r="A268" s="8">
        <v>73</v>
      </c>
      <c r="B268" s="69" t="s">
        <v>153</v>
      </c>
      <c r="C268" s="8">
        <v>4.0599999999999996</v>
      </c>
      <c r="D268" s="9"/>
      <c r="E268" s="38">
        <v>0.24359999999999996</v>
      </c>
      <c r="F268" s="39">
        <f t="shared" si="148"/>
        <v>4.3035999999999994</v>
      </c>
      <c r="G268" s="66">
        <f t="shared" si="149"/>
        <v>6412363.9999999991</v>
      </c>
      <c r="H268" s="66">
        <f t="shared" si="150"/>
        <v>260866.62636363634</v>
      </c>
      <c r="I268" s="111">
        <f t="shared" si="144"/>
        <v>64123.639999999992</v>
      </c>
      <c r="J268" s="111">
        <f t="shared" si="145"/>
        <v>64123.639999999992</v>
      </c>
      <c r="K268" s="111">
        <f t="shared" si="146"/>
        <v>64123.639999999992</v>
      </c>
      <c r="L268" s="83">
        <f t="shared" si="147"/>
        <v>192370.91999999998</v>
      </c>
    </row>
    <row r="269" spans="1:14" ht="13.5" x14ac:dyDescent="0.2">
      <c r="A269" s="8">
        <v>74</v>
      </c>
      <c r="B269" s="69" t="s">
        <v>237</v>
      </c>
      <c r="C269" s="8">
        <v>2.66</v>
      </c>
      <c r="D269" s="9"/>
      <c r="E269" s="38"/>
      <c r="F269" s="39">
        <f t="shared" si="148"/>
        <v>2.66</v>
      </c>
      <c r="G269" s="66">
        <f t="shared" si="149"/>
        <v>3963400</v>
      </c>
      <c r="H269" s="66">
        <f t="shared" si="150"/>
        <v>161238.31818181818</v>
      </c>
      <c r="I269" s="111">
        <f t="shared" si="144"/>
        <v>39634</v>
      </c>
      <c r="J269" s="111">
        <f t="shared" si="145"/>
        <v>39634</v>
      </c>
      <c r="K269" s="111">
        <f t="shared" si="146"/>
        <v>39634</v>
      </c>
      <c r="L269" s="83">
        <f t="shared" si="147"/>
        <v>118902</v>
      </c>
    </row>
    <row r="270" spans="1:14" ht="13.5" x14ac:dyDescent="0.2">
      <c r="A270" s="8"/>
      <c r="B270" s="15" t="s">
        <v>127</v>
      </c>
      <c r="C270" s="15">
        <v>17.559999999999999</v>
      </c>
      <c r="D270" s="16">
        <v>0.35</v>
      </c>
      <c r="E270" s="76">
        <v>0.24359999999999996</v>
      </c>
      <c r="F270" s="77">
        <f t="shared" si="148"/>
        <v>18.153600000000001</v>
      </c>
      <c r="G270" s="70">
        <f>SUM(G264:G269)</f>
        <v>27048864</v>
      </c>
      <c r="H270" s="70">
        <f>SUM(H264:H269)</f>
        <v>1100396.9672727273</v>
      </c>
      <c r="I270" s="70"/>
      <c r="J270" s="70"/>
      <c r="K270" s="70"/>
      <c r="L270" s="84">
        <f>SUM(L264:L269)</f>
        <v>811465.91999999993</v>
      </c>
    </row>
    <row r="271" spans="1:14" ht="13.5" x14ac:dyDescent="0.25">
      <c r="A271" s="119" t="s">
        <v>201</v>
      </c>
      <c r="B271" s="119"/>
      <c r="C271" s="89">
        <f t="shared" ref="C271:H271" si="151">C270+C262+C254+C245+C238+C229+C220+C205+C196+C180+C188+C212</f>
        <v>234.81</v>
      </c>
      <c r="D271" s="89">
        <f t="shared" si="151"/>
        <v>3.7500000000000004</v>
      </c>
      <c r="E271" s="89">
        <f t="shared" si="151"/>
        <v>3.9381999999999993</v>
      </c>
      <c r="F271" s="89">
        <f t="shared" si="151"/>
        <v>242.4982</v>
      </c>
      <c r="G271" s="89">
        <f t="shared" si="151"/>
        <v>361322318</v>
      </c>
      <c r="H271" s="89">
        <f t="shared" si="151"/>
        <v>14699248.845909091</v>
      </c>
      <c r="I271" s="89"/>
      <c r="J271" s="89"/>
      <c r="K271" s="89"/>
      <c r="L271" s="90">
        <f>L270+L262+L254+L245+L238+L229+L220+L205+L196+L180+L188+L212</f>
        <v>10839669.539999999</v>
      </c>
    </row>
    <row r="272" spans="1:14" ht="18.75" x14ac:dyDescent="0.3">
      <c r="A272" s="112" t="s">
        <v>263</v>
      </c>
      <c r="B272" s="113"/>
      <c r="C272" s="86"/>
      <c r="D272" s="86"/>
      <c r="E272" s="86"/>
      <c r="F272" s="86"/>
      <c r="G272" s="87"/>
      <c r="H272" s="87">
        <f>H271+H171</f>
        <v>42745951.149090886</v>
      </c>
      <c r="I272" s="87"/>
      <c r="J272" s="87"/>
      <c r="K272" s="87"/>
      <c r="L272" s="88">
        <f>L271+L171</f>
        <v>31455005.579999998</v>
      </c>
      <c r="M272" s="58"/>
      <c r="N272" s="58"/>
    </row>
    <row r="273" spans="1:14" ht="18.75" x14ac:dyDescent="0.3">
      <c r="A273" s="46"/>
      <c r="B273" s="46"/>
      <c r="C273" s="46"/>
      <c r="D273" s="46"/>
      <c r="E273" s="46"/>
      <c r="F273" s="46"/>
      <c r="G273" s="46"/>
      <c r="H273" s="46" t="s">
        <v>283</v>
      </c>
      <c r="I273" s="46"/>
      <c r="J273" s="46"/>
      <c r="K273" s="46"/>
      <c r="L273" s="46"/>
      <c r="M273" s="46"/>
      <c r="N273" s="58"/>
    </row>
    <row r="274" spans="1:14" ht="18.75" x14ac:dyDescent="0.3">
      <c r="A274" s="46"/>
      <c r="B274" s="47" t="s">
        <v>93</v>
      </c>
      <c r="C274" s="48"/>
      <c r="D274" s="49"/>
      <c r="E274" s="43"/>
      <c r="F274" s="47" t="s">
        <v>90</v>
      </c>
      <c r="G274" s="44"/>
      <c r="H274" s="46" t="s">
        <v>267</v>
      </c>
      <c r="I274" s="46"/>
      <c r="J274" s="46"/>
      <c r="K274" s="46"/>
      <c r="L274" s="46"/>
      <c r="M274" s="46"/>
      <c r="N274" s="58"/>
    </row>
    <row r="275" spans="1:14" ht="18.75" x14ac:dyDescent="0.3">
      <c r="A275" s="46"/>
      <c r="B275" s="47"/>
      <c r="C275" s="48"/>
      <c r="D275" s="49"/>
      <c r="E275" s="43"/>
      <c r="F275" s="47"/>
      <c r="G275" s="44"/>
      <c r="H275" s="46"/>
      <c r="I275" s="46"/>
      <c r="J275" s="46"/>
      <c r="K275" s="46"/>
      <c r="L275" s="46"/>
      <c r="M275" s="46"/>
      <c r="N275" s="58"/>
    </row>
    <row r="276" spans="1:14" ht="18.75" x14ac:dyDescent="0.3">
      <c r="A276" s="46"/>
      <c r="B276" s="47"/>
      <c r="C276" s="48"/>
      <c r="D276" s="49"/>
      <c r="E276" s="43"/>
      <c r="F276" s="47"/>
      <c r="G276" s="44"/>
      <c r="H276" s="46"/>
      <c r="I276" s="46"/>
      <c r="J276" s="46"/>
      <c r="K276" s="46"/>
      <c r="L276" s="46"/>
      <c r="M276" s="46"/>
      <c r="N276" s="58"/>
    </row>
    <row r="277" spans="1:14" ht="18.75" x14ac:dyDescent="0.3">
      <c r="A277" s="46"/>
      <c r="B277" s="47"/>
      <c r="C277" s="48"/>
      <c r="D277" s="49"/>
      <c r="E277" s="43"/>
      <c r="F277" s="47"/>
      <c r="G277" s="44"/>
      <c r="H277" s="46"/>
      <c r="I277" s="46"/>
      <c r="J277" s="46"/>
      <c r="K277" s="46"/>
      <c r="L277" s="46"/>
      <c r="M277" s="46"/>
      <c r="N277" s="58"/>
    </row>
    <row r="278" spans="1:14" ht="15.75" x14ac:dyDescent="0.25">
      <c r="A278" s="46"/>
      <c r="B278" s="47" t="s">
        <v>91</v>
      </c>
      <c r="C278" s="50"/>
      <c r="D278" s="49"/>
      <c r="E278" s="43"/>
      <c r="F278" s="47" t="s">
        <v>92</v>
      </c>
      <c r="G278" s="44"/>
      <c r="H278" s="46" t="s">
        <v>269</v>
      </c>
      <c r="I278" s="46"/>
      <c r="J278" s="46"/>
      <c r="K278" s="46"/>
      <c r="L278" s="46"/>
      <c r="M278" s="46"/>
    </row>
    <row r="279" spans="1:14" ht="15.75" x14ac:dyDescent="0.25">
      <c r="A279" s="43"/>
      <c r="B279" s="24"/>
      <c r="C279" s="43"/>
      <c r="D279" s="43"/>
      <c r="E279" s="43"/>
      <c r="F279" s="43"/>
      <c r="G279" s="44"/>
      <c r="H279" s="43"/>
      <c r="I279" s="43"/>
      <c r="J279" s="43"/>
      <c r="K279" s="43"/>
      <c r="L279" s="45"/>
    </row>
    <row r="280" spans="1:14" ht="15.75" x14ac:dyDescent="0.25">
      <c r="A280" s="43"/>
      <c r="B280" s="24"/>
      <c r="C280" s="43"/>
      <c r="D280" s="43"/>
      <c r="E280" s="43"/>
      <c r="F280" s="43"/>
      <c r="G280" s="44"/>
      <c r="H280" s="43"/>
      <c r="I280" s="43"/>
      <c r="J280" s="43"/>
      <c r="K280" s="43"/>
      <c r="L280" s="45"/>
    </row>
    <row r="282" spans="1:14" ht="12.75" x14ac:dyDescent="0.2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</row>
  </sheetData>
  <mergeCells count="13">
    <mergeCell ref="A272:B272"/>
    <mergeCell ref="A7:L7"/>
    <mergeCell ref="A4:L4"/>
    <mergeCell ref="L8:L9"/>
    <mergeCell ref="A8:A9"/>
    <mergeCell ref="B8:B9"/>
    <mergeCell ref="A6:L6"/>
    <mergeCell ref="A271:B271"/>
    <mergeCell ref="C8:H8"/>
    <mergeCell ref="A5:L5"/>
    <mergeCell ref="K8:K9"/>
    <mergeCell ref="I8:I9"/>
    <mergeCell ref="J8:J9"/>
  </mergeCells>
  <pageMargins left="0.70866141732283472" right="0.11811023622047245" top="0.15748031496062992" bottom="0.35433070866141736" header="0.31496062992125984" footer="0.31496062992125984"/>
  <pageSetup paperSize="9" orientation="landscape" verticalDpi="0" r:id="rId1"/>
  <headerFoot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2021-09-14T06:37:48Z</cp:lastPrinted>
  <dcterms:created xsi:type="dcterms:W3CDTF">2020-02-04T01:57:39Z</dcterms:created>
  <dcterms:modified xsi:type="dcterms:W3CDTF">2021-12-17T07:45:12Z</dcterms:modified>
</cp:coreProperties>
</file>