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7795" windowHeight="120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Sheet1!$8:$9</definedName>
  </definedNames>
  <calcPr calcId="144525"/>
</workbook>
</file>

<file path=xl/calcChain.xml><?xml version="1.0" encoding="utf-8"?>
<calcChain xmlns="http://schemas.openxmlformats.org/spreadsheetml/2006/main">
  <c r="F228" i="1" l="1"/>
  <c r="G228" i="1" s="1"/>
  <c r="H228" i="1" s="1"/>
  <c r="I228" i="1" s="1"/>
  <c r="G120" i="1" l="1"/>
  <c r="H120" i="1" s="1"/>
  <c r="I120" i="1" s="1"/>
  <c r="F120" i="1"/>
  <c r="F43" i="1"/>
  <c r="G43" i="1" s="1"/>
  <c r="H43" i="1" s="1"/>
  <c r="I43" i="1" s="1"/>
  <c r="F44" i="1"/>
  <c r="G44" i="1" s="1"/>
  <c r="H44" i="1" s="1"/>
  <c r="I44" i="1" s="1"/>
  <c r="F45" i="1"/>
  <c r="G45" i="1" s="1"/>
  <c r="H45" i="1" s="1"/>
  <c r="I45" i="1" s="1"/>
  <c r="F31" i="1"/>
  <c r="G31" i="1" s="1"/>
  <c r="H31" i="1" s="1"/>
  <c r="I31" i="1" s="1"/>
  <c r="F30" i="1"/>
  <c r="G30" i="1" s="1"/>
  <c r="H30" i="1" s="1"/>
  <c r="I30" i="1" s="1"/>
  <c r="F149" i="1" l="1"/>
  <c r="G149" i="1" s="1"/>
  <c r="H149" i="1" s="1"/>
  <c r="I149" i="1" s="1"/>
  <c r="F11" i="1" l="1"/>
  <c r="G11" i="1" s="1"/>
  <c r="H11" i="1" s="1"/>
  <c r="I11" i="1" s="1"/>
  <c r="C263" i="1"/>
  <c r="D263" i="1"/>
  <c r="E263" i="1"/>
  <c r="C255" i="1"/>
  <c r="D255" i="1"/>
  <c r="E255" i="1"/>
  <c r="C246" i="1"/>
  <c r="D246" i="1"/>
  <c r="E246" i="1"/>
  <c r="C239" i="1"/>
  <c r="D239" i="1"/>
  <c r="E239" i="1"/>
  <c r="C230" i="1"/>
  <c r="D230" i="1"/>
  <c r="E230" i="1"/>
  <c r="C221" i="1"/>
  <c r="D221" i="1"/>
  <c r="E221" i="1"/>
  <c r="C213" i="1"/>
  <c r="D213" i="1"/>
  <c r="E213" i="1"/>
  <c r="C206" i="1"/>
  <c r="D206" i="1"/>
  <c r="E206" i="1"/>
  <c r="C197" i="1"/>
  <c r="D197" i="1"/>
  <c r="E197" i="1"/>
  <c r="C189" i="1"/>
  <c r="D189" i="1"/>
  <c r="E189" i="1"/>
  <c r="C181" i="1"/>
  <c r="D181" i="1"/>
  <c r="E181" i="1"/>
  <c r="F161" i="1"/>
  <c r="G161" i="1" s="1"/>
  <c r="H161" i="1" s="1"/>
  <c r="I161" i="1" s="1"/>
  <c r="F266" i="1"/>
  <c r="G266" i="1" s="1"/>
  <c r="H266" i="1" s="1"/>
  <c r="I266" i="1" s="1"/>
  <c r="F267" i="1"/>
  <c r="G267" i="1" s="1"/>
  <c r="H267" i="1" s="1"/>
  <c r="I267" i="1" s="1"/>
  <c r="F268" i="1"/>
  <c r="G268" i="1" s="1"/>
  <c r="H268" i="1" s="1"/>
  <c r="I268" i="1" s="1"/>
  <c r="F269" i="1"/>
  <c r="G269" i="1" s="1"/>
  <c r="H269" i="1" s="1"/>
  <c r="I269" i="1" s="1"/>
  <c r="F270" i="1"/>
  <c r="G270" i="1" s="1"/>
  <c r="H270" i="1" s="1"/>
  <c r="I270" i="1" s="1"/>
  <c r="F271" i="1"/>
  <c r="F12" i="1"/>
  <c r="G12" i="1" s="1"/>
  <c r="H12" i="1" s="1"/>
  <c r="I12" i="1" s="1"/>
  <c r="F13" i="1"/>
  <c r="G13" i="1" s="1"/>
  <c r="H13" i="1" s="1"/>
  <c r="I13" i="1" s="1"/>
  <c r="F14" i="1"/>
  <c r="G14" i="1" s="1"/>
  <c r="H14" i="1" s="1"/>
  <c r="I14" i="1" s="1"/>
  <c r="F16" i="1"/>
  <c r="G16" i="1" s="1"/>
  <c r="H16" i="1" s="1"/>
  <c r="I16" i="1" s="1"/>
  <c r="F17" i="1"/>
  <c r="G17" i="1" s="1"/>
  <c r="H17" i="1" s="1"/>
  <c r="I17" i="1" s="1"/>
  <c r="F18" i="1"/>
  <c r="G18" i="1" s="1"/>
  <c r="H18" i="1" s="1"/>
  <c r="I18" i="1" s="1"/>
  <c r="F19" i="1"/>
  <c r="G19" i="1" s="1"/>
  <c r="H19" i="1" s="1"/>
  <c r="I19" i="1" s="1"/>
  <c r="F20" i="1"/>
  <c r="G20" i="1" s="1"/>
  <c r="H20" i="1" s="1"/>
  <c r="I20" i="1" s="1"/>
  <c r="F21" i="1"/>
  <c r="G21" i="1" s="1"/>
  <c r="H21" i="1" s="1"/>
  <c r="I21" i="1" s="1"/>
  <c r="F22" i="1"/>
  <c r="G22" i="1" s="1"/>
  <c r="H22" i="1" s="1"/>
  <c r="I22" i="1" s="1"/>
  <c r="F24" i="1"/>
  <c r="G24" i="1" s="1"/>
  <c r="H24" i="1" s="1"/>
  <c r="I24" i="1" s="1"/>
  <c r="F25" i="1"/>
  <c r="G25" i="1" s="1"/>
  <c r="H25" i="1" s="1"/>
  <c r="I25" i="1" s="1"/>
  <c r="F26" i="1"/>
  <c r="G26" i="1" s="1"/>
  <c r="H26" i="1" s="1"/>
  <c r="I26" i="1" s="1"/>
  <c r="F27" i="1"/>
  <c r="G27" i="1" s="1"/>
  <c r="H27" i="1" s="1"/>
  <c r="I27" i="1" s="1"/>
  <c r="F28" i="1"/>
  <c r="G28" i="1" s="1"/>
  <c r="H28" i="1" s="1"/>
  <c r="I28" i="1" s="1"/>
  <c r="F34" i="1"/>
  <c r="G34" i="1" s="1"/>
  <c r="H34" i="1" s="1"/>
  <c r="I34" i="1" s="1"/>
  <c r="F35" i="1"/>
  <c r="G35" i="1" s="1"/>
  <c r="H35" i="1" s="1"/>
  <c r="I35" i="1" s="1"/>
  <c r="F36" i="1"/>
  <c r="G36" i="1" s="1"/>
  <c r="H36" i="1" s="1"/>
  <c r="I36" i="1" s="1"/>
  <c r="F37" i="1"/>
  <c r="G37" i="1" s="1"/>
  <c r="H37" i="1" s="1"/>
  <c r="I37" i="1" s="1"/>
  <c r="F38" i="1"/>
  <c r="G38" i="1" s="1"/>
  <c r="H38" i="1" s="1"/>
  <c r="I38" i="1" s="1"/>
  <c r="F39" i="1"/>
  <c r="G39" i="1" s="1"/>
  <c r="H39" i="1" s="1"/>
  <c r="I39" i="1" s="1"/>
  <c r="F40" i="1"/>
  <c r="G40" i="1" s="1"/>
  <c r="H40" i="1" s="1"/>
  <c r="I40" i="1" s="1"/>
  <c r="F42" i="1"/>
  <c r="G42" i="1" s="1"/>
  <c r="H42" i="1" s="1"/>
  <c r="I42" i="1" s="1"/>
  <c r="I41" i="1" s="1"/>
  <c r="F47" i="1"/>
  <c r="G47" i="1" s="1"/>
  <c r="H47" i="1" s="1"/>
  <c r="I47" i="1" s="1"/>
  <c r="F48" i="1"/>
  <c r="G48" i="1" s="1"/>
  <c r="H48" i="1" s="1"/>
  <c r="I48" i="1" s="1"/>
  <c r="F49" i="1"/>
  <c r="G49" i="1" s="1"/>
  <c r="H49" i="1" s="1"/>
  <c r="I49" i="1" s="1"/>
  <c r="F50" i="1"/>
  <c r="G50" i="1" s="1"/>
  <c r="H50" i="1" s="1"/>
  <c r="I50" i="1" s="1"/>
  <c r="F51" i="1"/>
  <c r="G51" i="1" s="1"/>
  <c r="H51" i="1" s="1"/>
  <c r="I51" i="1" s="1"/>
  <c r="F52" i="1"/>
  <c r="G52" i="1" s="1"/>
  <c r="H52" i="1" s="1"/>
  <c r="I52" i="1" s="1"/>
  <c r="F53" i="1"/>
  <c r="G53" i="1" s="1"/>
  <c r="H53" i="1" s="1"/>
  <c r="I53" i="1" s="1"/>
  <c r="F54" i="1"/>
  <c r="G54" i="1" s="1"/>
  <c r="H54" i="1" s="1"/>
  <c r="I54" i="1" s="1"/>
  <c r="F55" i="1"/>
  <c r="G55" i="1" s="1"/>
  <c r="H55" i="1" s="1"/>
  <c r="I55" i="1" s="1"/>
  <c r="F56" i="1"/>
  <c r="G56" i="1" s="1"/>
  <c r="H56" i="1" s="1"/>
  <c r="I56" i="1" s="1"/>
  <c r="F57" i="1"/>
  <c r="G57" i="1" s="1"/>
  <c r="H57" i="1" s="1"/>
  <c r="I57" i="1" s="1"/>
  <c r="F58" i="1"/>
  <c r="G58" i="1" s="1"/>
  <c r="H58" i="1" s="1"/>
  <c r="I58" i="1" s="1"/>
  <c r="F59" i="1"/>
  <c r="G59" i="1" s="1"/>
  <c r="H59" i="1" s="1"/>
  <c r="I59" i="1" s="1"/>
  <c r="F60" i="1"/>
  <c r="G60" i="1" s="1"/>
  <c r="H60" i="1" s="1"/>
  <c r="I60" i="1" s="1"/>
  <c r="F61" i="1"/>
  <c r="G61" i="1" s="1"/>
  <c r="H61" i="1" s="1"/>
  <c r="I61" i="1" s="1"/>
  <c r="F62" i="1"/>
  <c r="G62" i="1" s="1"/>
  <c r="H62" i="1" s="1"/>
  <c r="I62" i="1" s="1"/>
  <c r="F63" i="1"/>
  <c r="G63" i="1" s="1"/>
  <c r="H63" i="1" s="1"/>
  <c r="I63" i="1" s="1"/>
  <c r="F64" i="1"/>
  <c r="G64" i="1" s="1"/>
  <c r="H64" i="1" s="1"/>
  <c r="I64" i="1" s="1"/>
  <c r="F121" i="1"/>
  <c r="G121" i="1" s="1"/>
  <c r="H121" i="1" s="1"/>
  <c r="I121" i="1" s="1"/>
  <c r="F71" i="1"/>
  <c r="G71" i="1" s="1"/>
  <c r="H71" i="1" s="1"/>
  <c r="I71" i="1" s="1"/>
  <c r="F72" i="1"/>
  <c r="G72" i="1" s="1"/>
  <c r="H72" i="1" s="1"/>
  <c r="I72" i="1" s="1"/>
  <c r="F73" i="1"/>
  <c r="G73" i="1" s="1"/>
  <c r="H73" i="1" s="1"/>
  <c r="I73" i="1" s="1"/>
  <c r="F74" i="1"/>
  <c r="G74" i="1" s="1"/>
  <c r="H74" i="1" s="1"/>
  <c r="I74" i="1" s="1"/>
  <c r="F75" i="1"/>
  <c r="G75" i="1" s="1"/>
  <c r="H75" i="1" s="1"/>
  <c r="I75" i="1" s="1"/>
  <c r="F76" i="1"/>
  <c r="G76" i="1" s="1"/>
  <c r="H76" i="1" s="1"/>
  <c r="I76" i="1" s="1"/>
  <c r="F77" i="1"/>
  <c r="G77" i="1" s="1"/>
  <c r="H77" i="1" s="1"/>
  <c r="I77" i="1" s="1"/>
  <c r="F78" i="1"/>
  <c r="G78" i="1" s="1"/>
  <c r="H78" i="1" s="1"/>
  <c r="I78" i="1" s="1"/>
  <c r="F79" i="1"/>
  <c r="G79" i="1" s="1"/>
  <c r="H79" i="1" s="1"/>
  <c r="I79" i="1" s="1"/>
  <c r="F80" i="1"/>
  <c r="G80" i="1" s="1"/>
  <c r="H80" i="1" s="1"/>
  <c r="I80" i="1" s="1"/>
  <c r="F81" i="1"/>
  <c r="G81" i="1" s="1"/>
  <c r="H81" i="1" s="1"/>
  <c r="I81" i="1" s="1"/>
  <c r="F84" i="1"/>
  <c r="G84" i="1" s="1"/>
  <c r="H84" i="1" s="1"/>
  <c r="I84" i="1" s="1"/>
  <c r="F85" i="1"/>
  <c r="G85" i="1" s="1"/>
  <c r="H85" i="1" s="1"/>
  <c r="I85" i="1" s="1"/>
  <c r="F86" i="1"/>
  <c r="G86" i="1" s="1"/>
  <c r="H86" i="1" s="1"/>
  <c r="I86" i="1" s="1"/>
  <c r="F87" i="1"/>
  <c r="G87" i="1" s="1"/>
  <c r="H87" i="1" s="1"/>
  <c r="I87" i="1" s="1"/>
  <c r="F88" i="1"/>
  <c r="G88" i="1" s="1"/>
  <c r="H88" i="1" s="1"/>
  <c r="I88" i="1" s="1"/>
  <c r="F89" i="1"/>
  <c r="G89" i="1" s="1"/>
  <c r="H89" i="1" s="1"/>
  <c r="I89" i="1" s="1"/>
  <c r="F90" i="1"/>
  <c r="G90" i="1" s="1"/>
  <c r="H90" i="1" s="1"/>
  <c r="I90" i="1" s="1"/>
  <c r="F91" i="1"/>
  <c r="G91" i="1" s="1"/>
  <c r="H91" i="1" s="1"/>
  <c r="I91" i="1" s="1"/>
  <c r="F65" i="1"/>
  <c r="G65" i="1" s="1"/>
  <c r="H65" i="1" s="1"/>
  <c r="I65" i="1" s="1"/>
  <c r="F92" i="1"/>
  <c r="G92" i="1" s="1"/>
  <c r="H92" i="1" s="1"/>
  <c r="I92" i="1" s="1"/>
  <c r="F93" i="1"/>
  <c r="G93" i="1" s="1"/>
  <c r="H93" i="1" s="1"/>
  <c r="I93" i="1" s="1"/>
  <c r="F97" i="1"/>
  <c r="G97" i="1" s="1"/>
  <c r="H97" i="1" s="1"/>
  <c r="I97" i="1" s="1"/>
  <c r="F98" i="1"/>
  <c r="G98" i="1" s="1"/>
  <c r="H98" i="1" s="1"/>
  <c r="I98" i="1" s="1"/>
  <c r="F99" i="1"/>
  <c r="G99" i="1" s="1"/>
  <c r="H99" i="1" s="1"/>
  <c r="I99" i="1" s="1"/>
  <c r="F100" i="1"/>
  <c r="G100" i="1" s="1"/>
  <c r="H100" i="1" s="1"/>
  <c r="I100" i="1" s="1"/>
  <c r="F101" i="1"/>
  <c r="G101" i="1" s="1"/>
  <c r="H101" i="1" s="1"/>
  <c r="I101" i="1" s="1"/>
  <c r="F102" i="1"/>
  <c r="G102" i="1" s="1"/>
  <c r="H102" i="1" s="1"/>
  <c r="I102" i="1" s="1"/>
  <c r="F103" i="1"/>
  <c r="G103" i="1" s="1"/>
  <c r="H103" i="1" s="1"/>
  <c r="I103" i="1" s="1"/>
  <c r="F107" i="1"/>
  <c r="G107" i="1" s="1"/>
  <c r="H107" i="1" s="1"/>
  <c r="I107" i="1" s="1"/>
  <c r="F108" i="1"/>
  <c r="G108" i="1" s="1"/>
  <c r="H108" i="1" s="1"/>
  <c r="I108" i="1" s="1"/>
  <c r="F109" i="1"/>
  <c r="G109" i="1" s="1"/>
  <c r="H109" i="1" s="1"/>
  <c r="I109" i="1" s="1"/>
  <c r="F110" i="1"/>
  <c r="G110" i="1" s="1"/>
  <c r="H110" i="1" s="1"/>
  <c r="I110" i="1" s="1"/>
  <c r="F111" i="1"/>
  <c r="G111" i="1" s="1"/>
  <c r="H111" i="1" s="1"/>
  <c r="I111" i="1" s="1"/>
  <c r="F112" i="1"/>
  <c r="G112" i="1" s="1"/>
  <c r="H112" i="1" s="1"/>
  <c r="I112" i="1" s="1"/>
  <c r="F113" i="1"/>
  <c r="G113" i="1" s="1"/>
  <c r="H113" i="1" s="1"/>
  <c r="I113" i="1" s="1"/>
  <c r="F114" i="1"/>
  <c r="G114" i="1" s="1"/>
  <c r="H114" i="1" s="1"/>
  <c r="I114" i="1" s="1"/>
  <c r="F115" i="1"/>
  <c r="G115" i="1" s="1"/>
  <c r="H115" i="1" s="1"/>
  <c r="I115" i="1" s="1"/>
  <c r="F116" i="1"/>
  <c r="G116" i="1" s="1"/>
  <c r="H116" i="1" s="1"/>
  <c r="I116" i="1" s="1"/>
  <c r="F117" i="1"/>
  <c r="G117" i="1" s="1"/>
  <c r="H117" i="1" s="1"/>
  <c r="I117" i="1" s="1"/>
  <c r="F118" i="1"/>
  <c r="G118" i="1" s="1"/>
  <c r="H118" i="1" s="1"/>
  <c r="I118" i="1" s="1"/>
  <c r="F119" i="1"/>
  <c r="G119" i="1" s="1"/>
  <c r="H119" i="1" s="1"/>
  <c r="I119" i="1" s="1"/>
  <c r="F123" i="1"/>
  <c r="G123" i="1" s="1"/>
  <c r="H123" i="1" s="1"/>
  <c r="I123" i="1" s="1"/>
  <c r="F124" i="1"/>
  <c r="G124" i="1" s="1"/>
  <c r="H124" i="1" s="1"/>
  <c r="I124" i="1" s="1"/>
  <c r="F125" i="1"/>
  <c r="G125" i="1" s="1"/>
  <c r="H125" i="1" s="1"/>
  <c r="I125" i="1" s="1"/>
  <c r="F127" i="1"/>
  <c r="G127" i="1" s="1"/>
  <c r="H127" i="1" s="1"/>
  <c r="I127" i="1" s="1"/>
  <c r="F128" i="1"/>
  <c r="G128" i="1" s="1"/>
  <c r="H128" i="1" s="1"/>
  <c r="I128" i="1" s="1"/>
  <c r="F129" i="1"/>
  <c r="G129" i="1" s="1"/>
  <c r="H129" i="1" s="1"/>
  <c r="I129" i="1" s="1"/>
  <c r="F130" i="1"/>
  <c r="G130" i="1" s="1"/>
  <c r="H130" i="1" s="1"/>
  <c r="I130" i="1" s="1"/>
  <c r="F131" i="1"/>
  <c r="G131" i="1" s="1"/>
  <c r="H131" i="1" s="1"/>
  <c r="I131" i="1" s="1"/>
  <c r="F132" i="1"/>
  <c r="G132" i="1" s="1"/>
  <c r="H132" i="1" s="1"/>
  <c r="I132" i="1" s="1"/>
  <c r="F133" i="1"/>
  <c r="G133" i="1" s="1"/>
  <c r="H133" i="1" s="1"/>
  <c r="I133" i="1" s="1"/>
  <c r="F134" i="1"/>
  <c r="G134" i="1" s="1"/>
  <c r="H134" i="1" s="1"/>
  <c r="I134" i="1" s="1"/>
  <c r="F135" i="1"/>
  <c r="G135" i="1" s="1"/>
  <c r="H135" i="1" s="1"/>
  <c r="I135" i="1" s="1"/>
  <c r="F138" i="1"/>
  <c r="G138" i="1" s="1"/>
  <c r="H138" i="1" s="1"/>
  <c r="I138" i="1" s="1"/>
  <c r="F139" i="1"/>
  <c r="G139" i="1" s="1"/>
  <c r="H139" i="1" s="1"/>
  <c r="I139" i="1" s="1"/>
  <c r="F140" i="1"/>
  <c r="G140" i="1" s="1"/>
  <c r="H140" i="1" s="1"/>
  <c r="I140" i="1" s="1"/>
  <c r="F141" i="1"/>
  <c r="G141" i="1" s="1"/>
  <c r="H141" i="1" s="1"/>
  <c r="I141" i="1" s="1"/>
  <c r="F142" i="1"/>
  <c r="G142" i="1" s="1"/>
  <c r="H142" i="1" s="1"/>
  <c r="I142" i="1" s="1"/>
  <c r="F143" i="1"/>
  <c r="G143" i="1" s="1"/>
  <c r="H143" i="1" s="1"/>
  <c r="I143" i="1" s="1"/>
  <c r="F144" i="1"/>
  <c r="G144" i="1" s="1"/>
  <c r="H144" i="1" s="1"/>
  <c r="I144" i="1" s="1"/>
  <c r="F145" i="1"/>
  <c r="G145" i="1" s="1"/>
  <c r="H145" i="1" s="1"/>
  <c r="I145" i="1" s="1"/>
  <c r="F146" i="1"/>
  <c r="G146" i="1" s="1"/>
  <c r="H146" i="1" s="1"/>
  <c r="I146" i="1" s="1"/>
  <c r="F150" i="1"/>
  <c r="G150" i="1" s="1"/>
  <c r="H150" i="1" s="1"/>
  <c r="I150" i="1" s="1"/>
  <c r="F151" i="1"/>
  <c r="G151" i="1" s="1"/>
  <c r="H151" i="1" s="1"/>
  <c r="I151" i="1" s="1"/>
  <c r="F152" i="1"/>
  <c r="G152" i="1" s="1"/>
  <c r="H152" i="1" s="1"/>
  <c r="I152" i="1" s="1"/>
  <c r="F154" i="1"/>
  <c r="G154" i="1" s="1"/>
  <c r="H154" i="1" s="1"/>
  <c r="I154" i="1" s="1"/>
  <c r="F155" i="1"/>
  <c r="G155" i="1" s="1"/>
  <c r="H155" i="1" s="1"/>
  <c r="I155" i="1" s="1"/>
  <c r="F156" i="1"/>
  <c r="G156" i="1" s="1"/>
  <c r="H156" i="1" s="1"/>
  <c r="I156" i="1" s="1"/>
  <c r="F157" i="1"/>
  <c r="G157" i="1" s="1"/>
  <c r="H157" i="1" s="1"/>
  <c r="I157" i="1" s="1"/>
  <c r="F158" i="1"/>
  <c r="G158" i="1" s="1"/>
  <c r="H158" i="1" s="1"/>
  <c r="I158" i="1" s="1"/>
  <c r="F159" i="1"/>
  <c r="G159" i="1" s="1"/>
  <c r="H159" i="1" s="1"/>
  <c r="I159" i="1" s="1"/>
  <c r="F162" i="1"/>
  <c r="G162" i="1" s="1"/>
  <c r="H162" i="1" s="1"/>
  <c r="I162" i="1" s="1"/>
  <c r="F163" i="1"/>
  <c r="G163" i="1" s="1"/>
  <c r="H163" i="1" s="1"/>
  <c r="I163" i="1" s="1"/>
  <c r="F164" i="1"/>
  <c r="G164" i="1" s="1"/>
  <c r="H164" i="1" s="1"/>
  <c r="I164" i="1" s="1"/>
  <c r="F167" i="1"/>
  <c r="G167" i="1" s="1"/>
  <c r="H167" i="1" s="1"/>
  <c r="I167" i="1" s="1"/>
  <c r="F168" i="1"/>
  <c r="G168" i="1" s="1"/>
  <c r="H168" i="1" s="1"/>
  <c r="I168" i="1" s="1"/>
  <c r="F169" i="1"/>
  <c r="G169" i="1" s="1"/>
  <c r="H169" i="1" s="1"/>
  <c r="I169" i="1" s="1"/>
  <c r="F170" i="1"/>
  <c r="G170" i="1" s="1"/>
  <c r="H170" i="1" s="1"/>
  <c r="I170" i="1" s="1"/>
  <c r="F171" i="1"/>
  <c r="G171" i="1" s="1"/>
  <c r="H171" i="1" s="1"/>
  <c r="I171" i="1" s="1"/>
  <c r="F29" i="1"/>
  <c r="G29" i="1" s="1"/>
  <c r="H29" i="1" s="1"/>
  <c r="I29" i="1" s="1"/>
  <c r="F32" i="1"/>
  <c r="G32" i="1" s="1"/>
  <c r="H32" i="1" s="1"/>
  <c r="I32" i="1" s="1"/>
  <c r="F175" i="1"/>
  <c r="G175" i="1" s="1"/>
  <c r="F176" i="1"/>
  <c r="G176" i="1" s="1"/>
  <c r="H176" i="1" s="1"/>
  <c r="I176" i="1" s="1"/>
  <c r="F177" i="1"/>
  <c r="G177" i="1" s="1"/>
  <c r="H177" i="1" s="1"/>
  <c r="I177" i="1" s="1"/>
  <c r="F178" i="1"/>
  <c r="G178" i="1" s="1"/>
  <c r="H178" i="1" s="1"/>
  <c r="I178" i="1" s="1"/>
  <c r="F179" i="1"/>
  <c r="G179" i="1" s="1"/>
  <c r="H179" i="1" s="1"/>
  <c r="I179" i="1" s="1"/>
  <c r="F180" i="1"/>
  <c r="G180" i="1" s="1"/>
  <c r="H180" i="1" s="1"/>
  <c r="I180" i="1" s="1"/>
  <c r="F182" i="1"/>
  <c r="G182" i="1" s="1"/>
  <c r="H182" i="1" s="1"/>
  <c r="F183" i="1"/>
  <c r="G183" i="1" s="1"/>
  <c r="H183" i="1" s="1"/>
  <c r="I183" i="1" s="1"/>
  <c r="F184" i="1"/>
  <c r="G184" i="1" s="1"/>
  <c r="H184" i="1" s="1"/>
  <c r="I184" i="1" s="1"/>
  <c r="F185" i="1"/>
  <c r="G185" i="1" s="1"/>
  <c r="H185" i="1" s="1"/>
  <c r="I185" i="1" s="1"/>
  <c r="F186" i="1"/>
  <c r="G186" i="1" s="1"/>
  <c r="H186" i="1" s="1"/>
  <c r="I186" i="1" s="1"/>
  <c r="F187" i="1"/>
  <c r="G187" i="1" s="1"/>
  <c r="H187" i="1" s="1"/>
  <c r="I187" i="1" s="1"/>
  <c r="F236" i="1"/>
  <c r="G236" i="1" s="1"/>
  <c r="H236" i="1" s="1"/>
  <c r="I236" i="1" s="1"/>
  <c r="F188" i="1"/>
  <c r="G188" i="1" s="1"/>
  <c r="H188" i="1" s="1"/>
  <c r="I188" i="1" s="1"/>
  <c r="F190" i="1"/>
  <c r="G190" i="1" s="1"/>
  <c r="H190" i="1" s="1"/>
  <c r="F191" i="1"/>
  <c r="G191" i="1" s="1"/>
  <c r="H191" i="1" s="1"/>
  <c r="I191" i="1" s="1"/>
  <c r="F192" i="1"/>
  <c r="G192" i="1" s="1"/>
  <c r="H192" i="1" s="1"/>
  <c r="I192" i="1" s="1"/>
  <c r="F193" i="1"/>
  <c r="G193" i="1" s="1"/>
  <c r="H193" i="1" s="1"/>
  <c r="I193" i="1" s="1"/>
  <c r="F194" i="1"/>
  <c r="G194" i="1" s="1"/>
  <c r="H194" i="1" s="1"/>
  <c r="I194" i="1" s="1"/>
  <c r="F195" i="1"/>
  <c r="G195" i="1" s="1"/>
  <c r="H195" i="1" s="1"/>
  <c r="I195" i="1" s="1"/>
  <c r="F196" i="1"/>
  <c r="G196" i="1" s="1"/>
  <c r="H196" i="1" s="1"/>
  <c r="I196" i="1" s="1"/>
  <c r="F198" i="1"/>
  <c r="G198" i="1" s="1"/>
  <c r="H198" i="1" s="1"/>
  <c r="F199" i="1"/>
  <c r="G199" i="1" s="1"/>
  <c r="H199" i="1" s="1"/>
  <c r="I199" i="1" s="1"/>
  <c r="F200" i="1"/>
  <c r="G200" i="1" s="1"/>
  <c r="H200" i="1" s="1"/>
  <c r="I200" i="1" s="1"/>
  <c r="F201" i="1"/>
  <c r="G201" i="1" s="1"/>
  <c r="H201" i="1" s="1"/>
  <c r="I201" i="1" s="1"/>
  <c r="F202" i="1"/>
  <c r="G202" i="1" s="1"/>
  <c r="H202" i="1" s="1"/>
  <c r="I202" i="1" s="1"/>
  <c r="F203" i="1"/>
  <c r="G203" i="1" s="1"/>
  <c r="H203" i="1" s="1"/>
  <c r="I203" i="1" s="1"/>
  <c r="F204" i="1"/>
  <c r="G204" i="1" s="1"/>
  <c r="H204" i="1" s="1"/>
  <c r="I204" i="1" s="1"/>
  <c r="F205" i="1"/>
  <c r="G205" i="1" s="1"/>
  <c r="H205" i="1" s="1"/>
  <c r="I205" i="1" s="1"/>
  <c r="F207" i="1"/>
  <c r="G207" i="1" s="1"/>
  <c r="H207" i="1" s="1"/>
  <c r="F208" i="1"/>
  <c r="G208" i="1" s="1"/>
  <c r="H208" i="1" s="1"/>
  <c r="I208" i="1" s="1"/>
  <c r="F209" i="1"/>
  <c r="G209" i="1" s="1"/>
  <c r="H209" i="1" s="1"/>
  <c r="I209" i="1" s="1"/>
  <c r="F210" i="1"/>
  <c r="G210" i="1" s="1"/>
  <c r="H210" i="1" s="1"/>
  <c r="I210" i="1" s="1"/>
  <c r="F211" i="1"/>
  <c r="G211" i="1" s="1"/>
  <c r="H211" i="1" s="1"/>
  <c r="I211" i="1" s="1"/>
  <c r="F212" i="1"/>
  <c r="G212" i="1" s="1"/>
  <c r="H212" i="1" s="1"/>
  <c r="I212" i="1" s="1"/>
  <c r="F214" i="1"/>
  <c r="G214" i="1" s="1"/>
  <c r="H214" i="1" s="1"/>
  <c r="F215" i="1"/>
  <c r="G215" i="1" s="1"/>
  <c r="H215" i="1" s="1"/>
  <c r="I215" i="1" s="1"/>
  <c r="F216" i="1"/>
  <c r="G216" i="1" s="1"/>
  <c r="H216" i="1" s="1"/>
  <c r="I216" i="1" s="1"/>
  <c r="F217" i="1"/>
  <c r="G217" i="1" s="1"/>
  <c r="H217" i="1" s="1"/>
  <c r="I217" i="1" s="1"/>
  <c r="F218" i="1"/>
  <c r="G218" i="1" s="1"/>
  <c r="H218" i="1" s="1"/>
  <c r="I218" i="1" s="1"/>
  <c r="F219" i="1"/>
  <c r="G219" i="1" s="1"/>
  <c r="H219" i="1" s="1"/>
  <c r="I219" i="1" s="1"/>
  <c r="F237" i="1"/>
  <c r="G237" i="1" s="1"/>
  <c r="H237" i="1" s="1"/>
  <c r="I237" i="1" s="1"/>
  <c r="F220" i="1"/>
  <c r="G220" i="1" s="1"/>
  <c r="H220" i="1" s="1"/>
  <c r="I220" i="1" s="1"/>
  <c r="F222" i="1"/>
  <c r="G222" i="1" s="1"/>
  <c r="H222" i="1" s="1"/>
  <c r="F223" i="1"/>
  <c r="G223" i="1" s="1"/>
  <c r="H223" i="1" s="1"/>
  <c r="I223" i="1" s="1"/>
  <c r="F224" i="1"/>
  <c r="G224" i="1" s="1"/>
  <c r="H224" i="1" s="1"/>
  <c r="I224" i="1" s="1"/>
  <c r="F225" i="1"/>
  <c r="G225" i="1" s="1"/>
  <c r="H225" i="1" s="1"/>
  <c r="I225" i="1" s="1"/>
  <c r="F226" i="1"/>
  <c r="G226" i="1" s="1"/>
  <c r="H226" i="1" s="1"/>
  <c r="I226" i="1" s="1"/>
  <c r="F227" i="1"/>
  <c r="G227" i="1" s="1"/>
  <c r="H227" i="1" s="1"/>
  <c r="I227" i="1" s="1"/>
  <c r="F229" i="1"/>
  <c r="G229" i="1" s="1"/>
  <c r="H229" i="1" s="1"/>
  <c r="I229" i="1" s="1"/>
  <c r="F231" i="1"/>
  <c r="G231" i="1" s="1"/>
  <c r="H231" i="1" s="1"/>
  <c r="F232" i="1"/>
  <c r="G232" i="1" s="1"/>
  <c r="H232" i="1" s="1"/>
  <c r="I232" i="1" s="1"/>
  <c r="F233" i="1"/>
  <c r="G233" i="1" s="1"/>
  <c r="F234" i="1"/>
  <c r="G234" i="1" s="1"/>
  <c r="H234" i="1" s="1"/>
  <c r="I234" i="1" s="1"/>
  <c r="F235" i="1"/>
  <c r="G235" i="1" s="1"/>
  <c r="H235" i="1" s="1"/>
  <c r="I235" i="1" s="1"/>
  <c r="F238" i="1"/>
  <c r="G238" i="1" s="1"/>
  <c r="H238" i="1" s="1"/>
  <c r="I238" i="1" s="1"/>
  <c r="F240" i="1"/>
  <c r="G240" i="1" s="1"/>
  <c r="H240" i="1" s="1"/>
  <c r="F241" i="1"/>
  <c r="G241" i="1" s="1"/>
  <c r="H241" i="1" s="1"/>
  <c r="I241" i="1" s="1"/>
  <c r="F242" i="1"/>
  <c r="G242" i="1" s="1"/>
  <c r="H242" i="1" s="1"/>
  <c r="I242" i="1" s="1"/>
  <c r="F243" i="1"/>
  <c r="G243" i="1" s="1"/>
  <c r="H243" i="1" s="1"/>
  <c r="I243" i="1" s="1"/>
  <c r="F244" i="1"/>
  <c r="G244" i="1" s="1"/>
  <c r="H244" i="1" s="1"/>
  <c r="I244" i="1" s="1"/>
  <c r="F245" i="1"/>
  <c r="G245" i="1" s="1"/>
  <c r="H245" i="1" s="1"/>
  <c r="I245" i="1" s="1"/>
  <c r="F247" i="1"/>
  <c r="G247" i="1" s="1"/>
  <c r="H247" i="1" s="1"/>
  <c r="F248" i="1"/>
  <c r="G248" i="1" s="1"/>
  <c r="H248" i="1" s="1"/>
  <c r="I248" i="1" s="1"/>
  <c r="F249" i="1"/>
  <c r="G249" i="1" s="1"/>
  <c r="H249" i="1" s="1"/>
  <c r="I249" i="1" s="1"/>
  <c r="F250" i="1"/>
  <c r="G250" i="1" s="1"/>
  <c r="H250" i="1" s="1"/>
  <c r="I250" i="1" s="1"/>
  <c r="F251" i="1"/>
  <c r="G251" i="1" s="1"/>
  <c r="H251" i="1" s="1"/>
  <c r="I251" i="1" s="1"/>
  <c r="F252" i="1"/>
  <c r="G252" i="1" s="1"/>
  <c r="H252" i="1" s="1"/>
  <c r="I252" i="1" s="1"/>
  <c r="F253" i="1"/>
  <c r="G253" i="1" s="1"/>
  <c r="H253" i="1" s="1"/>
  <c r="I253" i="1" s="1"/>
  <c r="F254" i="1"/>
  <c r="G254" i="1" s="1"/>
  <c r="H254" i="1" s="1"/>
  <c r="I254" i="1" s="1"/>
  <c r="F256" i="1"/>
  <c r="G256" i="1" s="1"/>
  <c r="H256" i="1" s="1"/>
  <c r="F257" i="1"/>
  <c r="G257" i="1" s="1"/>
  <c r="H257" i="1" s="1"/>
  <c r="I257" i="1" s="1"/>
  <c r="F258" i="1"/>
  <c r="G258" i="1" s="1"/>
  <c r="H258" i="1" s="1"/>
  <c r="I258" i="1" s="1"/>
  <c r="F259" i="1"/>
  <c r="G259" i="1" s="1"/>
  <c r="H259" i="1" s="1"/>
  <c r="I259" i="1" s="1"/>
  <c r="F260" i="1"/>
  <c r="G260" i="1" s="1"/>
  <c r="H260" i="1" s="1"/>
  <c r="I260" i="1" s="1"/>
  <c r="F261" i="1"/>
  <c r="G261" i="1" s="1"/>
  <c r="H261" i="1" s="1"/>
  <c r="I261" i="1" s="1"/>
  <c r="F262" i="1"/>
  <c r="G262" i="1" s="1"/>
  <c r="H262" i="1" s="1"/>
  <c r="I262" i="1" s="1"/>
  <c r="F264" i="1"/>
  <c r="G264" i="1" s="1"/>
  <c r="H264" i="1" s="1"/>
  <c r="F265" i="1"/>
  <c r="G265" i="1" s="1"/>
  <c r="H265" i="1" s="1"/>
  <c r="I265" i="1" s="1"/>
  <c r="C165" i="1"/>
  <c r="F165" i="1" s="1"/>
  <c r="G165" i="1" s="1"/>
  <c r="H165" i="1" s="1"/>
  <c r="I165" i="1" s="1"/>
  <c r="C147" i="1"/>
  <c r="F147" i="1" s="1"/>
  <c r="G147" i="1" s="1"/>
  <c r="H147" i="1" s="1"/>
  <c r="I147" i="1" s="1"/>
  <c r="C136" i="1"/>
  <c r="F136" i="1" s="1"/>
  <c r="G136" i="1" s="1"/>
  <c r="H136" i="1" s="1"/>
  <c r="I136" i="1" s="1"/>
  <c r="C126" i="1"/>
  <c r="F126" i="1" s="1"/>
  <c r="G126" i="1" s="1"/>
  <c r="H126" i="1" s="1"/>
  <c r="I126" i="1" s="1"/>
  <c r="C105" i="1"/>
  <c r="F105" i="1" s="1"/>
  <c r="G105" i="1" s="1"/>
  <c r="H105" i="1" s="1"/>
  <c r="I105" i="1" s="1"/>
  <c r="C104" i="1"/>
  <c r="F104" i="1" s="1"/>
  <c r="G104" i="1" s="1"/>
  <c r="H104" i="1" s="1"/>
  <c r="I104" i="1" s="1"/>
  <c r="C95" i="1"/>
  <c r="F95" i="1" s="1"/>
  <c r="G95" i="1" s="1"/>
  <c r="H95" i="1" s="1"/>
  <c r="I95" i="1" s="1"/>
  <c r="C94" i="1"/>
  <c r="F94" i="1" s="1"/>
  <c r="G94" i="1" s="1"/>
  <c r="H94" i="1" s="1"/>
  <c r="I94" i="1" s="1"/>
  <c r="C82" i="1"/>
  <c r="F82" i="1" s="1"/>
  <c r="G82" i="1" s="1"/>
  <c r="H82" i="1" s="1"/>
  <c r="I82" i="1" s="1"/>
  <c r="C69" i="1"/>
  <c r="F69" i="1" s="1"/>
  <c r="G69" i="1" s="1"/>
  <c r="H69" i="1" s="1"/>
  <c r="I69" i="1" s="1"/>
  <c r="C68" i="1"/>
  <c r="F68" i="1" s="1"/>
  <c r="G68" i="1" s="1"/>
  <c r="H68" i="1" s="1"/>
  <c r="I68" i="1" s="1"/>
  <c r="C67" i="1"/>
  <c r="F67" i="1" s="1"/>
  <c r="G67" i="1" s="1"/>
  <c r="H67" i="1" s="1"/>
  <c r="I67" i="1" s="1"/>
  <c r="C66" i="1"/>
  <c r="F66" i="1" s="1"/>
  <c r="G66" i="1" s="1"/>
  <c r="H66" i="1" s="1"/>
  <c r="I66" i="1" s="1"/>
  <c r="I23" i="1" l="1"/>
  <c r="H172" i="1"/>
  <c r="H263" i="1"/>
  <c r="H271" i="1"/>
  <c r="I271" i="1" s="1"/>
  <c r="G271" i="1"/>
  <c r="H230" i="1"/>
  <c r="H221" i="1"/>
  <c r="C272" i="1"/>
  <c r="H246" i="1"/>
  <c r="H197" i="1"/>
  <c r="E272" i="1"/>
  <c r="H255" i="1"/>
  <c r="H206" i="1"/>
  <c r="H189" i="1"/>
  <c r="D272" i="1"/>
  <c r="H213" i="1"/>
  <c r="H233" i="1"/>
  <c r="G239" i="1"/>
  <c r="F189" i="1"/>
  <c r="G246" i="1"/>
  <c r="G255" i="1"/>
  <c r="G263" i="1"/>
  <c r="G230" i="1"/>
  <c r="F239" i="1"/>
  <c r="F246" i="1"/>
  <c r="F255" i="1"/>
  <c r="F263" i="1"/>
  <c r="G197" i="1"/>
  <c r="G206" i="1"/>
  <c r="G213" i="1"/>
  <c r="G221" i="1"/>
  <c r="F230" i="1"/>
  <c r="G189" i="1"/>
  <c r="F197" i="1"/>
  <c r="F206" i="1"/>
  <c r="F213" i="1"/>
  <c r="F221" i="1"/>
  <c r="G181" i="1"/>
  <c r="H175" i="1"/>
  <c r="F181" i="1"/>
  <c r="H181" i="1" l="1"/>
  <c r="I175" i="1"/>
  <c r="H239" i="1"/>
  <c r="I233" i="1"/>
  <c r="G272" i="1"/>
  <c r="F272" i="1"/>
  <c r="H272" i="1" l="1"/>
  <c r="H273" i="1" s="1"/>
  <c r="I106" i="1" l="1"/>
  <c r="I239" i="1"/>
  <c r="I10" i="1"/>
  <c r="I15" i="1"/>
  <c r="I166" i="1"/>
  <c r="I96" i="1"/>
  <c r="I137" i="1"/>
  <c r="I153" i="1"/>
  <c r="I160" i="1"/>
  <c r="I33" i="1"/>
  <c r="I70" i="1"/>
  <c r="I122" i="1"/>
  <c r="I148" i="1"/>
  <c r="I46" i="1"/>
  <c r="I83" i="1"/>
  <c r="I263" i="1"/>
  <c r="I255" i="1"/>
  <c r="I246" i="1"/>
  <c r="I221" i="1"/>
  <c r="I181" i="1"/>
  <c r="I206" i="1"/>
  <c r="I197" i="1"/>
  <c r="I189" i="1"/>
  <c r="I213" i="1"/>
  <c r="I230" i="1"/>
  <c r="I172" i="1" l="1"/>
  <c r="I272" i="1"/>
  <c r="I273" i="1" l="1"/>
</calcChain>
</file>

<file path=xl/sharedStrings.xml><?xml version="1.0" encoding="utf-8"?>
<sst xmlns="http://schemas.openxmlformats.org/spreadsheetml/2006/main" count="316" uniqueCount="282">
  <si>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</si>
  <si>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</si>
  <si>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</si>
  <si>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</si>
  <si>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</si>
  <si>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</si>
  <si>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</si>
  <si>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</si>
  <si>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</si>
  <si>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</si>
  <si>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</si>
  <si>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</si>
  <si>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Lang Thi Hồng Lan</t>
  </si>
  <si>
    <t>Nguyễn Tiến Mạnh</t>
  </si>
  <si>
    <t>Phan Bá Lịch</t>
  </si>
  <si>
    <t>Lương Việt Khoa</t>
  </si>
  <si>
    <t>Vi Văn Nhất</t>
  </si>
  <si>
    <t>Trần Thị Hương</t>
  </si>
  <si>
    <t>Hồ Thị Thanh</t>
  </si>
  <si>
    <t>Lê Thị Hồng Thắm</t>
  </si>
  <si>
    <t>Sầm Thị Hà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</si>
  <si>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</si>
  <si>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</si>
  <si>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</si>
  <si>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</si>
  <si>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</si>
  <si>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</si>
  <si>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</si>
  <si>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</si>
  <si>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</si>
  <si>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</si>
  <si>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</si>
  <si>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</si>
  <si>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</si>
  <si>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</si>
  <si>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</si>
  <si>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Vi Ngọc Trâm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</si>
  <si>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</si>
  <si>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</si>
  <si>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</si>
  <si>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</si>
  <si>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</si>
  <si>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</si>
  <si>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</si>
  <si>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</si>
  <si>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</si>
  <si>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</si>
  <si>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</si>
  <si>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</si>
  <si>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</si>
  <si>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</si>
  <si>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</si>
  <si>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</si>
  <si>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</si>
  <si>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</si>
  <si>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</si>
  <si>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</si>
  <si>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</si>
  <si>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</si>
  <si>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</si>
  <si>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</si>
  <si>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</si>
  <si>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</si>
  <si>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</si>
  <si>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</si>
  <si>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</si>
  <si>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</si>
  <si>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</si>
  <si>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</si>
  <si>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</si>
  <si>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</si>
  <si>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</si>
  <si>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</si>
  <si>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</si>
  <si>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</si>
  <si>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</si>
  <si>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</si>
  <si>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</si>
  <si>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</si>
  <si>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</si>
  <si>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</si>
  <si>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</si>
  <si>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</si>
  <si>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</si>
  <si>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</si>
  <si>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</si>
  <si>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</si>
  <si>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</si>
  <si>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</si>
  <si>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</si>
  <si>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</si>
  <si>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</si>
  <si>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</si>
  <si>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</si>
  <si>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</si>
  <si>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</si>
  <si>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</si>
  <si>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</si>
  <si>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</si>
  <si>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</si>
  <si>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</si>
  <si>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</si>
  <si>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</si>
  <si>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</si>
  <si>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</si>
  <si>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</si>
  <si>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</si>
  <si>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</si>
  <si>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</si>
  <si>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</si>
  <si>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</si>
  <si>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</si>
  <si>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</si>
  <si>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</si>
  <si>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</si>
  <si>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</si>
  <si>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</si>
  <si>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</si>
  <si>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</si>
  <si>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</si>
  <si>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</si>
  <si>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</si>
  <si>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</si>
  <si>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</si>
  <si>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</si>
  <si>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</si>
  <si>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</si>
  <si>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</si>
  <si>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</si>
  <si>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</si>
  <si>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</si>
  <si>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</si>
  <si>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</si>
  <si>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</si>
  <si>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</si>
  <si>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</si>
  <si>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</si>
  <si>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</si>
  <si>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</si>
  <si>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</si>
  <si>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</si>
  <si>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</si>
  <si>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</si>
  <si>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</si>
  <si>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</si>
  <si>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</si>
  <si>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</si>
  <si>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</si>
  <si>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</si>
  <si>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</si>
  <si>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</si>
  <si>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</si>
  <si>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</si>
  <si>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</si>
  <si>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</si>
  <si>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</si>
  <si>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</si>
  <si>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</si>
  <si>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</si>
  <si>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</si>
  <si>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</si>
  <si>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</si>
  <si>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</si>
  <si>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</si>
  <si>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</si>
  <si>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</si>
  <si>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</si>
  <si>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</si>
  <si>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</si>
  <si>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</si>
  <si>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</si>
  <si>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</si>
  <si>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</si>
  <si>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Trần Thị Xuyến</t>
  </si>
  <si>
    <t>Vi Thị Lý</t>
  </si>
  <si>
    <t>Vang Thanh Bình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</si>
  <si>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</si>
  <si>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</si>
  <si>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</si>
  <si>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</si>
  <si>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</si>
  <si>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</si>
  <si>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</si>
  <si>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</si>
  <si>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</si>
  <si>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</si>
  <si>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</si>
  <si>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</si>
  <si>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</si>
  <si>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</si>
  <si>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</si>
  <si>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</si>
  <si>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</si>
  <si>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</si>
  <si>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</si>
  <si>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</si>
  <si>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</si>
  <si>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</si>
  <si>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</si>
  <si>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</si>
  <si>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</si>
  <si>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</si>
  <si>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</si>
  <si>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</si>
  <si>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</si>
  <si>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</si>
  <si>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</si>
  <si>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</si>
  <si>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</si>
  <si>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</si>
  <si>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Vy Văn Thắng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</si>
  <si>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</si>
  <si>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</si>
  <si>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</si>
  <si>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</si>
  <si>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</si>
  <si>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</si>
  <si>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</si>
  <si>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</si>
  <si>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</si>
  <si>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</si>
  <si>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</si>
  <si>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</si>
  <si>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</si>
  <si>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</si>
  <si>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</si>
  <si>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</si>
  <si>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</si>
  <si>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</si>
  <si>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</si>
  <si>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</si>
  <si>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Sầm Thị Mai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</si>
  <si>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</si>
  <si>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</si>
  <si>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</si>
  <si>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</si>
  <si>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</si>
  <si>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</si>
  <si>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</si>
  <si>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</si>
  <si>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</si>
  <si>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</si>
  <si>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</si>
  <si>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</si>
  <si>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</si>
  <si>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</si>
  <si>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</si>
  <si>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TRUNG TÂM Y TẾ, TRẠM Y TẾ, CÁC CÁN BỘ LÀM CÔNG TÁC DÂN SỐ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</si>
  <si>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</si>
  <si>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</si>
  <si>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</si>
  <si>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</si>
  <si>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</si>
  <si>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</si>
  <si>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</si>
  <si>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</si>
  <si>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</si>
  <si>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</si>
  <si>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</si>
  <si>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</si>
  <si>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</si>
  <si>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</si>
  <si>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</si>
  <si>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</si>
  <si>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</si>
  <si>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Tổng hệ số tính, lương cơ bản 1 ngày</t>
  </si>
  <si>
    <t>CÁC TRẠM Y TẾ</t>
  </si>
  <si>
    <t>Cộng trung tâm y tế:</t>
  </si>
  <si>
    <t xml:space="preserve">         THỦ TRƯỞNG ĐƠN VỊ</t>
  </si>
  <si>
    <t>Lương cơ bản tháng</t>
  </si>
  <si>
    <t xml:space="preserve">                  Đặng Tân Minh</t>
  </si>
  <si>
    <t xml:space="preserve"> </t>
  </si>
  <si>
    <t>Quỳ Châu, ngày 14 tháng 9 năm 2021</t>
  </si>
  <si>
    <t xml:space="preserve"> ( Các khoa, phòng, trạm triển khai thu tiền Nộp về cho Đ/c Khuyên thủ Quỹ công đoàn tiền mặt hoặc chuyển khoản )</t>
  </si>
  <si>
    <t>Hạn nộp quỹ ngày 17/9/2021. Tài khoản của Nguyễn Thị Khuyên 3613678996789</t>
  </si>
  <si>
    <r>
      <t xml:space="preserve">NỘP ỦNG HỘ QUỸ KHUYẾN HỌC CỦA ĐƠN VỊ TRUNG TÂM Y TẾ 1/2 NGÀY LƯƠNG 
</t>
    </r>
    <r>
      <rPr>
        <b/>
        <i/>
        <sz val="10"/>
        <color rgb="FFFF0000"/>
        <rFont val="Times New Roman"/>
        <family val="1"/>
      </rPr>
      <t>( Hạn nộp ngày 17/9/2021)</t>
    </r>
  </si>
  <si>
    <t xml:space="preserve">DANH SÁCH THU QUỸ ỦNG HỘ QUỸ KHUYẾN HỌC CỦA ĐƠN VỊ TRUNG TÂM Y TẾ - NĂM 2021 </t>
  </si>
  <si>
    <t>Lê Hữu Hùng</t>
  </si>
  <si>
    <t>Lê Chí Khoa</t>
  </si>
  <si>
    <t>Lô Thị Huệ</t>
  </si>
  <si>
    <t xml:space="preserve">Thái Thị Hưng </t>
  </si>
  <si>
    <t>Vi Thiị Trang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</si>
</sst>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  <numFmt numFmtId="170" formatCode="_(* #,##0.00000_);_(* \(#,##0.00000\);_(* &quot;-&quot;???_);_(@_)"/>
  </numFmts>
  <fonts count="24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0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126">
    <xf numFmtId="0" fontId="0" fillId="0" borderId="0" xfId="0"/>
    <xf numFmtId="164" fontId="9" fillId="2" borderId="4" xfId="2" applyNumberFormat="1" applyFont="1" applyFill="1" applyBorder="1"/>
    <xf numFmtId="0" fontId="9" fillId="2" borderId="4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5" xfId="2" applyNumberFormat="1" applyFont="1" applyFill="1" applyBorder="1"/>
    <xf numFmtId="0" fontId="9" fillId="2" borderId="5" xfId="2" applyFont="1" applyFill="1" applyBorder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5" fontId="13" fillId="2" borderId="1" xfId="0" applyNumberFormat="1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2" xfId="2" applyFont="1" applyFill="1" applyBorder="1"/>
    <xf numFmtId="0" fontId="13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/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4" fontId="9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4" fillId="2" borderId="0" xfId="0" applyNumberFormat="1" applyFont="1" applyFill="1"/>
    <xf numFmtId="169" fontId="14" fillId="2" borderId="0" xfId="1" applyNumberFormat="1" applyFont="1" applyFill="1"/>
    <xf numFmtId="1" fontId="14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2" fontId="9" fillId="2" borderId="1" xfId="3" applyNumberFormat="1" applyFont="1" applyFill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2" fontId="13" fillId="2" borderId="1" xfId="3" applyNumberFormat="1" applyFont="1" applyFill="1" applyBorder="1" applyAlignment="1">
      <alignment horizontal="right"/>
    </xf>
    <xf numFmtId="164" fontId="16" fillId="2" borderId="0" xfId="2" applyNumberFormat="1" applyFont="1" applyFill="1" applyBorder="1"/>
    <xf numFmtId="38" fontId="13" fillId="2" borderId="1" xfId="0" applyNumberFormat="1" applyFont="1" applyFill="1" applyBorder="1" applyAlignment="1">
      <alignment horizontal="right"/>
    </xf>
    <xf numFmtId="170" fontId="16" fillId="2" borderId="0" xfId="2" applyNumberFormat="1" applyFont="1" applyFill="1" applyBorder="1"/>
    <xf numFmtId="3" fontId="17" fillId="2" borderId="1" xfId="0" applyNumberFormat="1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right" vertical="center" wrapText="1"/>
    </xf>
    <xf numFmtId="38" fontId="17" fillId="2" borderId="1" xfId="0" applyNumberFormat="1" applyFont="1" applyFill="1" applyBorder="1" applyAlignment="1">
      <alignment horizontal="center"/>
    </xf>
    <xf numFmtId="0" fontId="13" fillId="2" borderId="1" xfId="2" applyFont="1" applyFill="1" applyBorder="1"/>
    <xf numFmtId="0" fontId="9" fillId="2" borderId="1" xfId="2" applyFont="1" applyFill="1" applyBorder="1"/>
    <xf numFmtId="2" fontId="9" fillId="2" borderId="1" xfId="2" applyNumberFormat="1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9" fillId="2" borderId="1" xfId="0" applyFont="1" applyFill="1" applyBorder="1"/>
    <xf numFmtId="3" fontId="13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167" fontId="13" fillId="2" borderId="1" xfId="2" applyNumberFormat="1" applyFont="1" applyFill="1" applyBorder="1" applyAlignment="1">
      <alignment horizontal="center" vertical="center"/>
    </xf>
    <xf numFmtId="168" fontId="9" fillId="2" borderId="1" xfId="2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0" fontId="13" fillId="2" borderId="1" xfId="2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166" fontId="9" fillId="2" borderId="1" xfId="2" applyNumberFormat="1" applyFont="1" applyFill="1" applyBorder="1" applyAlignment="1">
      <alignment horizontal="center"/>
    </xf>
    <xf numFmtId="0" fontId="17" fillId="2" borderId="1" xfId="2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/>
    <xf numFmtId="3" fontId="13" fillId="3" borderId="1" xfId="2" applyNumberFormat="1" applyFont="1" applyFill="1" applyBorder="1"/>
    <xf numFmtId="3" fontId="17" fillId="3" borderId="1" xfId="2" applyNumberFormat="1" applyFont="1" applyFill="1" applyBorder="1"/>
    <xf numFmtId="3" fontId="13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2" fontId="9" fillId="4" borderId="1" xfId="2" applyNumberFormat="1" applyFont="1" applyFill="1" applyBorder="1" applyAlignment="1">
      <alignment horizontal="center"/>
    </xf>
    <xf numFmtId="2" fontId="13" fillId="4" borderId="1" xfId="2" applyNumberFormat="1" applyFont="1" applyFill="1" applyBorder="1" applyAlignment="1">
      <alignment horizontal="center" vertical="center"/>
    </xf>
    <xf numFmtId="2" fontId="9" fillId="4" borderId="1" xfId="2" applyNumberFormat="1" applyFont="1" applyFill="1" applyBorder="1" applyAlignment="1">
      <alignment horizontal="center" vertical="center"/>
    </xf>
    <xf numFmtId="165" fontId="9" fillId="4" borderId="1" xfId="2" applyNumberFormat="1" applyFont="1" applyFill="1" applyBorder="1" applyAlignment="1">
      <alignment horizontal="center"/>
    </xf>
    <xf numFmtId="3" fontId="9" fillId="4" borderId="1" xfId="2" applyNumberFormat="1" applyFont="1" applyFill="1" applyBorder="1" applyAlignment="1">
      <alignment horizontal="right"/>
    </xf>
    <xf numFmtId="3" fontId="13" fillId="4" borderId="1" xfId="2" applyNumberFormat="1" applyFont="1" applyFill="1" applyBorder="1" applyAlignment="1">
      <alignment horizontal="right"/>
    </xf>
    <xf numFmtId="3" fontId="17" fillId="4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2" fontId="9" fillId="5" borderId="1" xfId="2" applyNumberFormat="1" applyFont="1" applyFill="1" applyBorder="1" applyAlignment="1">
      <alignment horizontal="center"/>
    </xf>
    <xf numFmtId="2" fontId="13" fillId="5" borderId="1" xfId="2" applyNumberFormat="1" applyFon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 vertical="center" wrapText="1"/>
    </xf>
    <xf numFmtId="0" fontId="20" fillId="2" borderId="0" xfId="2" applyFont="1" applyFill="1" applyAlignment="1">
      <alignment horizontal="left"/>
    </xf>
    <xf numFmtId="0" fontId="21" fillId="2" borderId="0" xfId="2" applyFont="1" applyFill="1"/>
    <xf numFmtId="0" fontId="21" fillId="2" borderId="0" xfId="2" applyFont="1" applyFill="1" applyAlignment="1">
      <alignment horizontal="center"/>
    </xf>
    <xf numFmtId="2" fontId="21" fillId="2" borderId="0" xfId="2" applyNumberFormat="1" applyFont="1" applyFill="1" applyAlignment="1">
      <alignment horizontal="center"/>
    </xf>
    <xf numFmtId="164" fontId="21" fillId="2" borderId="0" xfId="2" applyNumberFormat="1" applyFont="1" applyFill="1" applyBorder="1"/>
    <xf numFmtId="0" fontId="16" fillId="2" borderId="0" xfId="2" applyFont="1" applyFill="1" applyBorder="1"/>
    <xf numFmtId="0" fontId="16" fillId="2" borderId="0" xfId="2" applyFont="1" applyFill="1"/>
    <xf numFmtId="0" fontId="9" fillId="2" borderId="1" xfId="0" applyFont="1" applyFill="1" applyBorder="1" applyAlignment="1">
      <alignment horizontal="center" vertical="center" wrapText="1"/>
    </xf>
    <xf numFmtId="2" fontId="23" fillId="2" borderId="1" xfId="2" applyNumberFormat="1" applyFont="1" applyFill="1" applyBorder="1" applyAlignment="1">
      <alignment horizontal="center"/>
    </xf>
    <xf numFmtId="0" fontId="13" fillId="3" borderId="6" xfId="2" applyFont="1" applyFill="1" applyBorder="1" applyAlignment="1">
      <alignment horizontal="center"/>
    </xf>
    <xf numFmtId="0" fontId="13" fillId="3" borderId="7" xfId="2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4"/>
  <sheetViews>
    <sheetView tabSelected="1" topLeftCell="A238" workbookViewId="0">
      <selection activeCell="E228" sqref="E228"/>
    </sheetView>
  </sheetViews>
  <sheetFormatPr defaultRowHeight="15" x14ac:dyDescent="0.25"/>
  <cols>
    <col min="1" max="1" width="5.42578125" style="51" customWidth="1"/>
    <col min="2" max="2" width="25.85546875" style="52" customWidth="1"/>
    <col min="3" max="3" width="9.28515625" style="53" customWidth="1"/>
    <col min="4" max="4" width="8.140625" style="53" customWidth="1"/>
    <col min="5" max="5" width="6.7109375" style="53" customWidth="1"/>
    <col min="6" max="6" width="8.140625" style="53" customWidth="1"/>
    <col min="7" max="7" width="13.5703125" style="54" customWidth="1"/>
    <col min="8" max="8" width="12.5703125" style="53" bestFit="1" customWidth="1"/>
    <col min="9" max="9" width="40.140625" style="3" customWidth="1"/>
    <col min="10" max="10" width="23" style="3" customWidth="1"/>
    <col min="11" max="11" width="18" style="3" customWidth="1"/>
    <col min="12" max="38" width="10.28515625" style="3" customWidth="1"/>
    <col min="39" max="49" width="10.28515625" style="4" customWidth="1"/>
    <col min="50" max="229" width="9.140625" style="5"/>
    <col min="230" max="230" width="5.42578125" style="5" customWidth="1"/>
    <col min="231" max="231" width="23.5703125" style="5" customWidth="1"/>
    <col min="232" max="232" width="6.85546875" style="5" customWidth="1"/>
    <col min="233" max="233" width="5.7109375" style="5" customWidth="1"/>
    <col min="234" max="234" width="5.28515625" style="5" customWidth="1"/>
    <col min="235" max="235" width="6.42578125" style="5" customWidth="1"/>
    <col min="236" max="237" width="5.42578125" style="5" customWidth="1"/>
    <col min="238" max="238" width="5" style="5" customWidth="1"/>
    <col min="239" max="239" width="7.7109375" style="5" customWidth="1"/>
    <col min="240" max="240" width="4.7109375" style="5" customWidth="1"/>
    <col min="241" max="241" width="6.7109375" style="5" customWidth="1"/>
    <col min="242" max="242" width="5.85546875" style="5" customWidth="1"/>
    <col min="243" max="243" width="8.140625" style="5" customWidth="1"/>
    <col min="244" max="244" width="7.5703125" style="5" customWidth="1"/>
    <col min="245" max="245" width="10.85546875" style="5" customWidth="1"/>
    <col min="246" max="246" width="9.85546875" style="5" customWidth="1"/>
    <col min="247" max="247" width="13.85546875" style="5" customWidth="1"/>
    <col min="248" max="248" width="15" style="5" customWidth="1"/>
    <col min="249" max="305" width="10.28515625" style="5" customWidth="1"/>
    <col min="306" max="485" width="9.140625" style="5"/>
    <col min="486" max="486" width="5.42578125" style="5" customWidth="1"/>
    <col min="487" max="487" width="23.5703125" style="5" customWidth="1"/>
    <col min="488" max="488" width="6.85546875" style="5" customWidth="1"/>
    <col min="489" max="489" width="5.7109375" style="5" customWidth="1"/>
    <col min="490" max="490" width="5.28515625" style="5" customWidth="1"/>
    <col min="491" max="491" width="6.42578125" style="5" customWidth="1"/>
    <col min="492" max="493" width="5.42578125" style="5" customWidth="1"/>
    <col min="494" max="494" width="5" style="5" customWidth="1"/>
    <col min="495" max="495" width="7.7109375" style="5" customWidth="1"/>
    <col min="496" max="496" width="4.7109375" style="5" customWidth="1"/>
    <col min="497" max="497" width="6.7109375" style="5" customWidth="1"/>
    <col min="498" max="498" width="5.85546875" style="5" customWidth="1"/>
    <col min="499" max="499" width="8.140625" style="5" customWidth="1"/>
    <col min="500" max="500" width="7.5703125" style="5" customWidth="1"/>
    <col min="501" max="501" width="10.85546875" style="5" customWidth="1"/>
    <col min="502" max="502" width="9.85546875" style="5" customWidth="1"/>
    <col min="503" max="503" width="13.85546875" style="5" customWidth="1"/>
    <col min="504" max="504" width="15" style="5" customWidth="1"/>
    <col min="505" max="561" width="10.28515625" style="5" customWidth="1"/>
    <col min="562" max="741" width="9.140625" style="5"/>
    <col min="742" max="742" width="5.42578125" style="5" customWidth="1"/>
    <col min="743" max="743" width="23.5703125" style="5" customWidth="1"/>
    <col min="744" max="744" width="6.85546875" style="5" customWidth="1"/>
    <col min="745" max="745" width="5.7109375" style="5" customWidth="1"/>
    <col min="746" max="746" width="5.28515625" style="5" customWidth="1"/>
    <col min="747" max="747" width="6.42578125" style="5" customWidth="1"/>
    <col min="748" max="749" width="5.42578125" style="5" customWidth="1"/>
    <col min="750" max="750" width="5" style="5" customWidth="1"/>
    <col min="751" max="751" width="7.7109375" style="5" customWidth="1"/>
    <col min="752" max="752" width="4.7109375" style="5" customWidth="1"/>
    <col min="753" max="753" width="6.7109375" style="5" customWidth="1"/>
    <col min="754" max="754" width="5.85546875" style="5" customWidth="1"/>
    <col min="755" max="755" width="8.140625" style="5" customWidth="1"/>
    <col min="756" max="756" width="7.5703125" style="5" customWidth="1"/>
    <col min="757" max="757" width="10.85546875" style="5" customWidth="1"/>
    <col min="758" max="758" width="9.85546875" style="5" customWidth="1"/>
    <col min="759" max="759" width="13.85546875" style="5" customWidth="1"/>
    <col min="760" max="760" width="15" style="5" customWidth="1"/>
    <col min="761" max="817" width="10.28515625" style="5" customWidth="1"/>
    <col min="818" max="997" width="9.140625" style="5"/>
    <col min="998" max="998" width="5.42578125" style="5" customWidth="1"/>
    <col min="999" max="999" width="23.5703125" style="5" customWidth="1"/>
    <col min="1000" max="1000" width="6.85546875" style="5" customWidth="1"/>
    <col min="1001" max="1001" width="5.7109375" style="5" customWidth="1"/>
    <col min="1002" max="1002" width="5.28515625" style="5" customWidth="1"/>
    <col min="1003" max="1003" width="6.42578125" style="5" customWidth="1"/>
    <col min="1004" max="1005" width="5.42578125" style="5" customWidth="1"/>
    <col min="1006" max="1006" width="5" style="5" customWidth="1"/>
    <col min="1007" max="1007" width="7.7109375" style="5" customWidth="1"/>
    <col min="1008" max="1008" width="4.7109375" style="5" customWidth="1"/>
    <col min="1009" max="1009" width="6.7109375" style="5" customWidth="1"/>
    <col min="1010" max="1010" width="5.85546875" style="5" customWidth="1"/>
    <col min="1011" max="1011" width="8.140625" style="5" customWidth="1"/>
    <col min="1012" max="1012" width="7.5703125" style="5" customWidth="1"/>
    <col min="1013" max="1013" width="10.85546875" style="5" customWidth="1"/>
    <col min="1014" max="1014" width="9.85546875" style="5" customWidth="1"/>
    <col min="1015" max="1015" width="13.85546875" style="5" customWidth="1"/>
    <col min="1016" max="1016" width="15" style="5" customWidth="1"/>
    <col min="1017" max="1073" width="10.28515625" style="5" customWidth="1"/>
    <col min="1074" max="1253" width="9.140625" style="5"/>
    <col min="1254" max="1254" width="5.42578125" style="5" customWidth="1"/>
    <col min="1255" max="1255" width="23.5703125" style="5" customWidth="1"/>
    <col min="1256" max="1256" width="6.85546875" style="5" customWidth="1"/>
    <col min="1257" max="1257" width="5.7109375" style="5" customWidth="1"/>
    <col min="1258" max="1258" width="5.28515625" style="5" customWidth="1"/>
    <col min="1259" max="1259" width="6.42578125" style="5" customWidth="1"/>
    <col min="1260" max="1261" width="5.42578125" style="5" customWidth="1"/>
    <col min="1262" max="1262" width="5" style="5" customWidth="1"/>
    <col min="1263" max="1263" width="7.7109375" style="5" customWidth="1"/>
    <col min="1264" max="1264" width="4.7109375" style="5" customWidth="1"/>
    <col min="1265" max="1265" width="6.7109375" style="5" customWidth="1"/>
    <col min="1266" max="1266" width="5.85546875" style="5" customWidth="1"/>
    <col min="1267" max="1267" width="8.140625" style="5" customWidth="1"/>
    <col min="1268" max="1268" width="7.5703125" style="5" customWidth="1"/>
    <col min="1269" max="1269" width="10.85546875" style="5" customWidth="1"/>
    <col min="1270" max="1270" width="9.85546875" style="5" customWidth="1"/>
    <col min="1271" max="1271" width="13.85546875" style="5" customWidth="1"/>
    <col min="1272" max="1272" width="15" style="5" customWidth="1"/>
    <col min="1273" max="1329" width="10.28515625" style="5" customWidth="1"/>
    <col min="1330" max="1509" width="9.140625" style="5"/>
    <col min="1510" max="1510" width="5.42578125" style="5" customWidth="1"/>
    <col min="1511" max="1511" width="23.5703125" style="5" customWidth="1"/>
    <col min="1512" max="1512" width="6.85546875" style="5" customWidth="1"/>
    <col min="1513" max="1513" width="5.7109375" style="5" customWidth="1"/>
    <col min="1514" max="1514" width="5.28515625" style="5" customWidth="1"/>
    <col min="1515" max="1515" width="6.42578125" style="5" customWidth="1"/>
    <col min="1516" max="1517" width="5.42578125" style="5" customWidth="1"/>
    <col min="1518" max="1518" width="5" style="5" customWidth="1"/>
    <col min="1519" max="1519" width="7.7109375" style="5" customWidth="1"/>
    <col min="1520" max="1520" width="4.7109375" style="5" customWidth="1"/>
    <col min="1521" max="1521" width="6.7109375" style="5" customWidth="1"/>
    <col min="1522" max="1522" width="5.85546875" style="5" customWidth="1"/>
    <col min="1523" max="1523" width="8.140625" style="5" customWidth="1"/>
    <col min="1524" max="1524" width="7.5703125" style="5" customWidth="1"/>
    <col min="1525" max="1525" width="10.85546875" style="5" customWidth="1"/>
    <col min="1526" max="1526" width="9.85546875" style="5" customWidth="1"/>
    <col min="1527" max="1527" width="13.85546875" style="5" customWidth="1"/>
    <col min="1528" max="1528" width="15" style="5" customWidth="1"/>
    <col min="1529" max="1585" width="10.28515625" style="5" customWidth="1"/>
    <col min="1586" max="1765" width="9.140625" style="5"/>
    <col min="1766" max="1766" width="5.42578125" style="5" customWidth="1"/>
    <col min="1767" max="1767" width="23.5703125" style="5" customWidth="1"/>
    <col min="1768" max="1768" width="6.85546875" style="5" customWidth="1"/>
    <col min="1769" max="1769" width="5.7109375" style="5" customWidth="1"/>
    <col min="1770" max="1770" width="5.28515625" style="5" customWidth="1"/>
    <col min="1771" max="1771" width="6.42578125" style="5" customWidth="1"/>
    <col min="1772" max="1773" width="5.42578125" style="5" customWidth="1"/>
    <col min="1774" max="1774" width="5" style="5" customWidth="1"/>
    <col min="1775" max="1775" width="7.7109375" style="5" customWidth="1"/>
    <col min="1776" max="1776" width="4.7109375" style="5" customWidth="1"/>
    <col min="1777" max="1777" width="6.7109375" style="5" customWidth="1"/>
    <col min="1778" max="1778" width="5.85546875" style="5" customWidth="1"/>
    <col min="1779" max="1779" width="8.140625" style="5" customWidth="1"/>
    <col min="1780" max="1780" width="7.5703125" style="5" customWidth="1"/>
    <col min="1781" max="1781" width="10.85546875" style="5" customWidth="1"/>
    <col min="1782" max="1782" width="9.85546875" style="5" customWidth="1"/>
    <col min="1783" max="1783" width="13.85546875" style="5" customWidth="1"/>
    <col min="1784" max="1784" width="15" style="5" customWidth="1"/>
    <col min="1785" max="1841" width="10.28515625" style="5" customWidth="1"/>
    <col min="1842" max="2021" width="9.140625" style="5"/>
    <col min="2022" max="2022" width="5.42578125" style="5" customWidth="1"/>
    <col min="2023" max="2023" width="23.5703125" style="5" customWidth="1"/>
    <col min="2024" max="2024" width="6.85546875" style="5" customWidth="1"/>
    <col min="2025" max="2025" width="5.7109375" style="5" customWidth="1"/>
    <col min="2026" max="2026" width="5.28515625" style="5" customWidth="1"/>
    <col min="2027" max="2027" width="6.42578125" style="5" customWidth="1"/>
    <col min="2028" max="2029" width="5.42578125" style="5" customWidth="1"/>
    <col min="2030" max="2030" width="5" style="5" customWidth="1"/>
    <col min="2031" max="2031" width="7.7109375" style="5" customWidth="1"/>
    <col min="2032" max="2032" width="4.7109375" style="5" customWidth="1"/>
    <col min="2033" max="2033" width="6.7109375" style="5" customWidth="1"/>
    <col min="2034" max="2034" width="5.85546875" style="5" customWidth="1"/>
    <col min="2035" max="2035" width="8.140625" style="5" customWidth="1"/>
    <col min="2036" max="2036" width="7.5703125" style="5" customWidth="1"/>
    <col min="2037" max="2037" width="10.85546875" style="5" customWidth="1"/>
    <col min="2038" max="2038" width="9.85546875" style="5" customWidth="1"/>
    <col min="2039" max="2039" width="13.85546875" style="5" customWidth="1"/>
    <col min="2040" max="2040" width="15" style="5" customWidth="1"/>
    <col min="2041" max="2097" width="10.28515625" style="5" customWidth="1"/>
    <col min="2098" max="2277" width="9.140625" style="5"/>
    <col min="2278" max="2278" width="5.42578125" style="5" customWidth="1"/>
    <col min="2279" max="2279" width="23.5703125" style="5" customWidth="1"/>
    <col min="2280" max="2280" width="6.85546875" style="5" customWidth="1"/>
    <col min="2281" max="2281" width="5.7109375" style="5" customWidth="1"/>
    <col min="2282" max="2282" width="5.28515625" style="5" customWidth="1"/>
    <col min="2283" max="2283" width="6.42578125" style="5" customWidth="1"/>
    <col min="2284" max="2285" width="5.42578125" style="5" customWidth="1"/>
    <col min="2286" max="2286" width="5" style="5" customWidth="1"/>
    <col min="2287" max="2287" width="7.7109375" style="5" customWidth="1"/>
    <col min="2288" max="2288" width="4.7109375" style="5" customWidth="1"/>
    <col min="2289" max="2289" width="6.7109375" style="5" customWidth="1"/>
    <col min="2290" max="2290" width="5.85546875" style="5" customWidth="1"/>
    <col min="2291" max="2291" width="8.140625" style="5" customWidth="1"/>
    <col min="2292" max="2292" width="7.5703125" style="5" customWidth="1"/>
    <col min="2293" max="2293" width="10.85546875" style="5" customWidth="1"/>
    <col min="2294" max="2294" width="9.85546875" style="5" customWidth="1"/>
    <col min="2295" max="2295" width="13.85546875" style="5" customWidth="1"/>
    <col min="2296" max="2296" width="15" style="5" customWidth="1"/>
    <col min="2297" max="2353" width="10.28515625" style="5" customWidth="1"/>
    <col min="2354" max="2533" width="9.140625" style="5"/>
    <col min="2534" max="2534" width="5.42578125" style="5" customWidth="1"/>
    <col min="2535" max="2535" width="23.5703125" style="5" customWidth="1"/>
    <col min="2536" max="2536" width="6.85546875" style="5" customWidth="1"/>
    <col min="2537" max="2537" width="5.7109375" style="5" customWidth="1"/>
    <col min="2538" max="2538" width="5.28515625" style="5" customWidth="1"/>
    <col min="2539" max="2539" width="6.42578125" style="5" customWidth="1"/>
    <col min="2540" max="2541" width="5.42578125" style="5" customWidth="1"/>
    <col min="2542" max="2542" width="5" style="5" customWidth="1"/>
    <col min="2543" max="2543" width="7.7109375" style="5" customWidth="1"/>
    <col min="2544" max="2544" width="4.7109375" style="5" customWidth="1"/>
    <col min="2545" max="2545" width="6.7109375" style="5" customWidth="1"/>
    <col min="2546" max="2546" width="5.85546875" style="5" customWidth="1"/>
    <col min="2547" max="2547" width="8.140625" style="5" customWidth="1"/>
    <col min="2548" max="2548" width="7.5703125" style="5" customWidth="1"/>
    <col min="2549" max="2549" width="10.85546875" style="5" customWidth="1"/>
    <col min="2550" max="2550" width="9.85546875" style="5" customWidth="1"/>
    <col min="2551" max="2551" width="13.85546875" style="5" customWidth="1"/>
    <col min="2552" max="2552" width="15" style="5" customWidth="1"/>
    <col min="2553" max="2609" width="10.28515625" style="5" customWidth="1"/>
    <col min="2610" max="2789" width="9.140625" style="5"/>
    <col min="2790" max="2790" width="5.42578125" style="5" customWidth="1"/>
    <col min="2791" max="2791" width="23.5703125" style="5" customWidth="1"/>
    <col min="2792" max="2792" width="6.85546875" style="5" customWidth="1"/>
    <col min="2793" max="2793" width="5.7109375" style="5" customWidth="1"/>
    <col min="2794" max="2794" width="5.28515625" style="5" customWidth="1"/>
    <col min="2795" max="2795" width="6.42578125" style="5" customWidth="1"/>
    <col min="2796" max="2797" width="5.42578125" style="5" customWidth="1"/>
    <col min="2798" max="2798" width="5" style="5" customWidth="1"/>
    <col min="2799" max="2799" width="7.7109375" style="5" customWidth="1"/>
    <col min="2800" max="2800" width="4.7109375" style="5" customWidth="1"/>
    <col min="2801" max="2801" width="6.7109375" style="5" customWidth="1"/>
    <col min="2802" max="2802" width="5.85546875" style="5" customWidth="1"/>
    <col min="2803" max="2803" width="8.140625" style="5" customWidth="1"/>
    <col min="2804" max="2804" width="7.5703125" style="5" customWidth="1"/>
    <col min="2805" max="2805" width="10.85546875" style="5" customWidth="1"/>
    <col min="2806" max="2806" width="9.85546875" style="5" customWidth="1"/>
    <col min="2807" max="2807" width="13.85546875" style="5" customWidth="1"/>
    <col min="2808" max="2808" width="15" style="5" customWidth="1"/>
    <col min="2809" max="2865" width="10.28515625" style="5" customWidth="1"/>
    <col min="2866" max="3045" width="9.140625" style="5"/>
    <col min="3046" max="3046" width="5.42578125" style="5" customWidth="1"/>
    <col min="3047" max="3047" width="23.5703125" style="5" customWidth="1"/>
    <col min="3048" max="3048" width="6.85546875" style="5" customWidth="1"/>
    <col min="3049" max="3049" width="5.7109375" style="5" customWidth="1"/>
    <col min="3050" max="3050" width="5.28515625" style="5" customWidth="1"/>
    <col min="3051" max="3051" width="6.42578125" style="5" customWidth="1"/>
    <col min="3052" max="3053" width="5.42578125" style="5" customWidth="1"/>
    <col min="3054" max="3054" width="5" style="5" customWidth="1"/>
    <col min="3055" max="3055" width="7.7109375" style="5" customWidth="1"/>
    <col min="3056" max="3056" width="4.7109375" style="5" customWidth="1"/>
    <col min="3057" max="3057" width="6.7109375" style="5" customWidth="1"/>
    <col min="3058" max="3058" width="5.85546875" style="5" customWidth="1"/>
    <col min="3059" max="3059" width="8.140625" style="5" customWidth="1"/>
    <col min="3060" max="3060" width="7.5703125" style="5" customWidth="1"/>
    <col min="3061" max="3061" width="10.85546875" style="5" customWidth="1"/>
    <col min="3062" max="3062" width="9.85546875" style="5" customWidth="1"/>
    <col min="3063" max="3063" width="13.85546875" style="5" customWidth="1"/>
    <col min="3064" max="3064" width="15" style="5" customWidth="1"/>
    <col min="3065" max="3121" width="10.28515625" style="5" customWidth="1"/>
    <col min="3122" max="3301" width="9.140625" style="5"/>
    <col min="3302" max="3302" width="5.42578125" style="5" customWidth="1"/>
    <col min="3303" max="3303" width="23.5703125" style="5" customWidth="1"/>
    <col min="3304" max="3304" width="6.85546875" style="5" customWidth="1"/>
    <col min="3305" max="3305" width="5.7109375" style="5" customWidth="1"/>
    <col min="3306" max="3306" width="5.28515625" style="5" customWidth="1"/>
    <col min="3307" max="3307" width="6.42578125" style="5" customWidth="1"/>
    <col min="3308" max="3309" width="5.42578125" style="5" customWidth="1"/>
    <col min="3310" max="3310" width="5" style="5" customWidth="1"/>
    <col min="3311" max="3311" width="7.7109375" style="5" customWidth="1"/>
    <col min="3312" max="3312" width="4.7109375" style="5" customWidth="1"/>
    <col min="3313" max="3313" width="6.7109375" style="5" customWidth="1"/>
    <col min="3314" max="3314" width="5.85546875" style="5" customWidth="1"/>
    <col min="3315" max="3315" width="8.140625" style="5" customWidth="1"/>
    <col min="3316" max="3316" width="7.5703125" style="5" customWidth="1"/>
    <col min="3317" max="3317" width="10.85546875" style="5" customWidth="1"/>
    <col min="3318" max="3318" width="9.85546875" style="5" customWidth="1"/>
    <col min="3319" max="3319" width="13.85546875" style="5" customWidth="1"/>
    <col min="3320" max="3320" width="15" style="5" customWidth="1"/>
    <col min="3321" max="3377" width="10.28515625" style="5" customWidth="1"/>
    <col min="3378" max="3557" width="9.140625" style="5"/>
    <col min="3558" max="3558" width="5.42578125" style="5" customWidth="1"/>
    <col min="3559" max="3559" width="23.5703125" style="5" customWidth="1"/>
    <col min="3560" max="3560" width="6.85546875" style="5" customWidth="1"/>
    <col min="3561" max="3561" width="5.7109375" style="5" customWidth="1"/>
    <col min="3562" max="3562" width="5.28515625" style="5" customWidth="1"/>
    <col min="3563" max="3563" width="6.42578125" style="5" customWidth="1"/>
    <col min="3564" max="3565" width="5.42578125" style="5" customWidth="1"/>
    <col min="3566" max="3566" width="5" style="5" customWidth="1"/>
    <col min="3567" max="3567" width="7.7109375" style="5" customWidth="1"/>
    <col min="3568" max="3568" width="4.7109375" style="5" customWidth="1"/>
    <col min="3569" max="3569" width="6.7109375" style="5" customWidth="1"/>
    <col min="3570" max="3570" width="5.85546875" style="5" customWidth="1"/>
    <col min="3571" max="3571" width="8.140625" style="5" customWidth="1"/>
    <col min="3572" max="3572" width="7.5703125" style="5" customWidth="1"/>
    <col min="3573" max="3573" width="10.85546875" style="5" customWidth="1"/>
    <col min="3574" max="3574" width="9.85546875" style="5" customWidth="1"/>
    <col min="3575" max="3575" width="13.85546875" style="5" customWidth="1"/>
    <col min="3576" max="3576" width="15" style="5" customWidth="1"/>
    <col min="3577" max="3633" width="10.28515625" style="5" customWidth="1"/>
    <col min="3634" max="3813" width="9.140625" style="5"/>
    <col min="3814" max="3814" width="5.42578125" style="5" customWidth="1"/>
    <col min="3815" max="3815" width="23.5703125" style="5" customWidth="1"/>
    <col min="3816" max="3816" width="6.85546875" style="5" customWidth="1"/>
    <col min="3817" max="3817" width="5.7109375" style="5" customWidth="1"/>
    <col min="3818" max="3818" width="5.28515625" style="5" customWidth="1"/>
    <col min="3819" max="3819" width="6.42578125" style="5" customWidth="1"/>
    <col min="3820" max="3821" width="5.42578125" style="5" customWidth="1"/>
    <col min="3822" max="3822" width="5" style="5" customWidth="1"/>
    <col min="3823" max="3823" width="7.7109375" style="5" customWidth="1"/>
    <col min="3824" max="3824" width="4.7109375" style="5" customWidth="1"/>
    <col min="3825" max="3825" width="6.7109375" style="5" customWidth="1"/>
    <col min="3826" max="3826" width="5.85546875" style="5" customWidth="1"/>
    <col min="3827" max="3827" width="8.140625" style="5" customWidth="1"/>
    <col min="3828" max="3828" width="7.5703125" style="5" customWidth="1"/>
    <col min="3829" max="3829" width="10.85546875" style="5" customWidth="1"/>
    <col min="3830" max="3830" width="9.85546875" style="5" customWidth="1"/>
    <col min="3831" max="3831" width="13.85546875" style="5" customWidth="1"/>
    <col min="3832" max="3832" width="15" style="5" customWidth="1"/>
    <col min="3833" max="3889" width="10.28515625" style="5" customWidth="1"/>
    <col min="3890" max="4069" width="9.140625" style="5"/>
    <col min="4070" max="4070" width="5.42578125" style="5" customWidth="1"/>
    <col min="4071" max="4071" width="23.5703125" style="5" customWidth="1"/>
    <col min="4072" max="4072" width="6.85546875" style="5" customWidth="1"/>
    <col min="4073" max="4073" width="5.7109375" style="5" customWidth="1"/>
    <col min="4074" max="4074" width="5.28515625" style="5" customWidth="1"/>
    <col min="4075" max="4075" width="6.42578125" style="5" customWidth="1"/>
    <col min="4076" max="4077" width="5.42578125" style="5" customWidth="1"/>
    <col min="4078" max="4078" width="5" style="5" customWidth="1"/>
    <col min="4079" max="4079" width="7.7109375" style="5" customWidth="1"/>
    <col min="4080" max="4080" width="4.7109375" style="5" customWidth="1"/>
    <col min="4081" max="4081" width="6.7109375" style="5" customWidth="1"/>
    <col min="4082" max="4082" width="5.85546875" style="5" customWidth="1"/>
    <col min="4083" max="4083" width="8.140625" style="5" customWidth="1"/>
    <col min="4084" max="4084" width="7.5703125" style="5" customWidth="1"/>
    <col min="4085" max="4085" width="10.85546875" style="5" customWidth="1"/>
    <col min="4086" max="4086" width="9.85546875" style="5" customWidth="1"/>
    <col min="4087" max="4087" width="13.85546875" style="5" customWidth="1"/>
    <col min="4088" max="4088" width="15" style="5" customWidth="1"/>
    <col min="4089" max="4145" width="10.28515625" style="5" customWidth="1"/>
    <col min="4146" max="4325" width="9.140625" style="5"/>
    <col min="4326" max="4326" width="5.42578125" style="5" customWidth="1"/>
    <col min="4327" max="4327" width="23.5703125" style="5" customWidth="1"/>
    <col min="4328" max="4328" width="6.85546875" style="5" customWidth="1"/>
    <col min="4329" max="4329" width="5.7109375" style="5" customWidth="1"/>
    <col min="4330" max="4330" width="5.28515625" style="5" customWidth="1"/>
    <col min="4331" max="4331" width="6.42578125" style="5" customWidth="1"/>
    <col min="4332" max="4333" width="5.42578125" style="5" customWidth="1"/>
    <col min="4334" max="4334" width="5" style="5" customWidth="1"/>
    <col min="4335" max="4335" width="7.7109375" style="5" customWidth="1"/>
    <col min="4336" max="4336" width="4.7109375" style="5" customWidth="1"/>
    <col min="4337" max="4337" width="6.7109375" style="5" customWidth="1"/>
    <col min="4338" max="4338" width="5.85546875" style="5" customWidth="1"/>
    <col min="4339" max="4339" width="8.140625" style="5" customWidth="1"/>
    <col min="4340" max="4340" width="7.5703125" style="5" customWidth="1"/>
    <col min="4341" max="4341" width="10.85546875" style="5" customWidth="1"/>
    <col min="4342" max="4342" width="9.85546875" style="5" customWidth="1"/>
    <col min="4343" max="4343" width="13.85546875" style="5" customWidth="1"/>
    <col min="4344" max="4344" width="15" style="5" customWidth="1"/>
    <col min="4345" max="4401" width="10.28515625" style="5" customWidth="1"/>
    <col min="4402" max="4581" width="9.140625" style="5"/>
    <col min="4582" max="4582" width="5.42578125" style="5" customWidth="1"/>
    <col min="4583" max="4583" width="23.5703125" style="5" customWidth="1"/>
    <col min="4584" max="4584" width="6.85546875" style="5" customWidth="1"/>
    <col min="4585" max="4585" width="5.7109375" style="5" customWidth="1"/>
    <col min="4586" max="4586" width="5.28515625" style="5" customWidth="1"/>
    <col min="4587" max="4587" width="6.42578125" style="5" customWidth="1"/>
    <col min="4588" max="4589" width="5.42578125" style="5" customWidth="1"/>
    <col min="4590" max="4590" width="5" style="5" customWidth="1"/>
    <col min="4591" max="4591" width="7.7109375" style="5" customWidth="1"/>
    <col min="4592" max="4592" width="4.7109375" style="5" customWidth="1"/>
    <col min="4593" max="4593" width="6.7109375" style="5" customWidth="1"/>
    <col min="4594" max="4594" width="5.85546875" style="5" customWidth="1"/>
    <col min="4595" max="4595" width="8.140625" style="5" customWidth="1"/>
    <col min="4596" max="4596" width="7.5703125" style="5" customWidth="1"/>
    <col min="4597" max="4597" width="10.85546875" style="5" customWidth="1"/>
    <col min="4598" max="4598" width="9.85546875" style="5" customWidth="1"/>
    <col min="4599" max="4599" width="13.85546875" style="5" customWidth="1"/>
    <col min="4600" max="4600" width="15" style="5" customWidth="1"/>
    <col min="4601" max="4657" width="10.28515625" style="5" customWidth="1"/>
    <col min="4658" max="4837" width="9.140625" style="5"/>
    <col min="4838" max="4838" width="5.42578125" style="5" customWidth="1"/>
    <col min="4839" max="4839" width="23.5703125" style="5" customWidth="1"/>
    <col min="4840" max="4840" width="6.85546875" style="5" customWidth="1"/>
    <col min="4841" max="4841" width="5.7109375" style="5" customWidth="1"/>
    <col min="4842" max="4842" width="5.28515625" style="5" customWidth="1"/>
    <col min="4843" max="4843" width="6.42578125" style="5" customWidth="1"/>
    <col min="4844" max="4845" width="5.42578125" style="5" customWidth="1"/>
    <col min="4846" max="4846" width="5" style="5" customWidth="1"/>
    <col min="4847" max="4847" width="7.7109375" style="5" customWidth="1"/>
    <col min="4848" max="4848" width="4.7109375" style="5" customWidth="1"/>
    <col min="4849" max="4849" width="6.7109375" style="5" customWidth="1"/>
    <col min="4850" max="4850" width="5.85546875" style="5" customWidth="1"/>
    <col min="4851" max="4851" width="8.140625" style="5" customWidth="1"/>
    <col min="4852" max="4852" width="7.5703125" style="5" customWidth="1"/>
    <col min="4853" max="4853" width="10.85546875" style="5" customWidth="1"/>
    <col min="4854" max="4854" width="9.85546875" style="5" customWidth="1"/>
    <col min="4855" max="4855" width="13.85546875" style="5" customWidth="1"/>
    <col min="4856" max="4856" width="15" style="5" customWidth="1"/>
    <col min="4857" max="4913" width="10.28515625" style="5" customWidth="1"/>
    <col min="4914" max="5093" width="9.140625" style="5"/>
    <col min="5094" max="5094" width="5.42578125" style="5" customWidth="1"/>
    <col min="5095" max="5095" width="23.5703125" style="5" customWidth="1"/>
    <col min="5096" max="5096" width="6.85546875" style="5" customWidth="1"/>
    <col min="5097" max="5097" width="5.7109375" style="5" customWidth="1"/>
    <col min="5098" max="5098" width="5.28515625" style="5" customWidth="1"/>
    <col min="5099" max="5099" width="6.42578125" style="5" customWidth="1"/>
    <col min="5100" max="5101" width="5.42578125" style="5" customWidth="1"/>
    <col min="5102" max="5102" width="5" style="5" customWidth="1"/>
    <col min="5103" max="5103" width="7.7109375" style="5" customWidth="1"/>
    <col min="5104" max="5104" width="4.7109375" style="5" customWidth="1"/>
    <col min="5105" max="5105" width="6.7109375" style="5" customWidth="1"/>
    <col min="5106" max="5106" width="5.85546875" style="5" customWidth="1"/>
    <col min="5107" max="5107" width="8.140625" style="5" customWidth="1"/>
    <col min="5108" max="5108" width="7.5703125" style="5" customWidth="1"/>
    <col min="5109" max="5109" width="10.85546875" style="5" customWidth="1"/>
    <col min="5110" max="5110" width="9.85546875" style="5" customWidth="1"/>
    <col min="5111" max="5111" width="13.85546875" style="5" customWidth="1"/>
    <col min="5112" max="5112" width="15" style="5" customWidth="1"/>
    <col min="5113" max="5169" width="10.28515625" style="5" customWidth="1"/>
    <col min="5170" max="5349" width="9.140625" style="5"/>
    <col min="5350" max="5350" width="5.42578125" style="5" customWidth="1"/>
    <col min="5351" max="5351" width="23.5703125" style="5" customWidth="1"/>
    <col min="5352" max="5352" width="6.85546875" style="5" customWidth="1"/>
    <col min="5353" max="5353" width="5.7109375" style="5" customWidth="1"/>
    <col min="5354" max="5354" width="5.28515625" style="5" customWidth="1"/>
    <col min="5355" max="5355" width="6.42578125" style="5" customWidth="1"/>
    <col min="5356" max="5357" width="5.42578125" style="5" customWidth="1"/>
    <col min="5358" max="5358" width="5" style="5" customWidth="1"/>
    <col min="5359" max="5359" width="7.7109375" style="5" customWidth="1"/>
    <col min="5360" max="5360" width="4.7109375" style="5" customWidth="1"/>
    <col min="5361" max="5361" width="6.7109375" style="5" customWidth="1"/>
    <col min="5362" max="5362" width="5.85546875" style="5" customWidth="1"/>
    <col min="5363" max="5363" width="8.140625" style="5" customWidth="1"/>
    <col min="5364" max="5364" width="7.5703125" style="5" customWidth="1"/>
    <col min="5365" max="5365" width="10.85546875" style="5" customWidth="1"/>
    <col min="5366" max="5366" width="9.85546875" style="5" customWidth="1"/>
    <col min="5367" max="5367" width="13.85546875" style="5" customWidth="1"/>
    <col min="5368" max="5368" width="15" style="5" customWidth="1"/>
    <col min="5369" max="5425" width="10.28515625" style="5" customWidth="1"/>
    <col min="5426" max="5605" width="9.140625" style="5"/>
    <col min="5606" max="5606" width="5.42578125" style="5" customWidth="1"/>
    <col min="5607" max="5607" width="23.5703125" style="5" customWidth="1"/>
    <col min="5608" max="5608" width="6.85546875" style="5" customWidth="1"/>
    <col min="5609" max="5609" width="5.7109375" style="5" customWidth="1"/>
    <col min="5610" max="5610" width="5.28515625" style="5" customWidth="1"/>
    <col min="5611" max="5611" width="6.42578125" style="5" customWidth="1"/>
    <col min="5612" max="5613" width="5.42578125" style="5" customWidth="1"/>
    <col min="5614" max="5614" width="5" style="5" customWidth="1"/>
    <col min="5615" max="5615" width="7.7109375" style="5" customWidth="1"/>
    <col min="5616" max="5616" width="4.7109375" style="5" customWidth="1"/>
    <col min="5617" max="5617" width="6.7109375" style="5" customWidth="1"/>
    <col min="5618" max="5618" width="5.85546875" style="5" customWidth="1"/>
    <col min="5619" max="5619" width="8.140625" style="5" customWidth="1"/>
    <col min="5620" max="5620" width="7.5703125" style="5" customWidth="1"/>
    <col min="5621" max="5621" width="10.85546875" style="5" customWidth="1"/>
    <col min="5622" max="5622" width="9.85546875" style="5" customWidth="1"/>
    <col min="5623" max="5623" width="13.85546875" style="5" customWidth="1"/>
    <col min="5624" max="5624" width="15" style="5" customWidth="1"/>
    <col min="5625" max="5681" width="10.28515625" style="5" customWidth="1"/>
    <col min="5682" max="5861" width="9.140625" style="5"/>
    <col min="5862" max="5862" width="5.42578125" style="5" customWidth="1"/>
    <col min="5863" max="5863" width="23.5703125" style="5" customWidth="1"/>
    <col min="5864" max="5864" width="6.85546875" style="5" customWidth="1"/>
    <col min="5865" max="5865" width="5.7109375" style="5" customWidth="1"/>
    <col min="5866" max="5866" width="5.28515625" style="5" customWidth="1"/>
    <col min="5867" max="5867" width="6.42578125" style="5" customWidth="1"/>
    <col min="5868" max="5869" width="5.42578125" style="5" customWidth="1"/>
    <col min="5870" max="5870" width="5" style="5" customWidth="1"/>
    <col min="5871" max="5871" width="7.7109375" style="5" customWidth="1"/>
    <col min="5872" max="5872" width="4.7109375" style="5" customWidth="1"/>
    <col min="5873" max="5873" width="6.7109375" style="5" customWidth="1"/>
    <col min="5874" max="5874" width="5.85546875" style="5" customWidth="1"/>
    <col min="5875" max="5875" width="8.140625" style="5" customWidth="1"/>
    <col min="5876" max="5876" width="7.5703125" style="5" customWidth="1"/>
    <col min="5877" max="5877" width="10.85546875" style="5" customWidth="1"/>
    <col min="5878" max="5878" width="9.85546875" style="5" customWidth="1"/>
    <col min="5879" max="5879" width="13.85546875" style="5" customWidth="1"/>
    <col min="5880" max="5880" width="15" style="5" customWidth="1"/>
    <col min="5881" max="5937" width="10.28515625" style="5" customWidth="1"/>
    <col min="5938" max="6117" width="9.140625" style="5"/>
    <col min="6118" max="6118" width="5.42578125" style="5" customWidth="1"/>
    <col min="6119" max="6119" width="23.5703125" style="5" customWidth="1"/>
    <col min="6120" max="6120" width="6.85546875" style="5" customWidth="1"/>
    <col min="6121" max="6121" width="5.7109375" style="5" customWidth="1"/>
    <col min="6122" max="6122" width="5.28515625" style="5" customWidth="1"/>
    <col min="6123" max="6123" width="6.42578125" style="5" customWidth="1"/>
    <col min="6124" max="6125" width="5.42578125" style="5" customWidth="1"/>
    <col min="6126" max="6126" width="5" style="5" customWidth="1"/>
    <col min="6127" max="6127" width="7.7109375" style="5" customWidth="1"/>
    <col min="6128" max="6128" width="4.7109375" style="5" customWidth="1"/>
    <col min="6129" max="6129" width="6.7109375" style="5" customWidth="1"/>
    <col min="6130" max="6130" width="5.85546875" style="5" customWidth="1"/>
    <col min="6131" max="6131" width="8.140625" style="5" customWidth="1"/>
    <col min="6132" max="6132" width="7.5703125" style="5" customWidth="1"/>
    <col min="6133" max="6133" width="10.85546875" style="5" customWidth="1"/>
    <col min="6134" max="6134" width="9.85546875" style="5" customWidth="1"/>
    <col min="6135" max="6135" width="13.85546875" style="5" customWidth="1"/>
    <col min="6136" max="6136" width="15" style="5" customWidth="1"/>
    <col min="6137" max="6193" width="10.28515625" style="5" customWidth="1"/>
    <col min="6194" max="6373" width="9.140625" style="5"/>
    <col min="6374" max="6374" width="5.42578125" style="5" customWidth="1"/>
    <col min="6375" max="6375" width="23.5703125" style="5" customWidth="1"/>
    <col min="6376" max="6376" width="6.85546875" style="5" customWidth="1"/>
    <col min="6377" max="6377" width="5.7109375" style="5" customWidth="1"/>
    <col min="6378" max="6378" width="5.28515625" style="5" customWidth="1"/>
    <col min="6379" max="6379" width="6.42578125" style="5" customWidth="1"/>
    <col min="6380" max="6381" width="5.42578125" style="5" customWidth="1"/>
    <col min="6382" max="6382" width="5" style="5" customWidth="1"/>
    <col min="6383" max="6383" width="7.7109375" style="5" customWidth="1"/>
    <col min="6384" max="6384" width="4.7109375" style="5" customWidth="1"/>
    <col min="6385" max="6385" width="6.7109375" style="5" customWidth="1"/>
    <col min="6386" max="6386" width="5.85546875" style="5" customWidth="1"/>
    <col min="6387" max="6387" width="8.140625" style="5" customWidth="1"/>
    <col min="6388" max="6388" width="7.5703125" style="5" customWidth="1"/>
    <col min="6389" max="6389" width="10.85546875" style="5" customWidth="1"/>
    <col min="6390" max="6390" width="9.85546875" style="5" customWidth="1"/>
    <col min="6391" max="6391" width="13.85546875" style="5" customWidth="1"/>
    <col min="6392" max="6392" width="15" style="5" customWidth="1"/>
    <col min="6393" max="6449" width="10.28515625" style="5" customWidth="1"/>
    <col min="6450" max="6629" width="9.140625" style="5"/>
    <col min="6630" max="6630" width="5.42578125" style="5" customWidth="1"/>
    <col min="6631" max="6631" width="23.5703125" style="5" customWidth="1"/>
    <col min="6632" max="6632" width="6.85546875" style="5" customWidth="1"/>
    <col min="6633" max="6633" width="5.7109375" style="5" customWidth="1"/>
    <col min="6634" max="6634" width="5.28515625" style="5" customWidth="1"/>
    <col min="6635" max="6635" width="6.42578125" style="5" customWidth="1"/>
    <col min="6636" max="6637" width="5.42578125" style="5" customWidth="1"/>
    <col min="6638" max="6638" width="5" style="5" customWidth="1"/>
    <col min="6639" max="6639" width="7.7109375" style="5" customWidth="1"/>
    <col min="6640" max="6640" width="4.7109375" style="5" customWidth="1"/>
    <col min="6641" max="6641" width="6.7109375" style="5" customWidth="1"/>
    <col min="6642" max="6642" width="5.85546875" style="5" customWidth="1"/>
    <col min="6643" max="6643" width="8.140625" style="5" customWidth="1"/>
    <col min="6644" max="6644" width="7.5703125" style="5" customWidth="1"/>
    <col min="6645" max="6645" width="10.85546875" style="5" customWidth="1"/>
    <col min="6646" max="6646" width="9.85546875" style="5" customWidth="1"/>
    <col min="6647" max="6647" width="13.85546875" style="5" customWidth="1"/>
    <col min="6648" max="6648" width="15" style="5" customWidth="1"/>
    <col min="6649" max="6705" width="10.28515625" style="5" customWidth="1"/>
    <col min="6706" max="6885" width="9.140625" style="5"/>
    <col min="6886" max="6886" width="5.42578125" style="5" customWidth="1"/>
    <col min="6887" max="6887" width="23.5703125" style="5" customWidth="1"/>
    <col min="6888" max="6888" width="6.85546875" style="5" customWidth="1"/>
    <col min="6889" max="6889" width="5.7109375" style="5" customWidth="1"/>
    <col min="6890" max="6890" width="5.28515625" style="5" customWidth="1"/>
    <col min="6891" max="6891" width="6.42578125" style="5" customWidth="1"/>
    <col min="6892" max="6893" width="5.42578125" style="5" customWidth="1"/>
    <col min="6894" max="6894" width="5" style="5" customWidth="1"/>
    <col min="6895" max="6895" width="7.7109375" style="5" customWidth="1"/>
    <col min="6896" max="6896" width="4.7109375" style="5" customWidth="1"/>
    <col min="6897" max="6897" width="6.7109375" style="5" customWidth="1"/>
    <col min="6898" max="6898" width="5.85546875" style="5" customWidth="1"/>
    <col min="6899" max="6899" width="8.140625" style="5" customWidth="1"/>
    <col min="6900" max="6900" width="7.5703125" style="5" customWidth="1"/>
    <col min="6901" max="6901" width="10.85546875" style="5" customWidth="1"/>
    <col min="6902" max="6902" width="9.85546875" style="5" customWidth="1"/>
    <col min="6903" max="6903" width="13.85546875" style="5" customWidth="1"/>
    <col min="6904" max="6904" width="15" style="5" customWidth="1"/>
    <col min="6905" max="6961" width="10.28515625" style="5" customWidth="1"/>
    <col min="6962" max="7141" width="9.140625" style="5"/>
    <col min="7142" max="7142" width="5.42578125" style="5" customWidth="1"/>
    <col min="7143" max="7143" width="23.5703125" style="5" customWidth="1"/>
    <col min="7144" max="7144" width="6.85546875" style="5" customWidth="1"/>
    <col min="7145" max="7145" width="5.7109375" style="5" customWidth="1"/>
    <col min="7146" max="7146" width="5.28515625" style="5" customWidth="1"/>
    <col min="7147" max="7147" width="6.42578125" style="5" customWidth="1"/>
    <col min="7148" max="7149" width="5.42578125" style="5" customWidth="1"/>
    <col min="7150" max="7150" width="5" style="5" customWidth="1"/>
    <col min="7151" max="7151" width="7.7109375" style="5" customWidth="1"/>
    <col min="7152" max="7152" width="4.7109375" style="5" customWidth="1"/>
    <col min="7153" max="7153" width="6.7109375" style="5" customWidth="1"/>
    <col min="7154" max="7154" width="5.85546875" style="5" customWidth="1"/>
    <col min="7155" max="7155" width="8.140625" style="5" customWidth="1"/>
    <col min="7156" max="7156" width="7.5703125" style="5" customWidth="1"/>
    <col min="7157" max="7157" width="10.85546875" style="5" customWidth="1"/>
    <col min="7158" max="7158" width="9.85546875" style="5" customWidth="1"/>
    <col min="7159" max="7159" width="13.85546875" style="5" customWidth="1"/>
    <col min="7160" max="7160" width="15" style="5" customWidth="1"/>
    <col min="7161" max="7217" width="10.28515625" style="5" customWidth="1"/>
    <col min="7218" max="7397" width="9.140625" style="5"/>
    <col min="7398" max="7398" width="5.42578125" style="5" customWidth="1"/>
    <col min="7399" max="7399" width="23.5703125" style="5" customWidth="1"/>
    <col min="7400" max="7400" width="6.85546875" style="5" customWidth="1"/>
    <col min="7401" max="7401" width="5.7109375" style="5" customWidth="1"/>
    <col min="7402" max="7402" width="5.28515625" style="5" customWidth="1"/>
    <col min="7403" max="7403" width="6.42578125" style="5" customWidth="1"/>
    <col min="7404" max="7405" width="5.42578125" style="5" customWidth="1"/>
    <col min="7406" max="7406" width="5" style="5" customWidth="1"/>
    <col min="7407" max="7407" width="7.7109375" style="5" customWidth="1"/>
    <col min="7408" max="7408" width="4.7109375" style="5" customWidth="1"/>
    <col min="7409" max="7409" width="6.7109375" style="5" customWidth="1"/>
    <col min="7410" max="7410" width="5.85546875" style="5" customWidth="1"/>
    <col min="7411" max="7411" width="8.140625" style="5" customWidth="1"/>
    <col min="7412" max="7412" width="7.5703125" style="5" customWidth="1"/>
    <col min="7413" max="7413" width="10.85546875" style="5" customWidth="1"/>
    <col min="7414" max="7414" width="9.85546875" style="5" customWidth="1"/>
    <col min="7415" max="7415" width="13.85546875" style="5" customWidth="1"/>
    <col min="7416" max="7416" width="15" style="5" customWidth="1"/>
    <col min="7417" max="7473" width="10.28515625" style="5" customWidth="1"/>
    <col min="7474" max="7653" width="9.140625" style="5"/>
    <col min="7654" max="7654" width="5.42578125" style="5" customWidth="1"/>
    <col min="7655" max="7655" width="23.5703125" style="5" customWidth="1"/>
    <col min="7656" max="7656" width="6.85546875" style="5" customWidth="1"/>
    <col min="7657" max="7657" width="5.7109375" style="5" customWidth="1"/>
    <col min="7658" max="7658" width="5.28515625" style="5" customWidth="1"/>
    <col min="7659" max="7659" width="6.42578125" style="5" customWidth="1"/>
    <col min="7660" max="7661" width="5.42578125" style="5" customWidth="1"/>
    <col min="7662" max="7662" width="5" style="5" customWidth="1"/>
    <col min="7663" max="7663" width="7.7109375" style="5" customWidth="1"/>
    <col min="7664" max="7664" width="4.7109375" style="5" customWidth="1"/>
    <col min="7665" max="7665" width="6.7109375" style="5" customWidth="1"/>
    <col min="7666" max="7666" width="5.85546875" style="5" customWidth="1"/>
    <col min="7667" max="7667" width="8.140625" style="5" customWidth="1"/>
    <col min="7668" max="7668" width="7.5703125" style="5" customWidth="1"/>
    <col min="7669" max="7669" width="10.85546875" style="5" customWidth="1"/>
    <col min="7670" max="7670" width="9.85546875" style="5" customWidth="1"/>
    <col min="7671" max="7671" width="13.85546875" style="5" customWidth="1"/>
    <col min="7672" max="7672" width="15" style="5" customWidth="1"/>
    <col min="7673" max="7729" width="10.28515625" style="5" customWidth="1"/>
    <col min="7730" max="7909" width="9.140625" style="5"/>
    <col min="7910" max="7910" width="5.42578125" style="5" customWidth="1"/>
    <col min="7911" max="7911" width="23.5703125" style="5" customWidth="1"/>
    <col min="7912" max="7912" width="6.85546875" style="5" customWidth="1"/>
    <col min="7913" max="7913" width="5.7109375" style="5" customWidth="1"/>
    <col min="7914" max="7914" width="5.28515625" style="5" customWidth="1"/>
    <col min="7915" max="7915" width="6.42578125" style="5" customWidth="1"/>
    <col min="7916" max="7917" width="5.42578125" style="5" customWidth="1"/>
    <col min="7918" max="7918" width="5" style="5" customWidth="1"/>
    <col min="7919" max="7919" width="7.7109375" style="5" customWidth="1"/>
    <col min="7920" max="7920" width="4.7109375" style="5" customWidth="1"/>
    <col min="7921" max="7921" width="6.7109375" style="5" customWidth="1"/>
    <col min="7922" max="7922" width="5.85546875" style="5" customWidth="1"/>
    <col min="7923" max="7923" width="8.140625" style="5" customWidth="1"/>
    <col min="7924" max="7924" width="7.5703125" style="5" customWidth="1"/>
    <col min="7925" max="7925" width="10.85546875" style="5" customWidth="1"/>
    <col min="7926" max="7926" width="9.85546875" style="5" customWidth="1"/>
    <col min="7927" max="7927" width="13.85546875" style="5" customWidth="1"/>
    <col min="7928" max="7928" width="15" style="5" customWidth="1"/>
    <col min="7929" max="7985" width="10.28515625" style="5" customWidth="1"/>
    <col min="7986" max="8165" width="9.140625" style="5"/>
    <col min="8166" max="8166" width="5.42578125" style="5" customWidth="1"/>
    <col min="8167" max="8167" width="23.5703125" style="5" customWidth="1"/>
    <col min="8168" max="8168" width="6.85546875" style="5" customWidth="1"/>
    <col min="8169" max="8169" width="5.7109375" style="5" customWidth="1"/>
    <col min="8170" max="8170" width="5.28515625" style="5" customWidth="1"/>
    <col min="8171" max="8171" width="6.42578125" style="5" customWidth="1"/>
    <col min="8172" max="8173" width="5.42578125" style="5" customWidth="1"/>
    <col min="8174" max="8174" width="5" style="5" customWidth="1"/>
    <col min="8175" max="8175" width="7.7109375" style="5" customWidth="1"/>
    <col min="8176" max="8176" width="4.7109375" style="5" customWidth="1"/>
    <col min="8177" max="8177" width="6.7109375" style="5" customWidth="1"/>
    <col min="8178" max="8178" width="5.85546875" style="5" customWidth="1"/>
    <col min="8179" max="8179" width="8.140625" style="5" customWidth="1"/>
    <col min="8180" max="8180" width="7.5703125" style="5" customWidth="1"/>
    <col min="8181" max="8181" width="10.85546875" style="5" customWidth="1"/>
    <col min="8182" max="8182" width="9.85546875" style="5" customWidth="1"/>
    <col min="8183" max="8183" width="13.85546875" style="5" customWidth="1"/>
    <col min="8184" max="8184" width="15" style="5" customWidth="1"/>
    <col min="8185" max="8241" width="10.28515625" style="5" customWidth="1"/>
    <col min="8242" max="8421" width="9.140625" style="5"/>
    <col min="8422" max="8422" width="5.42578125" style="5" customWidth="1"/>
    <col min="8423" max="8423" width="23.5703125" style="5" customWidth="1"/>
    <col min="8424" max="8424" width="6.85546875" style="5" customWidth="1"/>
    <col min="8425" max="8425" width="5.7109375" style="5" customWidth="1"/>
    <col min="8426" max="8426" width="5.28515625" style="5" customWidth="1"/>
    <col min="8427" max="8427" width="6.42578125" style="5" customWidth="1"/>
    <col min="8428" max="8429" width="5.42578125" style="5" customWidth="1"/>
    <col min="8430" max="8430" width="5" style="5" customWidth="1"/>
    <col min="8431" max="8431" width="7.7109375" style="5" customWidth="1"/>
    <col min="8432" max="8432" width="4.7109375" style="5" customWidth="1"/>
    <col min="8433" max="8433" width="6.7109375" style="5" customWidth="1"/>
    <col min="8434" max="8434" width="5.85546875" style="5" customWidth="1"/>
    <col min="8435" max="8435" width="8.140625" style="5" customWidth="1"/>
    <col min="8436" max="8436" width="7.5703125" style="5" customWidth="1"/>
    <col min="8437" max="8437" width="10.85546875" style="5" customWidth="1"/>
    <col min="8438" max="8438" width="9.85546875" style="5" customWidth="1"/>
    <col min="8439" max="8439" width="13.85546875" style="5" customWidth="1"/>
    <col min="8440" max="8440" width="15" style="5" customWidth="1"/>
    <col min="8441" max="8497" width="10.28515625" style="5" customWidth="1"/>
    <col min="8498" max="8677" width="9.140625" style="5"/>
    <col min="8678" max="8678" width="5.42578125" style="5" customWidth="1"/>
    <col min="8679" max="8679" width="23.5703125" style="5" customWidth="1"/>
    <col min="8680" max="8680" width="6.85546875" style="5" customWidth="1"/>
    <col min="8681" max="8681" width="5.7109375" style="5" customWidth="1"/>
    <col min="8682" max="8682" width="5.28515625" style="5" customWidth="1"/>
    <col min="8683" max="8683" width="6.42578125" style="5" customWidth="1"/>
    <col min="8684" max="8685" width="5.42578125" style="5" customWidth="1"/>
    <col min="8686" max="8686" width="5" style="5" customWidth="1"/>
    <col min="8687" max="8687" width="7.7109375" style="5" customWidth="1"/>
    <col min="8688" max="8688" width="4.7109375" style="5" customWidth="1"/>
    <col min="8689" max="8689" width="6.7109375" style="5" customWidth="1"/>
    <col min="8690" max="8690" width="5.85546875" style="5" customWidth="1"/>
    <col min="8691" max="8691" width="8.140625" style="5" customWidth="1"/>
    <col min="8692" max="8692" width="7.5703125" style="5" customWidth="1"/>
    <col min="8693" max="8693" width="10.85546875" style="5" customWidth="1"/>
    <col min="8694" max="8694" width="9.85546875" style="5" customWidth="1"/>
    <col min="8695" max="8695" width="13.85546875" style="5" customWidth="1"/>
    <col min="8696" max="8696" width="15" style="5" customWidth="1"/>
    <col min="8697" max="8753" width="10.28515625" style="5" customWidth="1"/>
    <col min="8754" max="8933" width="9.140625" style="5"/>
    <col min="8934" max="8934" width="5.42578125" style="5" customWidth="1"/>
    <col min="8935" max="8935" width="23.5703125" style="5" customWidth="1"/>
    <col min="8936" max="8936" width="6.85546875" style="5" customWidth="1"/>
    <col min="8937" max="8937" width="5.7109375" style="5" customWidth="1"/>
    <col min="8938" max="8938" width="5.28515625" style="5" customWidth="1"/>
    <col min="8939" max="8939" width="6.42578125" style="5" customWidth="1"/>
    <col min="8940" max="8941" width="5.42578125" style="5" customWidth="1"/>
    <col min="8942" max="8942" width="5" style="5" customWidth="1"/>
    <col min="8943" max="8943" width="7.7109375" style="5" customWidth="1"/>
    <col min="8944" max="8944" width="4.7109375" style="5" customWidth="1"/>
    <col min="8945" max="8945" width="6.7109375" style="5" customWidth="1"/>
    <col min="8946" max="8946" width="5.85546875" style="5" customWidth="1"/>
    <col min="8947" max="8947" width="8.140625" style="5" customWidth="1"/>
    <col min="8948" max="8948" width="7.5703125" style="5" customWidth="1"/>
    <col min="8949" max="8949" width="10.85546875" style="5" customWidth="1"/>
    <col min="8950" max="8950" width="9.85546875" style="5" customWidth="1"/>
    <col min="8951" max="8951" width="13.85546875" style="5" customWidth="1"/>
    <col min="8952" max="8952" width="15" style="5" customWidth="1"/>
    <col min="8953" max="9009" width="10.28515625" style="5" customWidth="1"/>
    <col min="9010" max="9189" width="9.140625" style="5"/>
    <col min="9190" max="9190" width="5.42578125" style="5" customWidth="1"/>
    <col min="9191" max="9191" width="23.5703125" style="5" customWidth="1"/>
    <col min="9192" max="9192" width="6.85546875" style="5" customWidth="1"/>
    <col min="9193" max="9193" width="5.7109375" style="5" customWidth="1"/>
    <col min="9194" max="9194" width="5.28515625" style="5" customWidth="1"/>
    <col min="9195" max="9195" width="6.42578125" style="5" customWidth="1"/>
    <col min="9196" max="9197" width="5.42578125" style="5" customWidth="1"/>
    <col min="9198" max="9198" width="5" style="5" customWidth="1"/>
    <col min="9199" max="9199" width="7.7109375" style="5" customWidth="1"/>
    <col min="9200" max="9200" width="4.7109375" style="5" customWidth="1"/>
    <col min="9201" max="9201" width="6.7109375" style="5" customWidth="1"/>
    <col min="9202" max="9202" width="5.85546875" style="5" customWidth="1"/>
    <col min="9203" max="9203" width="8.140625" style="5" customWidth="1"/>
    <col min="9204" max="9204" width="7.5703125" style="5" customWidth="1"/>
    <col min="9205" max="9205" width="10.85546875" style="5" customWidth="1"/>
    <col min="9206" max="9206" width="9.85546875" style="5" customWidth="1"/>
    <col min="9207" max="9207" width="13.85546875" style="5" customWidth="1"/>
    <col min="9208" max="9208" width="15" style="5" customWidth="1"/>
    <col min="9209" max="9265" width="10.28515625" style="5" customWidth="1"/>
    <col min="9266" max="9445" width="9.140625" style="5"/>
    <col min="9446" max="9446" width="5.42578125" style="5" customWidth="1"/>
    <col min="9447" max="9447" width="23.5703125" style="5" customWidth="1"/>
    <col min="9448" max="9448" width="6.85546875" style="5" customWidth="1"/>
    <col min="9449" max="9449" width="5.7109375" style="5" customWidth="1"/>
    <col min="9450" max="9450" width="5.28515625" style="5" customWidth="1"/>
    <col min="9451" max="9451" width="6.42578125" style="5" customWidth="1"/>
    <col min="9452" max="9453" width="5.42578125" style="5" customWidth="1"/>
    <col min="9454" max="9454" width="5" style="5" customWidth="1"/>
    <col min="9455" max="9455" width="7.7109375" style="5" customWidth="1"/>
    <col min="9456" max="9456" width="4.7109375" style="5" customWidth="1"/>
    <col min="9457" max="9457" width="6.7109375" style="5" customWidth="1"/>
    <col min="9458" max="9458" width="5.85546875" style="5" customWidth="1"/>
    <col min="9459" max="9459" width="8.140625" style="5" customWidth="1"/>
    <col min="9460" max="9460" width="7.5703125" style="5" customWidth="1"/>
    <col min="9461" max="9461" width="10.85546875" style="5" customWidth="1"/>
    <col min="9462" max="9462" width="9.85546875" style="5" customWidth="1"/>
    <col min="9463" max="9463" width="13.85546875" style="5" customWidth="1"/>
    <col min="9464" max="9464" width="15" style="5" customWidth="1"/>
    <col min="9465" max="9521" width="10.28515625" style="5" customWidth="1"/>
    <col min="9522" max="9701" width="9.140625" style="5"/>
    <col min="9702" max="9702" width="5.42578125" style="5" customWidth="1"/>
    <col min="9703" max="9703" width="23.5703125" style="5" customWidth="1"/>
    <col min="9704" max="9704" width="6.85546875" style="5" customWidth="1"/>
    <col min="9705" max="9705" width="5.7109375" style="5" customWidth="1"/>
    <col min="9706" max="9706" width="5.28515625" style="5" customWidth="1"/>
    <col min="9707" max="9707" width="6.42578125" style="5" customWidth="1"/>
    <col min="9708" max="9709" width="5.42578125" style="5" customWidth="1"/>
    <col min="9710" max="9710" width="5" style="5" customWidth="1"/>
    <col min="9711" max="9711" width="7.7109375" style="5" customWidth="1"/>
    <col min="9712" max="9712" width="4.7109375" style="5" customWidth="1"/>
    <col min="9713" max="9713" width="6.7109375" style="5" customWidth="1"/>
    <col min="9714" max="9714" width="5.85546875" style="5" customWidth="1"/>
    <col min="9715" max="9715" width="8.140625" style="5" customWidth="1"/>
    <col min="9716" max="9716" width="7.5703125" style="5" customWidth="1"/>
    <col min="9717" max="9717" width="10.85546875" style="5" customWidth="1"/>
    <col min="9718" max="9718" width="9.85546875" style="5" customWidth="1"/>
    <col min="9719" max="9719" width="13.85546875" style="5" customWidth="1"/>
    <col min="9720" max="9720" width="15" style="5" customWidth="1"/>
    <col min="9721" max="9777" width="10.28515625" style="5" customWidth="1"/>
    <col min="9778" max="9957" width="9.140625" style="5"/>
    <col min="9958" max="9958" width="5.42578125" style="5" customWidth="1"/>
    <col min="9959" max="9959" width="23.5703125" style="5" customWidth="1"/>
    <col min="9960" max="9960" width="6.85546875" style="5" customWidth="1"/>
    <col min="9961" max="9961" width="5.7109375" style="5" customWidth="1"/>
    <col min="9962" max="9962" width="5.28515625" style="5" customWidth="1"/>
    <col min="9963" max="9963" width="6.42578125" style="5" customWidth="1"/>
    <col min="9964" max="9965" width="5.42578125" style="5" customWidth="1"/>
    <col min="9966" max="9966" width="5" style="5" customWidth="1"/>
    <col min="9967" max="9967" width="7.7109375" style="5" customWidth="1"/>
    <col min="9968" max="9968" width="4.7109375" style="5" customWidth="1"/>
    <col min="9969" max="9969" width="6.7109375" style="5" customWidth="1"/>
    <col min="9970" max="9970" width="5.85546875" style="5" customWidth="1"/>
    <col min="9971" max="9971" width="8.140625" style="5" customWidth="1"/>
    <col min="9972" max="9972" width="7.5703125" style="5" customWidth="1"/>
    <col min="9973" max="9973" width="10.85546875" style="5" customWidth="1"/>
    <col min="9974" max="9974" width="9.85546875" style="5" customWidth="1"/>
    <col min="9975" max="9975" width="13.85546875" style="5" customWidth="1"/>
    <col min="9976" max="9976" width="15" style="5" customWidth="1"/>
    <col min="9977" max="10033" width="10.28515625" style="5" customWidth="1"/>
    <col min="10034" max="10213" width="9.140625" style="5"/>
    <col min="10214" max="10214" width="5.42578125" style="5" customWidth="1"/>
    <col min="10215" max="10215" width="23.5703125" style="5" customWidth="1"/>
    <col min="10216" max="10216" width="6.85546875" style="5" customWidth="1"/>
    <col min="10217" max="10217" width="5.7109375" style="5" customWidth="1"/>
    <col min="10218" max="10218" width="5.28515625" style="5" customWidth="1"/>
    <col min="10219" max="10219" width="6.42578125" style="5" customWidth="1"/>
    <col min="10220" max="10221" width="5.42578125" style="5" customWidth="1"/>
    <col min="10222" max="10222" width="5" style="5" customWidth="1"/>
    <col min="10223" max="10223" width="7.7109375" style="5" customWidth="1"/>
    <col min="10224" max="10224" width="4.7109375" style="5" customWidth="1"/>
    <col min="10225" max="10225" width="6.7109375" style="5" customWidth="1"/>
    <col min="10226" max="10226" width="5.85546875" style="5" customWidth="1"/>
    <col min="10227" max="10227" width="8.140625" style="5" customWidth="1"/>
    <col min="10228" max="10228" width="7.5703125" style="5" customWidth="1"/>
    <col min="10229" max="10229" width="10.85546875" style="5" customWidth="1"/>
    <col min="10230" max="10230" width="9.85546875" style="5" customWidth="1"/>
    <col min="10231" max="10231" width="13.85546875" style="5" customWidth="1"/>
    <col min="10232" max="10232" width="15" style="5" customWidth="1"/>
    <col min="10233" max="10289" width="10.28515625" style="5" customWidth="1"/>
    <col min="10290" max="10469" width="9.140625" style="5"/>
    <col min="10470" max="10470" width="5.42578125" style="5" customWidth="1"/>
    <col min="10471" max="10471" width="23.5703125" style="5" customWidth="1"/>
    <col min="10472" max="10472" width="6.85546875" style="5" customWidth="1"/>
    <col min="10473" max="10473" width="5.7109375" style="5" customWidth="1"/>
    <col min="10474" max="10474" width="5.28515625" style="5" customWidth="1"/>
    <col min="10475" max="10475" width="6.42578125" style="5" customWidth="1"/>
    <col min="10476" max="10477" width="5.42578125" style="5" customWidth="1"/>
    <col min="10478" max="10478" width="5" style="5" customWidth="1"/>
    <col min="10479" max="10479" width="7.7109375" style="5" customWidth="1"/>
    <col min="10480" max="10480" width="4.7109375" style="5" customWidth="1"/>
    <col min="10481" max="10481" width="6.7109375" style="5" customWidth="1"/>
    <col min="10482" max="10482" width="5.85546875" style="5" customWidth="1"/>
    <col min="10483" max="10483" width="8.140625" style="5" customWidth="1"/>
    <col min="10484" max="10484" width="7.5703125" style="5" customWidth="1"/>
    <col min="10485" max="10485" width="10.85546875" style="5" customWidth="1"/>
    <col min="10486" max="10486" width="9.85546875" style="5" customWidth="1"/>
    <col min="10487" max="10487" width="13.85546875" style="5" customWidth="1"/>
    <col min="10488" max="10488" width="15" style="5" customWidth="1"/>
    <col min="10489" max="10545" width="10.28515625" style="5" customWidth="1"/>
    <col min="10546" max="10725" width="9.140625" style="5"/>
    <col min="10726" max="10726" width="5.42578125" style="5" customWidth="1"/>
    <col min="10727" max="10727" width="23.5703125" style="5" customWidth="1"/>
    <col min="10728" max="10728" width="6.85546875" style="5" customWidth="1"/>
    <col min="10729" max="10729" width="5.7109375" style="5" customWidth="1"/>
    <col min="10730" max="10730" width="5.28515625" style="5" customWidth="1"/>
    <col min="10731" max="10731" width="6.42578125" style="5" customWidth="1"/>
    <col min="10732" max="10733" width="5.42578125" style="5" customWidth="1"/>
    <col min="10734" max="10734" width="5" style="5" customWidth="1"/>
    <col min="10735" max="10735" width="7.7109375" style="5" customWidth="1"/>
    <col min="10736" max="10736" width="4.7109375" style="5" customWidth="1"/>
    <col min="10737" max="10737" width="6.7109375" style="5" customWidth="1"/>
    <col min="10738" max="10738" width="5.85546875" style="5" customWidth="1"/>
    <col min="10739" max="10739" width="8.140625" style="5" customWidth="1"/>
    <col min="10740" max="10740" width="7.5703125" style="5" customWidth="1"/>
    <col min="10741" max="10741" width="10.85546875" style="5" customWidth="1"/>
    <col min="10742" max="10742" width="9.85546875" style="5" customWidth="1"/>
    <col min="10743" max="10743" width="13.85546875" style="5" customWidth="1"/>
    <col min="10744" max="10744" width="15" style="5" customWidth="1"/>
    <col min="10745" max="10801" width="10.28515625" style="5" customWidth="1"/>
    <col min="10802" max="10981" width="9.140625" style="5"/>
    <col min="10982" max="10982" width="5.42578125" style="5" customWidth="1"/>
    <col min="10983" max="10983" width="23.5703125" style="5" customWidth="1"/>
    <col min="10984" max="10984" width="6.85546875" style="5" customWidth="1"/>
    <col min="10985" max="10985" width="5.7109375" style="5" customWidth="1"/>
    <col min="10986" max="10986" width="5.28515625" style="5" customWidth="1"/>
    <col min="10987" max="10987" width="6.42578125" style="5" customWidth="1"/>
    <col min="10988" max="10989" width="5.42578125" style="5" customWidth="1"/>
    <col min="10990" max="10990" width="5" style="5" customWidth="1"/>
    <col min="10991" max="10991" width="7.7109375" style="5" customWidth="1"/>
    <col min="10992" max="10992" width="4.7109375" style="5" customWidth="1"/>
    <col min="10993" max="10993" width="6.7109375" style="5" customWidth="1"/>
    <col min="10994" max="10994" width="5.85546875" style="5" customWidth="1"/>
    <col min="10995" max="10995" width="8.140625" style="5" customWidth="1"/>
    <col min="10996" max="10996" width="7.5703125" style="5" customWidth="1"/>
    <col min="10997" max="10997" width="10.85546875" style="5" customWidth="1"/>
    <col min="10998" max="10998" width="9.85546875" style="5" customWidth="1"/>
    <col min="10999" max="10999" width="13.85546875" style="5" customWidth="1"/>
    <col min="11000" max="11000" width="15" style="5" customWidth="1"/>
    <col min="11001" max="11057" width="10.28515625" style="5" customWidth="1"/>
    <col min="11058" max="11237" width="9.140625" style="5"/>
    <col min="11238" max="11238" width="5.42578125" style="5" customWidth="1"/>
    <col min="11239" max="11239" width="23.5703125" style="5" customWidth="1"/>
    <col min="11240" max="11240" width="6.85546875" style="5" customWidth="1"/>
    <col min="11241" max="11241" width="5.7109375" style="5" customWidth="1"/>
    <col min="11242" max="11242" width="5.28515625" style="5" customWidth="1"/>
    <col min="11243" max="11243" width="6.42578125" style="5" customWidth="1"/>
    <col min="11244" max="11245" width="5.42578125" style="5" customWidth="1"/>
    <col min="11246" max="11246" width="5" style="5" customWidth="1"/>
    <col min="11247" max="11247" width="7.7109375" style="5" customWidth="1"/>
    <col min="11248" max="11248" width="4.7109375" style="5" customWidth="1"/>
    <col min="11249" max="11249" width="6.7109375" style="5" customWidth="1"/>
    <col min="11250" max="11250" width="5.85546875" style="5" customWidth="1"/>
    <col min="11251" max="11251" width="8.140625" style="5" customWidth="1"/>
    <col min="11252" max="11252" width="7.5703125" style="5" customWidth="1"/>
    <col min="11253" max="11253" width="10.85546875" style="5" customWidth="1"/>
    <col min="11254" max="11254" width="9.85546875" style="5" customWidth="1"/>
    <col min="11255" max="11255" width="13.85546875" style="5" customWidth="1"/>
    <col min="11256" max="11256" width="15" style="5" customWidth="1"/>
    <col min="11257" max="11313" width="10.28515625" style="5" customWidth="1"/>
    <col min="11314" max="11493" width="9.140625" style="5"/>
    <col min="11494" max="11494" width="5.42578125" style="5" customWidth="1"/>
    <col min="11495" max="11495" width="23.5703125" style="5" customWidth="1"/>
    <col min="11496" max="11496" width="6.85546875" style="5" customWidth="1"/>
    <col min="11497" max="11497" width="5.7109375" style="5" customWidth="1"/>
    <col min="11498" max="11498" width="5.28515625" style="5" customWidth="1"/>
    <col min="11499" max="11499" width="6.42578125" style="5" customWidth="1"/>
    <col min="11500" max="11501" width="5.42578125" style="5" customWidth="1"/>
    <col min="11502" max="11502" width="5" style="5" customWidth="1"/>
    <col min="11503" max="11503" width="7.7109375" style="5" customWidth="1"/>
    <col min="11504" max="11504" width="4.7109375" style="5" customWidth="1"/>
    <col min="11505" max="11505" width="6.7109375" style="5" customWidth="1"/>
    <col min="11506" max="11506" width="5.85546875" style="5" customWidth="1"/>
    <col min="11507" max="11507" width="8.140625" style="5" customWidth="1"/>
    <col min="11508" max="11508" width="7.5703125" style="5" customWidth="1"/>
    <col min="11509" max="11509" width="10.85546875" style="5" customWidth="1"/>
    <col min="11510" max="11510" width="9.85546875" style="5" customWidth="1"/>
    <col min="11511" max="11511" width="13.85546875" style="5" customWidth="1"/>
    <col min="11512" max="11512" width="15" style="5" customWidth="1"/>
    <col min="11513" max="11569" width="10.28515625" style="5" customWidth="1"/>
    <col min="11570" max="11749" width="9.140625" style="5"/>
    <col min="11750" max="11750" width="5.42578125" style="5" customWidth="1"/>
    <col min="11751" max="11751" width="23.5703125" style="5" customWidth="1"/>
    <col min="11752" max="11752" width="6.85546875" style="5" customWidth="1"/>
    <col min="11753" max="11753" width="5.7109375" style="5" customWidth="1"/>
    <col min="11754" max="11754" width="5.28515625" style="5" customWidth="1"/>
    <col min="11755" max="11755" width="6.42578125" style="5" customWidth="1"/>
    <col min="11756" max="11757" width="5.42578125" style="5" customWidth="1"/>
    <col min="11758" max="11758" width="5" style="5" customWidth="1"/>
    <col min="11759" max="11759" width="7.7109375" style="5" customWidth="1"/>
    <col min="11760" max="11760" width="4.7109375" style="5" customWidth="1"/>
    <col min="11761" max="11761" width="6.7109375" style="5" customWidth="1"/>
    <col min="11762" max="11762" width="5.85546875" style="5" customWidth="1"/>
    <col min="11763" max="11763" width="8.140625" style="5" customWidth="1"/>
    <col min="11764" max="11764" width="7.5703125" style="5" customWidth="1"/>
    <col min="11765" max="11765" width="10.85546875" style="5" customWidth="1"/>
    <col min="11766" max="11766" width="9.85546875" style="5" customWidth="1"/>
    <col min="11767" max="11767" width="13.85546875" style="5" customWidth="1"/>
    <col min="11768" max="11768" width="15" style="5" customWidth="1"/>
    <col min="11769" max="11825" width="10.28515625" style="5" customWidth="1"/>
    <col min="11826" max="12005" width="9.140625" style="5"/>
    <col min="12006" max="12006" width="5.42578125" style="5" customWidth="1"/>
    <col min="12007" max="12007" width="23.5703125" style="5" customWidth="1"/>
    <col min="12008" max="12008" width="6.85546875" style="5" customWidth="1"/>
    <col min="12009" max="12009" width="5.7109375" style="5" customWidth="1"/>
    <col min="12010" max="12010" width="5.28515625" style="5" customWidth="1"/>
    <col min="12011" max="12011" width="6.42578125" style="5" customWidth="1"/>
    <col min="12012" max="12013" width="5.42578125" style="5" customWidth="1"/>
    <col min="12014" max="12014" width="5" style="5" customWidth="1"/>
    <col min="12015" max="12015" width="7.7109375" style="5" customWidth="1"/>
    <col min="12016" max="12016" width="4.7109375" style="5" customWidth="1"/>
    <col min="12017" max="12017" width="6.7109375" style="5" customWidth="1"/>
    <col min="12018" max="12018" width="5.85546875" style="5" customWidth="1"/>
    <col min="12019" max="12019" width="8.140625" style="5" customWidth="1"/>
    <col min="12020" max="12020" width="7.5703125" style="5" customWidth="1"/>
    <col min="12021" max="12021" width="10.85546875" style="5" customWidth="1"/>
    <col min="12022" max="12022" width="9.85546875" style="5" customWidth="1"/>
    <col min="12023" max="12023" width="13.85546875" style="5" customWidth="1"/>
    <col min="12024" max="12024" width="15" style="5" customWidth="1"/>
    <col min="12025" max="12081" width="10.28515625" style="5" customWidth="1"/>
    <col min="12082" max="12261" width="9.140625" style="5"/>
    <col min="12262" max="12262" width="5.42578125" style="5" customWidth="1"/>
    <col min="12263" max="12263" width="23.5703125" style="5" customWidth="1"/>
    <col min="12264" max="12264" width="6.85546875" style="5" customWidth="1"/>
    <col min="12265" max="12265" width="5.7109375" style="5" customWidth="1"/>
    <col min="12266" max="12266" width="5.28515625" style="5" customWidth="1"/>
    <col min="12267" max="12267" width="6.42578125" style="5" customWidth="1"/>
    <col min="12268" max="12269" width="5.42578125" style="5" customWidth="1"/>
    <col min="12270" max="12270" width="5" style="5" customWidth="1"/>
    <col min="12271" max="12271" width="7.7109375" style="5" customWidth="1"/>
    <col min="12272" max="12272" width="4.7109375" style="5" customWidth="1"/>
    <col min="12273" max="12273" width="6.7109375" style="5" customWidth="1"/>
    <col min="12274" max="12274" width="5.85546875" style="5" customWidth="1"/>
    <col min="12275" max="12275" width="8.140625" style="5" customWidth="1"/>
    <col min="12276" max="12276" width="7.5703125" style="5" customWidth="1"/>
    <col min="12277" max="12277" width="10.85546875" style="5" customWidth="1"/>
    <col min="12278" max="12278" width="9.85546875" style="5" customWidth="1"/>
    <col min="12279" max="12279" width="13.85546875" style="5" customWidth="1"/>
    <col min="12280" max="12280" width="15" style="5" customWidth="1"/>
    <col min="12281" max="12337" width="10.28515625" style="5" customWidth="1"/>
    <col min="12338" max="12517" width="9.140625" style="5"/>
    <col min="12518" max="12518" width="5.42578125" style="5" customWidth="1"/>
    <col min="12519" max="12519" width="23.5703125" style="5" customWidth="1"/>
    <col min="12520" max="12520" width="6.85546875" style="5" customWidth="1"/>
    <col min="12521" max="12521" width="5.7109375" style="5" customWidth="1"/>
    <col min="12522" max="12522" width="5.28515625" style="5" customWidth="1"/>
    <col min="12523" max="12523" width="6.42578125" style="5" customWidth="1"/>
    <col min="12524" max="12525" width="5.42578125" style="5" customWidth="1"/>
    <col min="12526" max="12526" width="5" style="5" customWidth="1"/>
    <col min="12527" max="12527" width="7.7109375" style="5" customWidth="1"/>
    <col min="12528" max="12528" width="4.7109375" style="5" customWidth="1"/>
    <col min="12529" max="12529" width="6.7109375" style="5" customWidth="1"/>
    <col min="12530" max="12530" width="5.85546875" style="5" customWidth="1"/>
    <col min="12531" max="12531" width="8.140625" style="5" customWidth="1"/>
    <col min="12532" max="12532" width="7.5703125" style="5" customWidth="1"/>
    <col min="12533" max="12533" width="10.85546875" style="5" customWidth="1"/>
    <col min="12534" max="12534" width="9.85546875" style="5" customWidth="1"/>
    <col min="12535" max="12535" width="13.85546875" style="5" customWidth="1"/>
    <col min="12536" max="12536" width="15" style="5" customWidth="1"/>
    <col min="12537" max="12593" width="10.28515625" style="5" customWidth="1"/>
    <col min="12594" max="12773" width="9.140625" style="5"/>
    <col min="12774" max="12774" width="5.42578125" style="5" customWidth="1"/>
    <col min="12775" max="12775" width="23.5703125" style="5" customWidth="1"/>
    <col min="12776" max="12776" width="6.85546875" style="5" customWidth="1"/>
    <col min="12777" max="12777" width="5.7109375" style="5" customWidth="1"/>
    <col min="12778" max="12778" width="5.28515625" style="5" customWidth="1"/>
    <col min="12779" max="12779" width="6.42578125" style="5" customWidth="1"/>
    <col min="12780" max="12781" width="5.42578125" style="5" customWidth="1"/>
    <col min="12782" max="12782" width="5" style="5" customWidth="1"/>
    <col min="12783" max="12783" width="7.7109375" style="5" customWidth="1"/>
    <col min="12784" max="12784" width="4.7109375" style="5" customWidth="1"/>
    <col min="12785" max="12785" width="6.7109375" style="5" customWidth="1"/>
    <col min="12786" max="12786" width="5.85546875" style="5" customWidth="1"/>
    <col min="12787" max="12787" width="8.140625" style="5" customWidth="1"/>
    <col min="12788" max="12788" width="7.5703125" style="5" customWidth="1"/>
    <col min="12789" max="12789" width="10.85546875" style="5" customWidth="1"/>
    <col min="12790" max="12790" width="9.85546875" style="5" customWidth="1"/>
    <col min="12791" max="12791" width="13.85546875" style="5" customWidth="1"/>
    <col min="12792" max="12792" width="15" style="5" customWidth="1"/>
    <col min="12793" max="12849" width="10.28515625" style="5" customWidth="1"/>
    <col min="12850" max="13029" width="9.140625" style="5"/>
    <col min="13030" max="13030" width="5.42578125" style="5" customWidth="1"/>
    <col min="13031" max="13031" width="23.5703125" style="5" customWidth="1"/>
    <col min="13032" max="13032" width="6.85546875" style="5" customWidth="1"/>
    <col min="13033" max="13033" width="5.7109375" style="5" customWidth="1"/>
    <col min="13034" max="13034" width="5.28515625" style="5" customWidth="1"/>
    <col min="13035" max="13035" width="6.42578125" style="5" customWidth="1"/>
    <col min="13036" max="13037" width="5.42578125" style="5" customWidth="1"/>
    <col min="13038" max="13038" width="5" style="5" customWidth="1"/>
    <col min="13039" max="13039" width="7.7109375" style="5" customWidth="1"/>
    <col min="13040" max="13040" width="4.7109375" style="5" customWidth="1"/>
    <col min="13041" max="13041" width="6.7109375" style="5" customWidth="1"/>
    <col min="13042" max="13042" width="5.85546875" style="5" customWidth="1"/>
    <col min="13043" max="13043" width="8.140625" style="5" customWidth="1"/>
    <col min="13044" max="13044" width="7.5703125" style="5" customWidth="1"/>
    <col min="13045" max="13045" width="10.85546875" style="5" customWidth="1"/>
    <col min="13046" max="13046" width="9.85546875" style="5" customWidth="1"/>
    <col min="13047" max="13047" width="13.85546875" style="5" customWidth="1"/>
    <col min="13048" max="13048" width="15" style="5" customWidth="1"/>
    <col min="13049" max="13105" width="10.28515625" style="5" customWidth="1"/>
    <col min="13106" max="13285" width="9.140625" style="5"/>
    <col min="13286" max="13286" width="5.42578125" style="5" customWidth="1"/>
    <col min="13287" max="13287" width="23.5703125" style="5" customWidth="1"/>
    <col min="13288" max="13288" width="6.85546875" style="5" customWidth="1"/>
    <col min="13289" max="13289" width="5.7109375" style="5" customWidth="1"/>
    <col min="13290" max="13290" width="5.28515625" style="5" customWidth="1"/>
    <col min="13291" max="13291" width="6.42578125" style="5" customWidth="1"/>
    <col min="13292" max="13293" width="5.42578125" style="5" customWidth="1"/>
    <col min="13294" max="13294" width="5" style="5" customWidth="1"/>
    <col min="13295" max="13295" width="7.7109375" style="5" customWidth="1"/>
    <col min="13296" max="13296" width="4.7109375" style="5" customWidth="1"/>
    <col min="13297" max="13297" width="6.7109375" style="5" customWidth="1"/>
    <col min="13298" max="13298" width="5.85546875" style="5" customWidth="1"/>
    <col min="13299" max="13299" width="8.140625" style="5" customWidth="1"/>
    <col min="13300" max="13300" width="7.5703125" style="5" customWidth="1"/>
    <col min="13301" max="13301" width="10.85546875" style="5" customWidth="1"/>
    <col min="13302" max="13302" width="9.85546875" style="5" customWidth="1"/>
    <col min="13303" max="13303" width="13.85546875" style="5" customWidth="1"/>
    <col min="13304" max="13304" width="15" style="5" customWidth="1"/>
    <col min="13305" max="13361" width="10.28515625" style="5" customWidth="1"/>
    <col min="13362" max="13541" width="9.140625" style="5"/>
    <col min="13542" max="13542" width="5.42578125" style="5" customWidth="1"/>
    <col min="13543" max="13543" width="23.5703125" style="5" customWidth="1"/>
    <col min="13544" max="13544" width="6.85546875" style="5" customWidth="1"/>
    <col min="13545" max="13545" width="5.7109375" style="5" customWidth="1"/>
    <col min="13546" max="13546" width="5.28515625" style="5" customWidth="1"/>
    <col min="13547" max="13547" width="6.42578125" style="5" customWidth="1"/>
    <col min="13548" max="13549" width="5.42578125" style="5" customWidth="1"/>
    <col min="13550" max="13550" width="5" style="5" customWidth="1"/>
    <col min="13551" max="13551" width="7.7109375" style="5" customWidth="1"/>
    <col min="13552" max="13552" width="4.7109375" style="5" customWidth="1"/>
    <col min="13553" max="13553" width="6.7109375" style="5" customWidth="1"/>
    <col min="13554" max="13554" width="5.85546875" style="5" customWidth="1"/>
    <col min="13555" max="13555" width="8.140625" style="5" customWidth="1"/>
    <col min="13556" max="13556" width="7.5703125" style="5" customWidth="1"/>
    <col min="13557" max="13557" width="10.85546875" style="5" customWidth="1"/>
    <col min="13558" max="13558" width="9.85546875" style="5" customWidth="1"/>
    <col min="13559" max="13559" width="13.85546875" style="5" customWidth="1"/>
    <col min="13560" max="13560" width="15" style="5" customWidth="1"/>
    <col min="13561" max="13617" width="10.28515625" style="5" customWidth="1"/>
    <col min="13618" max="13797" width="9.140625" style="5"/>
    <col min="13798" max="13798" width="5.42578125" style="5" customWidth="1"/>
    <col min="13799" max="13799" width="23.5703125" style="5" customWidth="1"/>
    <col min="13800" max="13800" width="6.85546875" style="5" customWidth="1"/>
    <col min="13801" max="13801" width="5.7109375" style="5" customWidth="1"/>
    <col min="13802" max="13802" width="5.28515625" style="5" customWidth="1"/>
    <col min="13803" max="13803" width="6.42578125" style="5" customWidth="1"/>
    <col min="13804" max="13805" width="5.42578125" style="5" customWidth="1"/>
    <col min="13806" max="13806" width="5" style="5" customWidth="1"/>
    <col min="13807" max="13807" width="7.7109375" style="5" customWidth="1"/>
    <col min="13808" max="13808" width="4.7109375" style="5" customWidth="1"/>
    <col min="13809" max="13809" width="6.7109375" style="5" customWidth="1"/>
    <col min="13810" max="13810" width="5.85546875" style="5" customWidth="1"/>
    <col min="13811" max="13811" width="8.140625" style="5" customWidth="1"/>
    <col min="13812" max="13812" width="7.5703125" style="5" customWidth="1"/>
    <col min="13813" max="13813" width="10.85546875" style="5" customWidth="1"/>
    <col min="13814" max="13814" width="9.85546875" style="5" customWidth="1"/>
    <col min="13815" max="13815" width="13.85546875" style="5" customWidth="1"/>
    <col min="13816" max="13816" width="15" style="5" customWidth="1"/>
    <col min="13817" max="13873" width="10.28515625" style="5" customWidth="1"/>
    <col min="13874" max="14053" width="9.140625" style="5"/>
    <col min="14054" max="14054" width="5.42578125" style="5" customWidth="1"/>
    <col min="14055" max="14055" width="23.5703125" style="5" customWidth="1"/>
    <col min="14056" max="14056" width="6.85546875" style="5" customWidth="1"/>
    <col min="14057" max="14057" width="5.7109375" style="5" customWidth="1"/>
    <col min="14058" max="14058" width="5.28515625" style="5" customWidth="1"/>
    <col min="14059" max="14059" width="6.42578125" style="5" customWidth="1"/>
    <col min="14060" max="14061" width="5.42578125" style="5" customWidth="1"/>
    <col min="14062" max="14062" width="5" style="5" customWidth="1"/>
    <col min="14063" max="14063" width="7.7109375" style="5" customWidth="1"/>
    <col min="14064" max="14064" width="4.7109375" style="5" customWidth="1"/>
    <col min="14065" max="14065" width="6.7109375" style="5" customWidth="1"/>
    <col min="14066" max="14066" width="5.85546875" style="5" customWidth="1"/>
    <col min="14067" max="14067" width="8.140625" style="5" customWidth="1"/>
    <col min="14068" max="14068" width="7.5703125" style="5" customWidth="1"/>
    <col min="14069" max="14069" width="10.85546875" style="5" customWidth="1"/>
    <col min="14070" max="14070" width="9.85546875" style="5" customWidth="1"/>
    <col min="14071" max="14071" width="13.85546875" style="5" customWidth="1"/>
    <col min="14072" max="14072" width="15" style="5" customWidth="1"/>
    <col min="14073" max="14129" width="10.28515625" style="5" customWidth="1"/>
    <col min="14130" max="14309" width="9.140625" style="5"/>
    <col min="14310" max="14310" width="5.42578125" style="5" customWidth="1"/>
    <col min="14311" max="14311" width="23.5703125" style="5" customWidth="1"/>
    <col min="14312" max="14312" width="6.85546875" style="5" customWidth="1"/>
    <col min="14313" max="14313" width="5.7109375" style="5" customWidth="1"/>
    <col min="14314" max="14314" width="5.28515625" style="5" customWidth="1"/>
    <col min="14315" max="14315" width="6.42578125" style="5" customWidth="1"/>
    <col min="14316" max="14317" width="5.42578125" style="5" customWidth="1"/>
    <col min="14318" max="14318" width="5" style="5" customWidth="1"/>
    <col min="14319" max="14319" width="7.7109375" style="5" customWidth="1"/>
    <col min="14320" max="14320" width="4.7109375" style="5" customWidth="1"/>
    <col min="14321" max="14321" width="6.7109375" style="5" customWidth="1"/>
    <col min="14322" max="14322" width="5.85546875" style="5" customWidth="1"/>
    <col min="14323" max="14323" width="8.140625" style="5" customWidth="1"/>
    <col min="14324" max="14324" width="7.5703125" style="5" customWidth="1"/>
    <col min="14325" max="14325" width="10.85546875" style="5" customWidth="1"/>
    <col min="14326" max="14326" width="9.85546875" style="5" customWidth="1"/>
    <col min="14327" max="14327" width="13.85546875" style="5" customWidth="1"/>
    <col min="14328" max="14328" width="15" style="5" customWidth="1"/>
    <col min="14329" max="14385" width="10.28515625" style="5" customWidth="1"/>
    <col min="14386" max="14565" width="9.140625" style="5"/>
    <col min="14566" max="14566" width="5.42578125" style="5" customWidth="1"/>
    <col min="14567" max="14567" width="23.5703125" style="5" customWidth="1"/>
    <col min="14568" max="14568" width="6.85546875" style="5" customWidth="1"/>
    <col min="14569" max="14569" width="5.7109375" style="5" customWidth="1"/>
    <col min="14570" max="14570" width="5.28515625" style="5" customWidth="1"/>
    <col min="14571" max="14571" width="6.42578125" style="5" customWidth="1"/>
    <col min="14572" max="14573" width="5.42578125" style="5" customWidth="1"/>
    <col min="14574" max="14574" width="5" style="5" customWidth="1"/>
    <col min="14575" max="14575" width="7.7109375" style="5" customWidth="1"/>
    <col min="14576" max="14576" width="4.7109375" style="5" customWidth="1"/>
    <col min="14577" max="14577" width="6.7109375" style="5" customWidth="1"/>
    <col min="14578" max="14578" width="5.85546875" style="5" customWidth="1"/>
    <col min="14579" max="14579" width="8.140625" style="5" customWidth="1"/>
    <col min="14580" max="14580" width="7.5703125" style="5" customWidth="1"/>
    <col min="14581" max="14581" width="10.85546875" style="5" customWidth="1"/>
    <col min="14582" max="14582" width="9.85546875" style="5" customWidth="1"/>
    <col min="14583" max="14583" width="13.85546875" style="5" customWidth="1"/>
    <col min="14584" max="14584" width="15" style="5" customWidth="1"/>
    <col min="14585" max="14641" width="10.28515625" style="5" customWidth="1"/>
    <col min="14642" max="14821" width="9.140625" style="5"/>
    <col min="14822" max="14822" width="5.42578125" style="5" customWidth="1"/>
    <col min="14823" max="14823" width="23.5703125" style="5" customWidth="1"/>
    <col min="14824" max="14824" width="6.85546875" style="5" customWidth="1"/>
    <col min="14825" max="14825" width="5.7109375" style="5" customWidth="1"/>
    <col min="14826" max="14826" width="5.28515625" style="5" customWidth="1"/>
    <col min="14827" max="14827" width="6.42578125" style="5" customWidth="1"/>
    <col min="14828" max="14829" width="5.42578125" style="5" customWidth="1"/>
    <col min="14830" max="14830" width="5" style="5" customWidth="1"/>
    <col min="14831" max="14831" width="7.7109375" style="5" customWidth="1"/>
    <col min="14832" max="14832" width="4.7109375" style="5" customWidth="1"/>
    <col min="14833" max="14833" width="6.7109375" style="5" customWidth="1"/>
    <col min="14834" max="14834" width="5.85546875" style="5" customWidth="1"/>
    <col min="14835" max="14835" width="8.140625" style="5" customWidth="1"/>
    <col min="14836" max="14836" width="7.5703125" style="5" customWidth="1"/>
    <col min="14837" max="14837" width="10.85546875" style="5" customWidth="1"/>
    <col min="14838" max="14838" width="9.85546875" style="5" customWidth="1"/>
    <col min="14839" max="14839" width="13.85546875" style="5" customWidth="1"/>
    <col min="14840" max="14840" width="15" style="5" customWidth="1"/>
    <col min="14841" max="14897" width="10.28515625" style="5" customWidth="1"/>
    <col min="14898" max="15077" width="9.140625" style="5"/>
    <col min="15078" max="15078" width="5.42578125" style="5" customWidth="1"/>
    <col min="15079" max="15079" width="23.5703125" style="5" customWidth="1"/>
    <col min="15080" max="15080" width="6.85546875" style="5" customWidth="1"/>
    <col min="15081" max="15081" width="5.7109375" style="5" customWidth="1"/>
    <col min="15082" max="15082" width="5.28515625" style="5" customWidth="1"/>
    <col min="15083" max="15083" width="6.42578125" style="5" customWidth="1"/>
    <col min="15084" max="15085" width="5.42578125" style="5" customWidth="1"/>
    <col min="15086" max="15086" width="5" style="5" customWidth="1"/>
    <col min="15087" max="15087" width="7.7109375" style="5" customWidth="1"/>
    <col min="15088" max="15088" width="4.7109375" style="5" customWidth="1"/>
    <col min="15089" max="15089" width="6.7109375" style="5" customWidth="1"/>
    <col min="15090" max="15090" width="5.85546875" style="5" customWidth="1"/>
    <col min="15091" max="15091" width="8.140625" style="5" customWidth="1"/>
    <col min="15092" max="15092" width="7.5703125" style="5" customWidth="1"/>
    <col min="15093" max="15093" width="10.85546875" style="5" customWidth="1"/>
    <col min="15094" max="15094" width="9.85546875" style="5" customWidth="1"/>
    <col min="15095" max="15095" width="13.85546875" style="5" customWidth="1"/>
    <col min="15096" max="15096" width="15" style="5" customWidth="1"/>
    <col min="15097" max="15153" width="10.28515625" style="5" customWidth="1"/>
    <col min="15154" max="15333" width="9.140625" style="5"/>
    <col min="15334" max="15334" width="5.42578125" style="5" customWidth="1"/>
    <col min="15335" max="15335" width="23.5703125" style="5" customWidth="1"/>
    <col min="15336" max="15336" width="6.85546875" style="5" customWidth="1"/>
    <col min="15337" max="15337" width="5.7109375" style="5" customWidth="1"/>
    <col min="15338" max="15338" width="5.28515625" style="5" customWidth="1"/>
    <col min="15339" max="15339" width="6.42578125" style="5" customWidth="1"/>
    <col min="15340" max="15341" width="5.42578125" style="5" customWidth="1"/>
    <col min="15342" max="15342" width="5" style="5" customWidth="1"/>
    <col min="15343" max="15343" width="7.7109375" style="5" customWidth="1"/>
    <col min="15344" max="15344" width="4.7109375" style="5" customWidth="1"/>
    <col min="15345" max="15345" width="6.7109375" style="5" customWidth="1"/>
    <col min="15346" max="15346" width="5.85546875" style="5" customWidth="1"/>
    <col min="15347" max="15347" width="8.140625" style="5" customWidth="1"/>
    <col min="15348" max="15348" width="7.5703125" style="5" customWidth="1"/>
    <col min="15349" max="15349" width="10.85546875" style="5" customWidth="1"/>
    <col min="15350" max="15350" width="9.85546875" style="5" customWidth="1"/>
    <col min="15351" max="15351" width="13.85546875" style="5" customWidth="1"/>
    <col min="15352" max="15352" width="15" style="5" customWidth="1"/>
    <col min="15353" max="15409" width="10.28515625" style="5" customWidth="1"/>
    <col min="15410" max="15589" width="9.140625" style="5"/>
    <col min="15590" max="15590" width="5.42578125" style="5" customWidth="1"/>
    <col min="15591" max="15591" width="23.5703125" style="5" customWidth="1"/>
    <col min="15592" max="15592" width="6.85546875" style="5" customWidth="1"/>
    <col min="15593" max="15593" width="5.7109375" style="5" customWidth="1"/>
    <col min="15594" max="15594" width="5.28515625" style="5" customWidth="1"/>
    <col min="15595" max="15595" width="6.42578125" style="5" customWidth="1"/>
    <col min="15596" max="15597" width="5.42578125" style="5" customWidth="1"/>
    <col min="15598" max="15598" width="5" style="5" customWidth="1"/>
    <col min="15599" max="15599" width="7.7109375" style="5" customWidth="1"/>
    <col min="15600" max="15600" width="4.7109375" style="5" customWidth="1"/>
    <col min="15601" max="15601" width="6.7109375" style="5" customWidth="1"/>
    <col min="15602" max="15602" width="5.85546875" style="5" customWidth="1"/>
    <col min="15603" max="15603" width="8.140625" style="5" customWidth="1"/>
    <col min="15604" max="15604" width="7.5703125" style="5" customWidth="1"/>
    <col min="15605" max="15605" width="10.85546875" style="5" customWidth="1"/>
    <col min="15606" max="15606" width="9.85546875" style="5" customWidth="1"/>
    <col min="15607" max="15607" width="13.85546875" style="5" customWidth="1"/>
    <col min="15608" max="15608" width="15" style="5" customWidth="1"/>
    <col min="15609" max="15665" width="10.28515625" style="5" customWidth="1"/>
    <col min="15666" max="15845" width="9.140625" style="5"/>
    <col min="15846" max="15846" width="5.42578125" style="5" customWidth="1"/>
    <col min="15847" max="15847" width="23.5703125" style="5" customWidth="1"/>
    <col min="15848" max="15848" width="6.85546875" style="5" customWidth="1"/>
    <col min="15849" max="15849" width="5.7109375" style="5" customWidth="1"/>
    <col min="15850" max="15850" width="5.28515625" style="5" customWidth="1"/>
    <col min="15851" max="15851" width="6.42578125" style="5" customWidth="1"/>
    <col min="15852" max="15853" width="5.42578125" style="5" customWidth="1"/>
    <col min="15854" max="15854" width="5" style="5" customWidth="1"/>
    <col min="15855" max="15855" width="7.7109375" style="5" customWidth="1"/>
    <col min="15856" max="15856" width="4.7109375" style="5" customWidth="1"/>
    <col min="15857" max="15857" width="6.7109375" style="5" customWidth="1"/>
    <col min="15858" max="15858" width="5.85546875" style="5" customWidth="1"/>
    <col min="15859" max="15859" width="8.140625" style="5" customWidth="1"/>
    <col min="15860" max="15860" width="7.5703125" style="5" customWidth="1"/>
    <col min="15861" max="15861" width="10.85546875" style="5" customWidth="1"/>
    <col min="15862" max="15862" width="9.85546875" style="5" customWidth="1"/>
    <col min="15863" max="15863" width="13.85546875" style="5" customWidth="1"/>
    <col min="15864" max="15864" width="15" style="5" customWidth="1"/>
    <col min="15865" max="15921" width="10.28515625" style="5" customWidth="1"/>
    <col min="15922" max="16101" width="9.140625" style="5"/>
    <col min="16102" max="16102" width="5.42578125" style="5" customWidth="1"/>
    <col min="16103" max="16103" width="23.5703125" style="5" customWidth="1"/>
    <col min="16104" max="16104" width="6.85546875" style="5" customWidth="1"/>
    <col min="16105" max="16105" width="5.7109375" style="5" customWidth="1"/>
    <col min="16106" max="16106" width="5.28515625" style="5" customWidth="1"/>
    <col min="16107" max="16107" width="6.42578125" style="5" customWidth="1"/>
    <col min="16108" max="16109" width="5.42578125" style="5" customWidth="1"/>
    <col min="16110" max="16110" width="5" style="5" customWidth="1"/>
    <col min="16111" max="16111" width="7.7109375" style="5" customWidth="1"/>
    <col min="16112" max="16112" width="4.7109375" style="5" customWidth="1"/>
    <col min="16113" max="16113" width="6.7109375" style="5" customWidth="1"/>
    <col min="16114" max="16114" width="5.85546875" style="5" customWidth="1"/>
    <col min="16115" max="16115" width="8.140625" style="5" customWidth="1"/>
    <col min="16116" max="16116" width="7.5703125" style="5" customWidth="1"/>
    <col min="16117" max="16117" width="10.85546875" style="5" customWidth="1"/>
    <col min="16118" max="16118" width="9.85546875" style="5" customWidth="1"/>
    <col min="16119" max="16119" width="13.85546875" style="5" customWidth="1"/>
    <col min="16120" max="16120" width="15" style="5" customWidth="1"/>
    <col min="16121" max="16177" width="10.28515625" style="5" customWidth="1"/>
    <col min="16178" max="16384" width="9.140625" style="5"/>
  </cols>
  <sheetData>
    <row r="1" spans="1:50" s="27" customFormat="1" ht="24" customHeight="1" x14ac:dyDescent="0.35">
      <c r="A1" s="22" t="s">
        <v>207</v>
      </c>
      <c r="B1" s="23"/>
      <c r="C1" s="24"/>
      <c r="D1" s="25"/>
      <c r="E1" s="26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</row>
    <row r="2" spans="1:50" s="27" customFormat="1" ht="24" customHeight="1" x14ac:dyDescent="0.35">
      <c r="A2" s="22" t="s">
        <v>0</v>
      </c>
      <c r="B2" s="23"/>
      <c r="C2" s="24"/>
      <c r="D2" s="25"/>
      <c r="E2" s="26"/>
      <c r="G2" s="30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</row>
    <row r="3" spans="1:50" s="27" customFormat="1" ht="6" customHeight="1" x14ac:dyDescent="0.35">
      <c r="A3" s="22"/>
      <c r="B3" s="23"/>
      <c r="C3" s="24"/>
      <c r="D3" s="25"/>
      <c r="E3" s="26"/>
      <c r="G3" s="30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</row>
    <row r="4" spans="1:50" ht="18.75" x14ac:dyDescent="0.3">
      <c r="A4" s="121" t="s">
        <v>276</v>
      </c>
      <c r="B4" s="121"/>
      <c r="C4" s="121"/>
      <c r="D4" s="121"/>
      <c r="E4" s="121"/>
      <c r="F4" s="121"/>
      <c r="G4" s="121"/>
      <c r="H4" s="121"/>
      <c r="I4" s="121"/>
    </row>
    <row r="5" spans="1:50" ht="18.75" x14ac:dyDescent="0.3">
      <c r="A5" s="121" t="s">
        <v>247</v>
      </c>
      <c r="B5" s="121"/>
      <c r="C5" s="121"/>
      <c r="D5" s="121"/>
      <c r="E5" s="121"/>
      <c r="F5" s="121"/>
      <c r="G5" s="121"/>
      <c r="H5" s="121"/>
      <c r="I5" s="121"/>
    </row>
    <row r="6" spans="1:50" ht="15.75" x14ac:dyDescent="0.25">
      <c r="A6" s="120" t="s">
        <v>273</v>
      </c>
      <c r="B6" s="120"/>
      <c r="C6" s="120"/>
      <c r="D6" s="120"/>
      <c r="E6" s="120"/>
      <c r="F6" s="120"/>
      <c r="G6" s="120"/>
      <c r="H6" s="120"/>
      <c r="I6" s="120"/>
    </row>
    <row r="7" spans="1:50" ht="15.75" x14ac:dyDescent="0.25">
      <c r="A7" s="120" t="s">
        <v>274</v>
      </c>
      <c r="B7" s="120"/>
      <c r="C7" s="120"/>
      <c r="D7" s="120"/>
      <c r="E7" s="120"/>
      <c r="F7" s="120"/>
      <c r="G7" s="120"/>
      <c r="H7" s="120"/>
      <c r="I7" s="120"/>
    </row>
    <row r="8" spans="1:50" s="33" customFormat="1" ht="31.5" customHeight="1" x14ac:dyDescent="0.15">
      <c r="A8" s="123" t="s">
        <v>1</v>
      </c>
      <c r="B8" s="123" t="s">
        <v>204</v>
      </c>
      <c r="C8" s="123" t="s">
        <v>265</v>
      </c>
      <c r="D8" s="123"/>
      <c r="E8" s="123"/>
      <c r="F8" s="123"/>
      <c r="G8" s="123"/>
      <c r="H8" s="123"/>
      <c r="I8" s="122" t="s">
        <v>275</v>
      </c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</row>
    <row r="9" spans="1:50" s="32" customFormat="1" ht="33.75" customHeight="1" x14ac:dyDescent="0.15">
      <c r="A9" s="124"/>
      <c r="B9" s="124"/>
      <c r="C9" s="79" t="s">
        <v>203</v>
      </c>
      <c r="D9" s="79" t="s">
        <v>2</v>
      </c>
      <c r="E9" s="34" t="s">
        <v>3</v>
      </c>
      <c r="F9" s="79" t="s">
        <v>248</v>
      </c>
      <c r="G9" s="79" t="s">
        <v>269</v>
      </c>
      <c r="H9" s="79" t="s">
        <v>208</v>
      </c>
      <c r="I9" s="122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</row>
    <row r="10" spans="1:50" s="32" customFormat="1" ht="13.5" x14ac:dyDescent="0.25">
      <c r="A10" s="81" t="s">
        <v>4</v>
      </c>
      <c r="B10" s="64" t="s">
        <v>209</v>
      </c>
      <c r="C10" s="34"/>
      <c r="D10" s="34"/>
      <c r="E10" s="34"/>
      <c r="F10" s="79"/>
      <c r="G10" s="79"/>
      <c r="H10" s="79"/>
      <c r="I10" s="82">
        <f>SUM(I11:I14)</f>
        <v>710418.45454545459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50" s="4" customFormat="1" ht="13.5" x14ac:dyDescent="0.2">
      <c r="A11" s="83">
        <v>1</v>
      </c>
      <c r="B11" s="65" t="s">
        <v>5</v>
      </c>
      <c r="C11" s="38">
        <v>5.76</v>
      </c>
      <c r="D11" s="38">
        <v>0.7</v>
      </c>
      <c r="E11" s="66"/>
      <c r="F11" s="39">
        <f>C11+D11+E11</f>
        <v>6.46</v>
      </c>
      <c r="G11" s="67">
        <f>F11*1490000</f>
        <v>9625400</v>
      </c>
      <c r="H11" s="67">
        <f>G11/22-G11*10.5%/22</f>
        <v>391578.77272727271</v>
      </c>
      <c r="I11" s="84">
        <f>H11/2</f>
        <v>195789.38636363635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50" ht="13.5" x14ac:dyDescent="0.2">
      <c r="A12" s="83">
        <v>2</v>
      </c>
      <c r="B12" s="65" t="s">
        <v>6</v>
      </c>
      <c r="C12" s="66">
        <v>4.4000000000000004</v>
      </c>
      <c r="D12" s="38">
        <v>0.5</v>
      </c>
      <c r="E12" s="39"/>
      <c r="F12" s="39">
        <f t="shared" ref="F12:F82" si="0">C12+D12+E12</f>
        <v>4.9000000000000004</v>
      </c>
      <c r="G12" s="67">
        <f t="shared" ref="G12:G82" si="1">F12*1490000</f>
        <v>7301000.0000000009</v>
      </c>
      <c r="H12" s="67">
        <f t="shared" ref="H12:H82" si="2">G12/22-G12*10.5%/22</f>
        <v>297017.95454545459</v>
      </c>
      <c r="I12" s="84">
        <f t="shared" ref="I12:I14" si="3">H12/2</f>
        <v>148508.97727272729</v>
      </c>
    </row>
    <row r="13" spans="1:50" ht="13.5" x14ac:dyDescent="0.2">
      <c r="A13" s="83">
        <v>3</v>
      </c>
      <c r="B13" s="68" t="s">
        <v>210</v>
      </c>
      <c r="C13" s="38">
        <v>4.9800000000000004</v>
      </c>
      <c r="D13" s="38">
        <v>0.5</v>
      </c>
      <c r="E13" s="39"/>
      <c r="F13" s="39">
        <f t="shared" si="0"/>
        <v>5.48</v>
      </c>
      <c r="G13" s="67">
        <f t="shared" si="1"/>
        <v>8165200.0000000009</v>
      </c>
      <c r="H13" s="67">
        <f t="shared" si="2"/>
        <v>332175.18181818188</v>
      </c>
      <c r="I13" s="84">
        <f t="shared" si="3"/>
        <v>166087.59090909094</v>
      </c>
    </row>
    <row r="14" spans="1:50" s="35" customFormat="1" ht="13.5" x14ac:dyDescent="0.2">
      <c r="A14" s="83">
        <v>4</v>
      </c>
      <c r="B14" s="65" t="s">
        <v>7</v>
      </c>
      <c r="C14" s="66">
        <v>6.1</v>
      </c>
      <c r="D14" s="38">
        <v>0.5</v>
      </c>
      <c r="E14" s="39"/>
      <c r="F14" s="39">
        <f t="shared" si="0"/>
        <v>6.6</v>
      </c>
      <c r="G14" s="67">
        <f t="shared" si="1"/>
        <v>9834000</v>
      </c>
      <c r="H14" s="67">
        <f t="shared" si="2"/>
        <v>400065</v>
      </c>
      <c r="I14" s="84">
        <f t="shared" si="3"/>
        <v>200032.5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50" s="4" customFormat="1" ht="13.5" x14ac:dyDescent="0.25">
      <c r="A15" s="81" t="s">
        <v>95</v>
      </c>
      <c r="B15" s="64" t="s">
        <v>211</v>
      </c>
      <c r="C15" s="38"/>
      <c r="D15" s="38"/>
      <c r="E15" s="39"/>
      <c r="F15" s="39"/>
      <c r="G15" s="67"/>
      <c r="H15" s="67"/>
      <c r="I15" s="85">
        <f>SUM(I16:I22)</f>
        <v>697082.95454545459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50" ht="13.5" x14ac:dyDescent="0.2">
      <c r="A16" s="83">
        <v>1</v>
      </c>
      <c r="B16" s="65" t="s">
        <v>8</v>
      </c>
      <c r="C16" s="38">
        <v>4.32</v>
      </c>
      <c r="D16" s="38">
        <v>0.4</v>
      </c>
      <c r="E16" s="39"/>
      <c r="F16" s="39">
        <f t="shared" si="0"/>
        <v>4.7200000000000006</v>
      </c>
      <c r="G16" s="67">
        <f t="shared" si="1"/>
        <v>7032800.0000000009</v>
      </c>
      <c r="H16" s="67">
        <f t="shared" si="2"/>
        <v>286107.09090909094</v>
      </c>
      <c r="I16" s="84">
        <f t="shared" ref="I16:I22" si="4">H16/2</f>
        <v>143053.54545454547</v>
      </c>
    </row>
    <row r="17" spans="1:49" ht="13.5" x14ac:dyDescent="0.2">
      <c r="A17" s="83">
        <v>2</v>
      </c>
      <c r="B17" s="65" t="s">
        <v>9</v>
      </c>
      <c r="C17" s="66">
        <v>3.34</v>
      </c>
      <c r="D17" s="38">
        <v>0.3</v>
      </c>
      <c r="E17" s="39"/>
      <c r="F17" s="39">
        <f t="shared" si="0"/>
        <v>3.6399999999999997</v>
      </c>
      <c r="G17" s="67">
        <f t="shared" si="1"/>
        <v>5423599.9999999991</v>
      </c>
      <c r="H17" s="67">
        <f t="shared" si="2"/>
        <v>220641.90909090906</v>
      </c>
      <c r="I17" s="84">
        <f t="shared" si="4"/>
        <v>110320.95454545453</v>
      </c>
    </row>
    <row r="18" spans="1:49" ht="13.5" x14ac:dyDescent="0.2">
      <c r="A18" s="83">
        <v>3</v>
      </c>
      <c r="B18" s="65" t="s">
        <v>10</v>
      </c>
      <c r="C18" s="38">
        <v>3.03</v>
      </c>
      <c r="D18" s="38"/>
      <c r="E18" s="39"/>
      <c r="F18" s="39">
        <f t="shared" si="0"/>
        <v>3.03</v>
      </c>
      <c r="G18" s="67">
        <f t="shared" si="1"/>
        <v>4514700</v>
      </c>
      <c r="H18" s="67">
        <f t="shared" si="2"/>
        <v>183666.20454545453</v>
      </c>
      <c r="I18" s="84">
        <f t="shared" si="4"/>
        <v>91833.102272727265</v>
      </c>
    </row>
    <row r="19" spans="1:49" s="37" customFormat="1" ht="13.5" x14ac:dyDescent="0.2">
      <c r="A19" s="83">
        <v>4</v>
      </c>
      <c r="B19" s="65" t="s">
        <v>11</v>
      </c>
      <c r="C19" s="66">
        <v>2.86</v>
      </c>
      <c r="D19" s="38"/>
      <c r="E19" s="39"/>
      <c r="F19" s="39">
        <f t="shared" si="0"/>
        <v>2.86</v>
      </c>
      <c r="G19" s="67">
        <f t="shared" si="1"/>
        <v>4261400</v>
      </c>
      <c r="H19" s="67">
        <f t="shared" si="2"/>
        <v>173361.5</v>
      </c>
      <c r="I19" s="84">
        <f t="shared" si="4"/>
        <v>86680.75</v>
      </c>
      <c r="J19" s="3"/>
      <c r="K19" s="3"/>
      <c r="L19" s="3"/>
      <c r="M19" s="3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</row>
    <row r="20" spans="1:49" s="37" customFormat="1" ht="13.5" x14ac:dyDescent="0.2">
      <c r="A20" s="83">
        <v>5</v>
      </c>
      <c r="B20" s="65" t="s">
        <v>12</v>
      </c>
      <c r="C20" s="38">
        <v>2.72</v>
      </c>
      <c r="D20" s="38"/>
      <c r="E20" s="39"/>
      <c r="F20" s="39">
        <f t="shared" si="0"/>
        <v>2.72</v>
      </c>
      <c r="G20" s="67">
        <f t="shared" si="1"/>
        <v>4052800.0000000005</v>
      </c>
      <c r="H20" s="67">
        <f t="shared" si="2"/>
        <v>164875.27272727276</v>
      </c>
      <c r="I20" s="84">
        <f t="shared" si="4"/>
        <v>82437.636363636382</v>
      </c>
      <c r="J20" s="3"/>
      <c r="K20" s="3"/>
      <c r="L20" s="3"/>
      <c r="M20" s="3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</row>
    <row r="21" spans="1:49" ht="13.5" x14ac:dyDescent="0.2">
      <c r="A21" s="83">
        <v>6</v>
      </c>
      <c r="B21" s="68" t="s">
        <v>96</v>
      </c>
      <c r="C21" s="66">
        <v>3.03</v>
      </c>
      <c r="D21" s="38"/>
      <c r="E21" s="39"/>
      <c r="F21" s="39">
        <f t="shared" si="0"/>
        <v>3.03</v>
      </c>
      <c r="G21" s="67">
        <f t="shared" si="1"/>
        <v>4514700</v>
      </c>
      <c r="H21" s="67">
        <f t="shared" si="2"/>
        <v>183666.20454545453</v>
      </c>
      <c r="I21" s="84">
        <f t="shared" si="4"/>
        <v>91833.102272727265</v>
      </c>
    </row>
    <row r="22" spans="1:49" s="37" customFormat="1" ht="13.5" x14ac:dyDescent="0.2">
      <c r="A22" s="83">
        <v>7</v>
      </c>
      <c r="B22" s="68" t="s">
        <v>92</v>
      </c>
      <c r="C22" s="66">
        <v>3</v>
      </c>
      <c r="D22" s="38"/>
      <c r="E22" s="39"/>
      <c r="F22" s="39">
        <f t="shared" si="0"/>
        <v>3</v>
      </c>
      <c r="G22" s="67">
        <f t="shared" si="1"/>
        <v>4470000</v>
      </c>
      <c r="H22" s="67">
        <f t="shared" si="2"/>
        <v>181847.72727272726</v>
      </c>
      <c r="I22" s="84">
        <f t="shared" si="4"/>
        <v>90923.863636363632</v>
      </c>
      <c r="J22" s="3"/>
      <c r="K22" s="3"/>
      <c r="L22" s="3"/>
      <c r="M22" s="3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49" ht="13.5" x14ac:dyDescent="0.25">
      <c r="A23" s="81" t="s">
        <v>134</v>
      </c>
      <c r="B23" s="64" t="s">
        <v>212</v>
      </c>
      <c r="C23" s="38"/>
      <c r="D23" s="38"/>
      <c r="E23" s="66"/>
      <c r="F23" s="39"/>
      <c r="G23" s="67"/>
      <c r="H23" s="67"/>
      <c r="I23" s="85">
        <f>SUM(I24:I32)</f>
        <v>720868.63727272733</v>
      </c>
    </row>
    <row r="24" spans="1:49" ht="13.5" x14ac:dyDescent="0.25">
      <c r="A24" s="81">
        <v>1</v>
      </c>
      <c r="B24" s="68" t="s">
        <v>97</v>
      </c>
      <c r="C24" s="66">
        <v>3</v>
      </c>
      <c r="D24" s="38">
        <v>0.4</v>
      </c>
      <c r="E24" s="39"/>
      <c r="F24" s="39">
        <f t="shared" si="0"/>
        <v>3.4</v>
      </c>
      <c r="G24" s="67">
        <f t="shared" si="1"/>
        <v>5066000</v>
      </c>
      <c r="H24" s="67">
        <f t="shared" si="2"/>
        <v>206094.09090909091</v>
      </c>
      <c r="I24" s="84">
        <f t="shared" ref="I24:I32" si="5">H24/2</f>
        <v>103047.04545454546</v>
      </c>
    </row>
    <row r="25" spans="1:49" ht="13.5" x14ac:dyDescent="0.25">
      <c r="A25" s="81">
        <v>2</v>
      </c>
      <c r="B25" s="65" t="s">
        <v>14</v>
      </c>
      <c r="C25" s="38">
        <v>4.0599999999999996</v>
      </c>
      <c r="D25" s="38">
        <v>0.3</v>
      </c>
      <c r="E25" s="39">
        <v>0.32479999999999998</v>
      </c>
      <c r="F25" s="39">
        <f t="shared" si="0"/>
        <v>4.6847999999999992</v>
      </c>
      <c r="G25" s="67">
        <f t="shared" si="1"/>
        <v>6980351.9999999991</v>
      </c>
      <c r="H25" s="67">
        <f t="shared" si="2"/>
        <v>283973.41090909089</v>
      </c>
      <c r="I25" s="84">
        <f t="shared" si="5"/>
        <v>141986.70545454544</v>
      </c>
    </row>
    <row r="26" spans="1:49" ht="13.5" x14ac:dyDescent="0.25">
      <c r="A26" s="81">
        <v>3</v>
      </c>
      <c r="B26" s="65" t="s">
        <v>15</v>
      </c>
      <c r="C26" s="38">
        <v>3.09</v>
      </c>
      <c r="D26" s="38"/>
      <c r="E26" s="39"/>
      <c r="F26" s="39">
        <f t="shared" si="0"/>
        <v>3.09</v>
      </c>
      <c r="G26" s="67">
        <f t="shared" si="1"/>
        <v>4604100</v>
      </c>
      <c r="H26" s="67">
        <f t="shared" si="2"/>
        <v>187303.15909090909</v>
      </c>
      <c r="I26" s="84">
        <f t="shared" si="5"/>
        <v>93651.579545454544</v>
      </c>
    </row>
    <row r="27" spans="1:49" ht="13.5" x14ac:dyDescent="0.25">
      <c r="A27" s="81">
        <v>4</v>
      </c>
      <c r="B27" s="65" t="s">
        <v>16</v>
      </c>
      <c r="C27" s="38">
        <v>3.63</v>
      </c>
      <c r="D27" s="38"/>
      <c r="E27" s="39"/>
      <c r="F27" s="39">
        <f t="shared" si="0"/>
        <v>3.63</v>
      </c>
      <c r="G27" s="67">
        <f t="shared" si="1"/>
        <v>5408700</v>
      </c>
      <c r="H27" s="67">
        <f t="shared" si="2"/>
        <v>220035.75</v>
      </c>
      <c r="I27" s="84">
        <f t="shared" si="5"/>
        <v>110017.875</v>
      </c>
    </row>
    <row r="28" spans="1:49" s="2" customFormat="1" ht="13.5" x14ac:dyDescent="0.25">
      <c r="A28" s="81">
        <v>5</v>
      </c>
      <c r="B28" s="65" t="s">
        <v>53</v>
      </c>
      <c r="C28" s="66">
        <v>2.34</v>
      </c>
      <c r="D28" s="38"/>
      <c r="E28" s="39"/>
      <c r="F28" s="39">
        <f t="shared" si="0"/>
        <v>2.34</v>
      </c>
      <c r="G28" s="67">
        <f t="shared" si="1"/>
        <v>3486600</v>
      </c>
      <c r="H28" s="67">
        <f t="shared" si="2"/>
        <v>141841.22727272726</v>
      </c>
      <c r="I28" s="84">
        <f t="shared" si="5"/>
        <v>70920.613636363632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</row>
    <row r="29" spans="1:49" s="2" customFormat="1" ht="13.5" x14ac:dyDescent="0.25">
      <c r="A29" s="81">
        <v>6</v>
      </c>
      <c r="B29" s="65" t="s">
        <v>205</v>
      </c>
      <c r="C29" s="38">
        <v>2.41</v>
      </c>
      <c r="D29" s="38"/>
      <c r="E29" s="39"/>
      <c r="F29" s="39">
        <f>C29+D29+E29</f>
        <v>2.41</v>
      </c>
      <c r="G29" s="67">
        <f>F29*1490000</f>
        <v>3590900</v>
      </c>
      <c r="H29" s="67">
        <f>G29/22-G29*10.5%/22</f>
        <v>146084.34090909091</v>
      </c>
      <c r="I29" s="84">
        <f t="shared" si="5"/>
        <v>73042.170454545456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</row>
    <row r="30" spans="1:49" s="2" customFormat="1" ht="13.5" x14ac:dyDescent="0.25">
      <c r="A30" s="81">
        <v>7</v>
      </c>
      <c r="B30" s="65" t="s">
        <v>206</v>
      </c>
      <c r="C30" s="38">
        <v>2.23</v>
      </c>
      <c r="D30" s="38"/>
      <c r="E30" s="66"/>
      <c r="F30" s="39">
        <f>C30+D30+E30</f>
        <v>2.23</v>
      </c>
      <c r="G30" s="67">
        <f>F30*1490000</f>
        <v>3322700</v>
      </c>
      <c r="H30" s="67">
        <f>G30/22-G30*10.5%/22</f>
        <v>135173.47727272726</v>
      </c>
      <c r="I30" s="84">
        <f t="shared" ref="I30:I31" si="6">H30/2</f>
        <v>67586.738636363632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</row>
    <row r="31" spans="1:49" s="2" customFormat="1" ht="13.5" x14ac:dyDescent="0.25">
      <c r="A31" s="81">
        <v>8</v>
      </c>
      <c r="B31" s="65" t="s">
        <v>277</v>
      </c>
      <c r="C31" s="117">
        <v>1</v>
      </c>
      <c r="D31" s="38"/>
      <c r="E31" s="66"/>
      <c r="F31" s="39">
        <f>C31+D31+E31</f>
        <v>1</v>
      </c>
      <c r="G31" s="67">
        <f>F31*1490000</f>
        <v>1490000</v>
      </c>
      <c r="H31" s="67">
        <f>G31/22-G31*10.5%/22</f>
        <v>60615.909090909088</v>
      </c>
      <c r="I31" s="84">
        <f t="shared" si="6"/>
        <v>30307.954545454544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</row>
    <row r="32" spans="1:49" s="2" customFormat="1" ht="13.5" x14ac:dyDescent="0.25">
      <c r="A32" s="81">
        <v>9</v>
      </c>
      <c r="B32" s="65" t="s">
        <v>278</v>
      </c>
      <c r="C32" s="117">
        <v>1</v>
      </c>
      <c r="D32" s="38"/>
      <c r="E32" s="66"/>
      <c r="F32" s="39">
        <f>C32+D32+E32</f>
        <v>1</v>
      </c>
      <c r="G32" s="67">
        <f>F32*1490000</f>
        <v>1490000</v>
      </c>
      <c r="H32" s="67">
        <f>G32/22-G32*10.5%/22</f>
        <v>60615.909090909088</v>
      </c>
      <c r="I32" s="84">
        <f t="shared" si="5"/>
        <v>30307.954545454544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50" s="2" customFormat="1" ht="13.5" x14ac:dyDescent="0.25">
      <c r="A33" s="81" t="s">
        <v>142</v>
      </c>
      <c r="B33" s="64" t="s">
        <v>213</v>
      </c>
      <c r="C33" s="38"/>
      <c r="D33" s="38"/>
      <c r="E33" s="39"/>
      <c r="F33" s="39"/>
      <c r="G33" s="67"/>
      <c r="H33" s="67"/>
      <c r="I33" s="85">
        <f>SUM(I34:I40)</f>
        <v>664889.84522727272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</row>
    <row r="34" spans="1:50" s="2" customFormat="1" ht="13.5" x14ac:dyDescent="0.25">
      <c r="A34" s="81">
        <v>1</v>
      </c>
      <c r="B34" s="68" t="s">
        <v>98</v>
      </c>
      <c r="C34" s="66">
        <v>3.66</v>
      </c>
      <c r="D34" s="38">
        <v>0.4</v>
      </c>
      <c r="E34" s="39"/>
      <c r="F34" s="39">
        <f t="shared" si="0"/>
        <v>4.0600000000000005</v>
      </c>
      <c r="G34" s="67">
        <f t="shared" si="1"/>
        <v>6049400.0000000009</v>
      </c>
      <c r="H34" s="67">
        <f t="shared" si="2"/>
        <v>246100.59090909094</v>
      </c>
      <c r="I34" s="84">
        <f t="shared" ref="I34:I40" si="7">H34/2</f>
        <v>123050.29545454547</v>
      </c>
      <c r="J34" s="3"/>
      <c r="K34" s="3"/>
      <c r="L34" s="3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50" s="7" customFormat="1" ht="13.5" x14ac:dyDescent="0.2">
      <c r="A35" s="83">
        <v>2</v>
      </c>
      <c r="B35" s="65" t="s">
        <v>17</v>
      </c>
      <c r="C35" s="38">
        <v>4.0599999999999996</v>
      </c>
      <c r="D35" s="38">
        <v>0.3</v>
      </c>
      <c r="E35" s="39">
        <v>0.52779999999999994</v>
      </c>
      <c r="F35" s="39">
        <f t="shared" si="0"/>
        <v>4.8877999999999995</v>
      </c>
      <c r="G35" s="67">
        <f t="shared" si="1"/>
        <v>7282821.9999999991</v>
      </c>
      <c r="H35" s="67">
        <f t="shared" si="2"/>
        <v>296278.44045454543</v>
      </c>
      <c r="I35" s="84">
        <f t="shared" si="7"/>
        <v>148139.22022727272</v>
      </c>
      <c r="J35" s="3"/>
      <c r="K35" s="3"/>
      <c r="L35" s="3"/>
      <c r="M35" s="3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</row>
    <row r="36" spans="1:50" s="4" customFormat="1" ht="13.5" x14ac:dyDescent="0.25">
      <c r="A36" s="81">
        <v>3</v>
      </c>
      <c r="B36" s="65" t="s">
        <v>18</v>
      </c>
      <c r="C36" s="66">
        <v>2.86</v>
      </c>
      <c r="D36" s="38"/>
      <c r="E36" s="39"/>
      <c r="F36" s="39">
        <f t="shared" si="0"/>
        <v>2.86</v>
      </c>
      <c r="G36" s="67">
        <f t="shared" si="1"/>
        <v>4261400</v>
      </c>
      <c r="H36" s="67">
        <f t="shared" si="2"/>
        <v>173361.5</v>
      </c>
      <c r="I36" s="84">
        <f t="shared" si="7"/>
        <v>86680.75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50" ht="13.5" x14ac:dyDescent="0.2">
      <c r="A37" s="83">
        <v>4</v>
      </c>
      <c r="B37" s="65" t="s">
        <v>19</v>
      </c>
      <c r="C37" s="66">
        <v>2.66</v>
      </c>
      <c r="D37" s="38"/>
      <c r="E37" s="66"/>
      <c r="F37" s="39">
        <f t="shared" si="0"/>
        <v>2.66</v>
      </c>
      <c r="G37" s="67">
        <f t="shared" si="1"/>
        <v>3963400</v>
      </c>
      <c r="H37" s="67">
        <f t="shared" si="2"/>
        <v>161238.31818181818</v>
      </c>
      <c r="I37" s="84">
        <f t="shared" si="7"/>
        <v>80619.159090909088</v>
      </c>
    </row>
    <row r="38" spans="1:50" s="7" customFormat="1" ht="13.5" x14ac:dyDescent="0.25">
      <c r="A38" s="81">
        <v>5</v>
      </c>
      <c r="B38" s="68" t="s">
        <v>99</v>
      </c>
      <c r="C38" s="38">
        <v>2.46</v>
      </c>
      <c r="D38" s="38"/>
      <c r="E38" s="66"/>
      <c r="F38" s="39">
        <f t="shared" si="0"/>
        <v>2.46</v>
      </c>
      <c r="G38" s="67">
        <f t="shared" si="1"/>
        <v>3665400</v>
      </c>
      <c r="H38" s="67">
        <f t="shared" si="2"/>
        <v>149115.13636363635</v>
      </c>
      <c r="I38" s="84">
        <f t="shared" si="7"/>
        <v>74557.568181818177</v>
      </c>
      <c r="J38" s="3"/>
      <c r="K38" s="3"/>
      <c r="L38" s="3"/>
      <c r="M38" s="3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</row>
    <row r="39" spans="1:50" s="7" customFormat="1" ht="13.5" x14ac:dyDescent="0.2">
      <c r="A39" s="83">
        <v>6</v>
      </c>
      <c r="B39" s="68" t="s">
        <v>13</v>
      </c>
      <c r="C39" s="66">
        <v>2.34</v>
      </c>
      <c r="D39" s="38"/>
      <c r="E39" s="39"/>
      <c r="F39" s="39">
        <f t="shared" si="0"/>
        <v>2.34</v>
      </c>
      <c r="G39" s="67">
        <f t="shared" si="1"/>
        <v>3486600</v>
      </c>
      <c r="H39" s="67">
        <f t="shared" si="2"/>
        <v>141841.22727272726</v>
      </c>
      <c r="I39" s="84">
        <f t="shared" si="7"/>
        <v>70920.613636363632</v>
      </c>
      <c r="J39" s="3"/>
      <c r="K39" s="3"/>
      <c r="L39" s="3"/>
      <c r="M39" s="3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50" ht="13.5" x14ac:dyDescent="0.25">
      <c r="A40" s="81">
        <v>7</v>
      </c>
      <c r="B40" s="68" t="s">
        <v>119</v>
      </c>
      <c r="C40" s="38">
        <v>2.67</v>
      </c>
      <c r="D40" s="38"/>
      <c r="E40" s="39"/>
      <c r="F40" s="39">
        <f t="shared" si="0"/>
        <v>2.67</v>
      </c>
      <c r="G40" s="67">
        <f t="shared" si="1"/>
        <v>3978300</v>
      </c>
      <c r="H40" s="67">
        <f t="shared" si="2"/>
        <v>161844.47727272726</v>
      </c>
      <c r="I40" s="84">
        <f t="shared" si="7"/>
        <v>80922.238636363632</v>
      </c>
    </row>
    <row r="41" spans="1:50" ht="13.5" x14ac:dyDescent="0.25">
      <c r="A41" s="81" t="s">
        <v>149</v>
      </c>
      <c r="B41" s="64" t="s">
        <v>214</v>
      </c>
      <c r="C41" s="38"/>
      <c r="D41" s="38"/>
      <c r="E41" s="66"/>
      <c r="F41" s="39"/>
      <c r="G41" s="67"/>
      <c r="H41" s="67"/>
      <c r="I41" s="85">
        <f>SUM(I42:I45)</f>
        <v>295805.63636363635</v>
      </c>
      <c r="AM41" s="3"/>
      <c r="AX41" s="4"/>
    </row>
    <row r="42" spans="1:50" ht="13.5" x14ac:dyDescent="0.2">
      <c r="A42" s="83">
        <v>1</v>
      </c>
      <c r="B42" s="65" t="s">
        <v>39</v>
      </c>
      <c r="C42" s="38">
        <v>3.12</v>
      </c>
      <c r="D42" s="38">
        <v>0.4</v>
      </c>
      <c r="E42" s="66"/>
      <c r="F42" s="39">
        <f t="shared" si="0"/>
        <v>3.52</v>
      </c>
      <c r="G42" s="67">
        <f t="shared" si="1"/>
        <v>5244800</v>
      </c>
      <c r="H42" s="67">
        <f t="shared" si="2"/>
        <v>213368</v>
      </c>
      <c r="I42" s="84">
        <f>H42/2</f>
        <v>106684</v>
      </c>
    </row>
    <row r="43" spans="1:50" ht="13.5" x14ac:dyDescent="0.2">
      <c r="A43" s="83">
        <v>2</v>
      </c>
      <c r="B43" s="65" t="s">
        <v>279</v>
      </c>
      <c r="C43" s="117">
        <v>2.08</v>
      </c>
      <c r="D43" s="38"/>
      <c r="E43" s="66"/>
      <c r="F43" s="39">
        <f t="shared" ref="F43:F45" si="8">C43+D43+E43</f>
        <v>2.08</v>
      </c>
      <c r="G43" s="67">
        <f t="shared" ref="G43:G45" si="9">F43*1490000</f>
        <v>3099200</v>
      </c>
      <c r="H43" s="67">
        <f t="shared" ref="H43:H45" si="10">G43/22-G43*10.5%/22</f>
        <v>126081.0909090909</v>
      </c>
      <c r="I43" s="84">
        <f t="shared" ref="I43:I45" si="11">H43/2</f>
        <v>63040.545454545449</v>
      </c>
    </row>
    <row r="44" spans="1:50" ht="13.5" x14ac:dyDescent="0.2">
      <c r="A44" s="83">
        <v>3</v>
      </c>
      <c r="B44" s="65" t="s">
        <v>280</v>
      </c>
      <c r="C44" s="117">
        <v>2.08</v>
      </c>
      <c r="D44" s="38"/>
      <c r="E44" s="66"/>
      <c r="F44" s="39">
        <f t="shared" si="8"/>
        <v>2.08</v>
      </c>
      <c r="G44" s="67">
        <f t="shared" si="9"/>
        <v>3099200</v>
      </c>
      <c r="H44" s="67">
        <f t="shared" si="10"/>
        <v>126081.0909090909</v>
      </c>
      <c r="I44" s="84">
        <f t="shared" si="11"/>
        <v>63040.545454545449</v>
      </c>
    </row>
    <row r="45" spans="1:50" ht="13.5" x14ac:dyDescent="0.2">
      <c r="A45" s="83">
        <v>4</v>
      </c>
      <c r="B45" s="65" t="s">
        <v>56</v>
      </c>
      <c r="C45" s="117">
        <v>2.08</v>
      </c>
      <c r="D45" s="38"/>
      <c r="E45" s="66"/>
      <c r="F45" s="39">
        <f t="shared" si="8"/>
        <v>2.08</v>
      </c>
      <c r="G45" s="67">
        <f t="shared" si="9"/>
        <v>3099200</v>
      </c>
      <c r="H45" s="67">
        <f t="shared" si="10"/>
        <v>126081.0909090909</v>
      </c>
      <c r="I45" s="84">
        <f t="shared" si="11"/>
        <v>63040.545454545449</v>
      </c>
    </row>
    <row r="46" spans="1:50" ht="13.5" x14ac:dyDescent="0.25">
      <c r="A46" s="81" t="s">
        <v>155</v>
      </c>
      <c r="B46" s="64" t="s">
        <v>215</v>
      </c>
      <c r="C46" s="66"/>
      <c r="D46" s="38"/>
      <c r="E46" s="66"/>
      <c r="F46" s="39"/>
      <c r="G46" s="67"/>
      <c r="H46" s="67"/>
      <c r="I46" s="85">
        <f>SUM(I47:I69)</f>
        <v>1964961.6786363628</v>
      </c>
    </row>
    <row r="47" spans="1:50" ht="13.5" x14ac:dyDescent="0.2">
      <c r="A47" s="83">
        <v>1</v>
      </c>
      <c r="B47" s="65" t="s">
        <v>21</v>
      </c>
      <c r="C47" s="66">
        <v>3.33</v>
      </c>
      <c r="D47" s="38">
        <v>0.4</v>
      </c>
      <c r="E47" s="66"/>
      <c r="F47" s="39">
        <f t="shared" si="0"/>
        <v>3.73</v>
      </c>
      <c r="G47" s="67">
        <f t="shared" si="1"/>
        <v>5557700</v>
      </c>
      <c r="H47" s="67">
        <f t="shared" si="2"/>
        <v>226097.34090909091</v>
      </c>
      <c r="I47" s="84">
        <f t="shared" ref="I47:I69" si="12">H47/2</f>
        <v>113048.67045454546</v>
      </c>
      <c r="AM47" s="3"/>
      <c r="AX47" s="4"/>
    </row>
    <row r="48" spans="1:50" ht="13.5" x14ac:dyDescent="0.2">
      <c r="A48" s="83">
        <v>2</v>
      </c>
      <c r="B48" s="65" t="s">
        <v>22</v>
      </c>
      <c r="C48" s="66">
        <v>3</v>
      </c>
      <c r="D48" s="38">
        <v>0.3</v>
      </c>
      <c r="E48" s="39"/>
      <c r="F48" s="39">
        <f t="shared" si="0"/>
        <v>3.3</v>
      </c>
      <c r="G48" s="67">
        <f t="shared" si="1"/>
        <v>4917000</v>
      </c>
      <c r="H48" s="67">
        <f t="shared" si="2"/>
        <v>200032.5</v>
      </c>
      <c r="I48" s="84">
        <f t="shared" si="12"/>
        <v>100016.25</v>
      </c>
      <c r="AM48" s="3"/>
      <c r="AX48" s="4"/>
    </row>
    <row r="49" spans="1:50" ht="13.5" x14ac:dyDescent="0.2">
      <c r="A49" s="83">
        <v>3</v>
      </c>
      <c r="B49" s="65" t="s">
        <v>23</v>
      </c>
      <c r="C49" s="38">
        <v>4.0599999999999996</v>
      </c>
      <c r="D49" s="38">
        <v>0.3</v>
      </c>
      <c r="E49" s="39">
        <v>0.3654</v>
      </c>
      <c r="F49" s="39">
        <f t="shared" si="0"/>
        <v>4.7253999999999996</v>
      </c>
      <c r="G49" s="67">
        <f t="shared" si="1"/>
        <v>7040845.9999999991</v>
      </c>
      <c r="H49" s="67">
        <f t="shared" si="2"/>
        <v>286434.41681818181</v>
      </c>
      <c r="I49" s="84">
        <f t="shared" si="12"/>
        <v>143217.2084090909</v>
      </c>
      <c r="AM49" s="3"/>
      <c r="AX49" s="4"/>
    </row>
    <row r="50" spans="1:50" s="7" customFormat="1" ht="13.5" x14ac:dyDescent="0.2">
      <c r="A50" s="83">
        <v>4</v>
      </c>
      <c r="B50" s="65" t="s">
        <v>24</v>
      </c>
      <c r="C50" s="66">
        <v>3</v>
      </c>
      <c r="D50" s="38"/>
      <c r="E50" s="39"/>
      <c r="F50" s="39">
        <f t="shared" si="0"/>
        <v>3</v>
      </c>
      <c r="G50" s="67">
        <f t="shared" si="1"/>
        <v>4470000</v>
      </c>
      <c r="H50" s="67">
        <f t="shared" si="2"/>
        <v>181847.72727272726</v>
      </c>
      <c r="I50" s="84">
        <f t="shared" si="12"/>
        <v>90923.863636363632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</row>
    <row r="51" spans="1:50" ht="13.5" x14ac:dyDescent="0.2">
      <c r="A51" s="83">
        <v>5</v>
      </c>
      <c r="B51" s="65" t="s">
        <v>25</v>
      </c>
      <c r="C51" s="66">
        <v>3.33</v>
      </c>
      <c r="D51" s="38"/>
      <c r="E51" s="39"/>
      <c r="F51" s="39">
        <f t="shared" si="0"/>
        <v>3.33</v>
      </c>
      <c r="G51" s="67">
        <f t="shared" si="1"/>
        <v>4961700</v>
      </c>
      <c r="H51" s="67">
        <f t="shared" si="2"/>
        <v>201850.97727272726</v>
      </c>
      <c r="I51" s="84">
        <f t="shared" si="12"/>
        <v>100925.48863636363</v>
      </c>
    </row>
    <row r="52" spans="1:50" ht="13.5" x14ac:dyDescent="0.2">
      <c r="A52" s="83">
        <v>6</v>
      </c>
      <c r="B52" s="65" t="s">
        <v>26</v>
      </c>
      <c r="C52" s="66">
        <v>2.66</v>
      </c>
      <c r="D52" s="38"/>
      <c r="E52" s="39"/>
      <c r="F52" s="39">
        <f t="shared" si="0"/>
        <v>2.66</v>
      </c>
      <c r="G52" s="67">
        <f t="shared" si="1"/>
        <v>3963400</v>
      </c>
      <c r="H52" s="67">
        <f t="shared" si="2"/>
        <v>161238.31818181818</v>
      </c>
      <c r="I52" s="84">
        <f t="shared" si="12"/>
        <v>80619.159090909088</v>
      </c>
      <c r="AM52" s="3"/>
      <c r="AX52" s="4"/>
    </row>
    <row r="53" spans="1:50" ht="13.5" x14ac:dyDescent="0.2">
      <c r="A53" s="83">
        <v>7</v>
      </c>
      <c r="B53" s="65" t="s">
        <v>27</v>
      </c>
      <c r="C53" s="38">
        <v>2.66</v>
      </c>
      <c r="D53" s="38"/>
      <c r="E53" s="39"/>
      <c r="F53" s="39">
        <f t="shared" si="0"/>
        <v>2.66</v>
      </c>
      <c r="G53" s="67">
        <f t="shared" si="1"/>
        <v>3963400</v>
      </c>
      <c r="H53" s="67">
        <f t="shared" si="2"/>
        <v>161238.31818181818</v>
      </c>
      <c r="I53" s="84">
        <f t="shared" si="12"/>
        <v>80619.159090909088</v>
      </c>
    </row>
    <row r="54" spans="1:50" ht="13.5" x14ac:dyDescent="0.2">
      <c r="A54" s="83">
        <v>8</v>
      </c>
      <c r="B54" s="65" t="s">
        <v>28</v>
      </c>
      <c r="C54" s="38">
        <v>2.66</v>
      </c>
      <c r="D54" s="38"/>
      <c r="E54" s="39"/>
      <c r="F54" s="39">
        <f t="shared" si="0"/>
        <v>2.66</v>
      </c>
      <c r="G54" s="67">
        <f t="shared" si="1"/>
        <v>3963400</v>
      </c>
      <c r="H54" s="67">
        <f t="shared" si="2"/>
        <v>161238.31818181818</v>
      </c>
      <c r="I54" s="84">
        <f t="shared" si="12"/>
        <v>80619.159090909088</v>
      </c>
    </row>
    <row r="55" spans="1:50" ht="13.5" x14ac:dyDescent="0.2">
      <c r="A55" s="83">
        <v>9</v>
      </c>
      <c r="B55" s="65" t="s">
        <v>29</v>
      </c>
      <c r="C55" s="38">
        <v>2.66</v>
      </c>
      <c r="D55" s="38"/>
      <c r="E55" s="39"/>
      <c r="F55" s="39">
        <f t="shared" si="0"/>
        <v>2.66</v>
      </c>
      <c r="G55" s="67">
        <f t="shared" si="1"/>
        <v>3963400</v>
      </c>
      <c r="H55" s="67">
        <f t="shared" si="2"/>
        <v>161238.31818181818</v>
      </c>
      <c r="I55" s="84">
        <f t="shared" si="12"/>
        <v>80619.159090909088</v>
      </c>
    </row>
    <row r="56" spans="1:50" s="4" customFormat="1" ht="13.5" x14ac:dyDescent="0.2">
      <c r="A56" s="83">
        <v>10</v>
      </c>
      <c r="B56" s="65" t="s">
        <v>30</v>
      </c>
      <c r="C56" s="38">
        <v>2.46</v>
      </c>
      <c r="D56" s="38"/>
      <c r="E56" s="66"/>
      <c r="F56" s="39">
        <f t="shared" si="0"/>
        <v>2.46</v>
      </c>
      <c r="G56" s="67">
        <f t="shared" si="1"/>
        <v>3665400</v>
      </c>
      <c r="H56" s="67">
        <f t="shared" si="2"/>
        <v>149115.13636363635</v>
      </c>
      <c r="I56" s="84">
        <f t="shared" si="12"/>
        <v>74557.568181818177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50" ht="13.5" x14ac:dyDescent="0.2">
      <c r="A57" s="83">
        <v>11</v>
      </c>
      <c r="B57" s="65" t="s">
        <v>31</v>
      </c>
      <c r="C57" s="38">
        <v>3.12</v>
      </c>
      <c r="D57" s="38"/>
      <c r="E57" s="39"/>
      <c r="F57" s="39">
        <f t="shared" si="0"/>
        <v>3.12</v>
      </c>
      <c r="G57" s="67">
        <f t="shared" si="1"/>
        <v>4648800</v>
      </c>
      <c r="H57" s="67">
        <f t="shared" si="2"/>
        <v>189121.63636363635</v>
      </c>
      <c r="I57" s="84">
        <f t="shared" si="12"/>
        <v>94560.818181818177</v>
      </c>
    </row>
    <row r="58" spans="1:50" ht="13.5" x14ac:dyDescent="0.2">
      <c r="A58" s="83">
        <v>12</v>
      </c>
      <c r="B58" s="65" t="s">
        <v>32</v>
      </c>
      <c r="C58" s="38">
        <v>2.86</v>
      </c>
      <c r="D58" s="38"/>
      <c r="E58" s="39"/>
      <c r="F58" s="39">
        <f t="shared" si="0"/>
        <v>2.86</v>
      </c>
      <c r="G58" s="67">
        <f t="shared" si="1"/>
        <v>4261400</v>
      </c>
      <c r="H58" s="67">
        <f t="shared" si="2"/>
        <v>173361.5</v>
      </c>
      <c r="I58" s="84">
        <f t="shared" si="12"/>
        <v>86680.75</v>
      </c>
      <c r="AM58" s="3"/>
      <c r="AX58" s="4"/>
    </row>
    <row r="59" spans="1:50" s="7" customFormat="1" ht="13.5" x14ac:dyDescent="0.2">
      <c r="A59" s="83">
        <v>13</v>
      </c>
      <c r="B59" s="65" t="s">
        <v>33</v>
      </c>
      <c r="C59" s="38">
        <v>2.67</v>
      </c>
      <c r="D59" s="38"/>
      <c r="E59" s="39"/>
      <c r="F59" s="39">
        <f t="shared" si="0"/>
        <v>2.67</v>
      </c>
      <c r="G59" s="67">
        <f t="shared" si="1"/>
        <v>3978300</v>
      </c>
      <c r="H59" s="67">
        <f t="shared" si="2"/>
        <v>161844.47727272726</v>
      </c>
      <c r="I59" s="84">
        <f t="shared" si="12"/>
        <v>80922.238636363632</v>
      </c>
      <c r="J59" s="3"/>
      <c r="K59" s="3"/>
      <c r="L59" s="3"/>
      <c r="M59" s="3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50" s="7" customFormat="1" ht="13.5" x14ac:dyDescent="0.2">
      <c r="A60" s="83">
        <v>14</v>
      </c>
      <c r="B60" s="65" t="s">
        <v>34</v>
      </c>
      <c r="C60" s="66">
        <v>3.63</v>
      </c>
      <c r="D60" s="38"/>
      <c r="E60" s="39">
        <v>0.21780000000000002</v>
      </c>
      <c r="F60" s="39">
        <f t="shared" si="0"/>
        <v>3.8477999999999999</v>
      </c>
      <c r="G60" s="67">
        <f t="shared" si="1"/>
        <v>5733222</v>
      </c>
      <c r="H60" s="67">
        <f t="shared" si="2"/>
        <v>233237.89500000002</v>
      </c>
      <c r="I60" s="84">
        <f t="shared" si="12"/>
        <v>116618.94750000001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50" ht="13.5" x14ac:dyDescent="0.2">
      <c r="A61" s="83">
        <v>15</v>
      </c>
      <c r="B61" s="65" t="s">
        <v>35</v>
      </c>
      <c r="C61" s="66">
        <v>2.46</v>
      </c>
      <c r="D61" s="38"/>
      <c r="E61" s="39"/>
      <c r="F61" s="39">
        <f t="shared" si="0"/>
        <v>2.46</v>
      </c>
      <c r="G61" s="67">
        <f t="shared" si="1"/>
        <v>3665400</v>
      </c>
      <c r="H61" s="67">
        <f t="shared" si="2"/>
        <v>149115.13636363635</v>
      </c>
      <c r="I61" s="84">
        <f t="shared" si="12"/>
        <v>74557.568181818177</v>
      </c>
    </row>
    <row r="62" spans="1:50" ht="13.5" x14ac:dyDescent="0.2">
      <c r="A62" s="83">
        <v>16</v>
      </c>
      <c r="B62" s="68" t="s">
        <v>100</v>
      </c>
      <c r="C62" s="38">
        <v>2.2599999999999998</v>
      </c>
      <c r="D62" s="38"/>
      <c r="E62" s="39"/>
      <c r="F62" s="39">
        <f t="shared" si="0"/>
        <v>2.2599999999999998</v>
      </c>
      <c r="G62" s="67">
        <f t="shared" si="1"/>
        <v>3367399.9999999995</v>
      </c>
      <c r="H62" s="67">
        <f t="shared" si="2"/>
        <v>136991.95454545453</v>
      </c>
      <c r="I62" s="84">
        <f t="shared" si="12"/>
        <v>68495.977272727265</v>
      </c>
    </row>
    <row r="63" spans="1:50" s="7" customFormat="1" ht="13.5" x14ac:dyDescent="0.2">
      <c r="A63" s="83">
        <v>17</v>
      </c>
      <c r="B63" s="68" t="s">
        <v>101</v>
      </c>
      <c r="C63" s="66">
        <v>2.34</v>
      </c>
      <c r="D63" s="38"/>
      <c r="E63" s="66"/>
      <c r="F63" s="39">
        <f t="shared" si="0"/>
        <v>2.34</v>
      </c>
      <c r="G63" s="67">
        <f t="shared" si="1"/>
        <v>3486600</v>
      </c>
      <c r="H63" s="67">
        <f t="shared" si="2"/>
        <v>141841.22727272726</v>
      </c>
      <c r="I63" s="84">
        <f t="shared" si="12"/>
        <v>70920.613636363632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</row>
    <row r="64" spans="1:50" s="4" customFormat="1" ht="13.5" x14ac:dyDescent="0.2">
      <c r="A64" s="83">
        <v>18</v>
      </c>
      <c r="B64" s="68" t="s">
        <v>36</v>
      </c>
      <c r="C64" s="66">
        <v>2.34</v>
      </c>
      <c r="D64" s="38"/>
      <c r="E64" s="39"/>
      <c r="F64" s="39">
        <f t="shared" si="0"/>
        <v>2.34</v>
      </c>
      <c r="G64" s="67">
        <f t="shared" si="1"/>
        <v>3486600</v>
      </c>
      <c r="H64" s="67">
        <f t="shared" si="2"/>
        <v>141841.22727272726</v>
      </c>
      <c r="I64" s="84">
        <f t="shared" si="12"/>
        <v>70920.613636363632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50" s="7" customFormat="1" ht="13.5" x14ac:dyDescent="0.2">
      <c r="A65" s="83">
        <v>19</v>
      </c>
      <c r="B65" s="68" t="s">
        <v>102</v>
      </c>
      <c r="C65" s="66">
        <v>2.67</v>
      </c>
      <c r="D65" s="38"/>
      <c r="E65" s="39"/>
      <c r="F65" s="39">
        <f>C65+D65+E65</f>
        <v>2.67</v>
      </c>
      <c r="G65" s="67">
        <f>F65*1490000</f>
        <v>3978300</v>
      </c>
      <c r="H65" s="67">
        <f>G65/22-G65*10.5%/22</f>
        <v>161844.47727272726</v>
      </c>
      <c r="I65" s="84">
        <f t="shared" si="12"/>
        <v>80922.238636363632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</row>
    <row r="66" spans="1:50" s="2" customFormat="1" ht="13.5" x14ac:dyDescent="0.2">
      <c r="A66" s="83">
        <v>20</v>
      </c>
      <c r="B66" s="68" t="s">
        <v>249</v>
      </c>
      <c r="C66" s="66">
        <f>2.34</f>
        <v>2.34</v>
      </c>
      <c r="D66" s="38"/>
      <c r="E66" s="39"/>
      <c r="F66" s="39">
        <f t="shared" si="0"/>
        <v>2.34</v>
      </c>
      <c r="G66" s="67">
        <f t="shared" si="1"/>
        <v>3486600</v>
      </c>
      <c r="H66" s="67">
        <f t="shared" si="2"/>
        <v>141841.22727272726</v>
      </c>
      <c r="I66" s="84">
        <f t="shared" si="12"/>
        <v>70920.613636363632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</row>
    <row r="67" spans="1:50" s="7" customFormat="1" ht="13.5" x14ac:dyDescent="0.2">
      <c r="A67" s="83">
        <v>21</v>
      </c>
      <c r="B67" s="68" t="s">
        <v>250</v>
      </c>
      <c r="C67" s="66">
        <f>2.34</f>
        <v>2.34</v>
      </c>
      <c r="D67" s="38"/>
      <c r="E67" s="39"/>
      <c r="F67" s="39">
        <f t="shared" si="0"/>
        <v>2.34</v>
      </c>
      <c r="G67" s="67">
        <f t="shared" si="1"/>
        <v>3486600</v>
      </c>
      <c r="H67" s="67">
        <f t="shared" si="2"/>
        <v>141841.22727272726</v>
      </c>
      <c r="I67" s="84">
        <f t="shared" si="12"/>
        <v>70920.613636363632</v>
      </c>
      <c r="J67" s="3"/>
      <c r="K67" s="3"/>
      <c r="L67" s="3"/>
      <c r="M67" s="3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</row>
    <row r="68" spans="1:50" s="2" customFormat="1" ht="13.5" x14ac:dyDescent="0.2">
      <c r="A68" s="83">
        <v>22</v>
      </c>
      <c r="B68" s="68" t="s">
        <v>251</v>
      </c>
      <c r="C68" s="66">
        <f>2.06</f>
        <v>2.06</v>
      </c>
      <c r="D68" s="38"/>
      <c r="E68" s="39"/>
      <c r="F68" s="39">
        <f t="shared" si="0"/>
        <v>2.06</v>
      </c>
      <c r="G68" s="67">
        <f t="shared" si="1"/>
        <v>3069400</v>
      </c>
      <c r="H68" s="67">
        <f t="shared" si="2"/>
        <v>124868.77272727274</v>
      </c>
      <c r="I68" s="84">
        <f t="shared" si="12"/>
        <v>62434.386363636368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s="2" customFormat="1" ht="13.5" x14ac:dyDescent="0.2">
      <c r="A69" s="83">
        <v>23</v>
      </c>
      <c r="B69" s="68" t="s">
        <v>252</v>
      </c>
      <c r="C69" s="66">
        <f>2.34</f>
        <v>2.34</v>
      </c>
      <c r="D69" s="38"/>
      <c r="E69" s="39"/>
      <c r="F69" s="39">
        <f t="shared" si="0"/>
        <v>2.34</v>
      </c>
      <c r="G69" s="67">
        <f t="shared" si="1"/>
        <v>3486600</v>
      </c>
      <c r="H69" s="67">
        <f t="shared" si="2"/>
        <v>141841.22727272726</v>
      </c>
      <c r="I69" s="84">
        <f t="shared" si="12"/>
        <v>70920.613636363632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s="7" customFormat="1" ht="13.5" x14ac:dyDescent="0.25">
      <c r="A70" s="81" t="s">
        <v>163</v>
      </c>
      <c r="B70" s="64" t="s">
        <v>216</v>
      </c>
      <c r="C70" s="66"/>
      <c r="D70" s="38"/>
      <c r="E70" s="39"/>
      <c r="F70" s="39"/>
      <c r="G70" s="67"/>
      <c r="H70" s="67"/>
      <c r="I70" s="85">
        <f>SUM(I71:I82)</f>
        <v>1213354.7138636361</v>
      </c>
      <c r="J70" s="3"/>
      <c r="K70" s="3"/>
      <c r="L70" s="3"/>
      <c r="M70" s="3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50" s="2" customFormat="1" ht="13.5" x14ac:dyDescent="0.2">
      <c r="A71" s="83">
        <v>1</v>
      </c>
      <c r="B71" s="65" t="s">
        <v>37</v>
      </c>
      <c r="C71" s="66">
        <v>4.6500000000000004</v>
      </c>
      <c r="D71" s="80">
        <v>0.4</v>
      </c>
      <c r="E71" s="66"/>
      <c r="F71" s="39">
        <f t="shared" si="0"/>
        <v>5.0500000000000007</v>
      </c>
      <c r="G71" s="67">
        <f t="shared" si="1"/>
        <v>7524500.0000000009</v>
      </c>
      <c r="H71" s="67">
        <f t="shared" si="2"/>
        <v>306110.34090909094</v>
      </c>
      <c r="I71" s="84">
        <f t="shared" ref="I71:I82" si="13">H71/2</f>
        <v>153055.17045454547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s="7" customFormat="1" ht="13.5" x14ac:dyDescent="0.2">
      <c r="A72" s="83">
        <v>2</v>
      </c>
      <c r="B72" s="65" t="s">
        <v>38</v>
      </c>
      <c r="C72" s="66">
        <v>2.67</v>
      </c>
      <c r="D72" s="38">
        <v>0.3</v>
      </c>
      <c r="E72" s="66"/>
      <c r="F72" s="39">
        <f t="shared" si="0"/>
        <v>2.9699999999999998</v>
      </c>
      <c r="G72" s="67">
        <f t="shared" si="1"/>
        <v>4425300</v>
      </c>
      <c r="H72" s="67">
        <f t="shared" si="2"/>
        <v>180029.25</v>
      </c>
      <c r="I72" s="84">
        <f t="shared" si="13"/>
        <v>90014.625</v>
      </c>
      <c r="J72" s="3"/>
      <c r="K72" s="3"/>
      <c r="L72" s="3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50" s="4" customFormat="1" ht="13.5" x14ac:dyDescent="0.2">
      <c r="A73" s="83">
        <v>3</v>
      </c>
      <c r="B73" s="65" t="s">
        <v>47</v>
      </c>
      <c r="C73" s="66">
        <v>2.86</v>
      </c>
      <c r="D73" s="38">
        <v>0.3</v>
      </c>
      <c r="E73" s="66"/>
      <c r="F73" s="39">
        <f t="shared" si="0"/>
        <v>3.1599999999999997</v>
      </c>
      <c r="G73" s="67">
        <f t="shared" si="1"/>
        <v>4708400</v>
      </c>
      <c r="H73" s="67">
        <f t="shared" si="2"/>
        <v>191546.27272727274</v>
      </c>
      <c r="I73" s="84">
        <f t="shared" si="13"/>
        <v>95773.136363636368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50" s="4" customFormat="1" ht="13.5" x14ac:dyDescent="0.2">
      <c r="A74" s="83">
        <v>4</v>
      </c>
      <c r="B74" s="65" t="s">
        <v>40</v>
      </c>
      <c r="C74" s="66">
        <v>3</v>
      </c>
      <c r="D74" s="38"/>
      <c r="E74" s="39"/>
      <c r="F74" s="39">
        <f t="shared" si="0"/>
        <v>3</v>
      </c>
      <c r="G74" s="67">
        <f t="shared" si="1"/>
        <v>4470000</v>
      </c>
      <c r="H74" s="67">
        <f t="shared" si="2"/>
        <v>181847.72727272726</v>
      </c>
      <c r="I74" s="84">
        <f t="shared" si="13"/>
        <v>90923.863636363632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50" s="4" customFormat="1" ht="13.5" x14ac:dyDescent="0.2">
      <c r="A75" s="83">
        <v>5</v>
      </c>
      <c r="B75" s="65" t="s">
        <v>42</v>
      </c>
      <c r="C75" s="66">
        <v>4.0599999999999996</v>
      </c>
      <c r="D75" s="38"/>
      <c r="E75" s="39">
        <v>0.28420000000000001</v>
      </c>
      <c r="F75" s="39">
        <f t="shared" si="0"/>
        <v>4.3441999999999998</v>
      </c>
      <c r="G75" s="67">
        <f t="shared" si="1"/>
        <v>6472858</v>
      </c>
      <c r="H75" s="67">
        <f t="shared" si="2"/>
        <v>263327.63227272726</v>
      </c>
      <c r="I75" s="84">
        <f t="shared" si="13"/>
        <v>131663.81613636363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50" s="4" customFormat="1" ht="13.5" x14ac:dyDescent="0.2">
      <c r="A76" s="83">
        <v>6</v>
      </c>
      <c r="B76" s="65" t="s">
        <v>43</v>
      </c>
      <c r="C76" s="38">
        <v>3.66</v>
      </c>
      <c r="D76" s="38"/>
      <c r="E76" s="39"/>
      <c r="F76" s="39">
        <f t="shared" si="0"/>
        <v>3.66</v>
      </c>
      <c r="G76" s="67">
        <f t="shared" si="1"/>
        <v>5453400</v>
      </c>
      <c r="H76" s="67">
        <f t="shared" si="2"/>
        <v>221854.22727272726</v>
      </c>
      <c r="I76" s="84">
        <f t="shared" si="13"/>
        <v>110927.11363636363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50" ht="13.5" x14ac:dyDescent="0.2">
      <c r="A77" s="83">
        <v>7</v>
      </c>
      <c r="B77" s="65" t="s">
        <v>44</v>
      </c>
      <c r="C77" s="38">
        <v>3.06</v>
      </c>
      <c r="D77" s="38"/>
      <c r="E77" s="39"/>
      <c r="F77" s="39">
        <f t="shared" si="0"/>
        <v>3.06</v>
      </c>
      <c r="G77" s="67">
        <f t="shared" si="1"/>
        <v>4559400</v>
      </c>
      <c r="H77" s="67">
        <f t="shared" si="2"/>
        <v>185484.68181818182</v>
      </c>
      <c r="I77" s="84">
        <f t="shared" si="13"/>
        <v>92742.340909090912</v>
      </c>
      <c r="AM77" s="3"/>
      <c r="AX77" s="4"/>
    </row>
    <row r="78" spans="1:50" s="7" customFormat="1" ht="13.5" x14ac:dyDescent="0.2">
      <c r="A78" s="83">
        <v>8</v>
      </c>
      <c r="B78" s="65" t="s">
        <v>45</v>
      </c>
      <c r="C78" s="38">
        <v>3.06</v>
      </c>
      <c r="D78" s="38"/>
      <c r="E78" s="39"/>
      <c r="F78" s="39">
        <f t="shared" si="0"/>
        <v>3.06</v>
      </c>
      <c r="G78" s="67">
        <f t="shared" si="1"/>
        <v>4559400</v>
      </c>
      <c r="H78" s="67">
        <f t="shared" si="2"/>
        <v>185484.68181818182</v>
      </c>
      <c r="I78" s="84">
        <f t="shared" si="13"/>
        <v>92742.340909090912</v>
      </c>
      <c r="J78" s="3"/>
      <c r="K78" s="3"/>
      <c r="L78" s="3"/>
      <c r="M78" s="3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50" s="7" customFormat="1" ht="13.5" x14ac:dyDescent="0.2">
      <c r="A79" s="83">
        <v>9</v>
      </c>
      <c r="B79" s="65" t="s">
        <v>46</v>
      </c>
      <c r="C79" s="38">
        <v>2.66</v>
      </c>
      <c r="D79" s="38"/>
      <c r="E79" s="39"/>
      <c r="F79" s="39">
        <f t="shared" si="0"/>
        <v>2.66</v>
      </c>
      <c r="G79" s="67">
        <f t="shared" si="1"/>
        <v>3963400</v>
      </c>
      <c r="H79" s="67">
        <f t="shared" si="2"/>
        <v>161238.31818181818</v>
      </c>
      <c r="I79" s="84">
        <f t="shared" si="13"/>
        <v>80619.159090909088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</row>
    <row r="80" spans="1:50" s="7" customFormat="1" ht="13.5" x14ac:dyDescent="0.2">
      <c r="A80" s="83">
        <v>10</v>
      </c>
      <c r="B80" s="65" t="s">
        <v>48</v>
      </c>
      <c r="C80" s="38">
        <v>4.0599999999999996</v>
      </c>
      <c r="D80" s="38"/>
      <c r="E80" s="39"/>
      <c r="F80" s="39">
        <f t="shared" si="0"/>
        <v>4.0599999999999996</v>
      </c>
      <c r="G80" s="67">
        <f t="shared" si="1"/>
        <v>6049399.9999999991</v>
      </c>
      <c r="H80" s="67">
        <f t="shared" si="2"/>
        <v>246100.59090909088</v>
      </c>
      <c r="I80" s="84">
        <f t="shared" si="13"/>
        <v>123050.29545454544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</row>
    <row r="81" spans="1:50" s="7" customFormat="1" ht="13.5" x14ac:dyDescent="0.2">
      <c r="A81" s="83">
        <v>11</v>
      </c>
      <c r="B81" s="68" t="s">
        <v>103</v>
      </c>
      <c r="C81" s="66">
        <v>2.67</v>
      </c>
      <c r="D81" s="38"/>
      <c r="E81" s="39"/>
      <c r="F81" s="39">
        <f t="shared" si="0"/>
        <v>2.67</v>
      </c>
      <c r="G81" s="67">
        <f t="shared" si="1"/>
        <v>3978300</v>
      </c>
      <c r="H81" s="67">
        <f t="shared" si="2"/>
        <v>161844.47727272726</v>
      </c>
      <c r="I81" s="84">
        <f t="shared" si="13"/>
        <v>80922.238636363632</v>
      </c>
      <c r="J81" s="3"/>
      <c r="K81" s="3"/>
      <c r="L81" s="3"/>
      <c r="M81" s="3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50" s="7" customFormat="1" ht="13.5" x14ac:dyDescent="0.2">
      <c r="A82" s="83">
        <v>12</v>
      </c>
      <c r="B82" s="68" t="s">
        <v>253</v>
      </c>
      <c r="C82" s="66">
        <f>2.34</f>
        <v>2.34</v>
      </c>
      <c r="D82" s="38"/>
      <c r="E82" s="39"/>
      <c r="F82" s="39">
        <f t="shared" si="0"/>
        <v>2.34</v>
      </c>
      <c r="G82" s="67">
        <f t="shared" si="1"/>
        <v>3486600</v>
      </c>
      <c r="H82" s="67">
        <f t="shared" si="2"/>
        <v>141841.22727272726</v>
      </c>
      <c r="I82" s="84">
        <f t="shared" si="13"/>
        <v>70920.613636363632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50" s="4" customFormat="1" ht="13.5" x14ac:dyDescent="0.25">
      <c r="A83" s="81" t="s">
        <v>170</v>
      </c>
      <c r="B83" s="64" t="s">
        <v>217</v>
      </c>
      <c r="C83" s="66"/>
      <c r="D83" s="38"/>
      <c r="E83" s="39"/>
      <c r="F83" s="39"/>
      <c r="G83" s="67"/>
      <c r="H83" s="67"/>
      <c r="I83" s="85">
        <f>SUM(I84:I95)</f>
        <v>1186980.7318181819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50" s="4" customFormat="1" ht="13.5" x14ac:dyDescent="0.2">
      <c r="A84" s="83">
        <v>1</v>
      </c>
      <c r="B84" s="65" t="s">
        <v>49</v>
      </c>
      <c r="C84" s="66">
        <v>3</v>
      </c>
      <c r="D84" s="38">
        <v>0.4</v>
      </c>
      <c r="E84" s="39"/>
      <c r="F84" s="39">
        <f t="shared" ref="F84:F147" si="14">C84+D84+E84</f>
        <v>3.4</v>
      </c>
      <c r="G84" s="67">
        <f t="shared" ref="G84:G147" si="15">F84*1490000</f>
        <v>5066000</v>
      </c>
      <c r="H84" s="67">
        <f t="shared" ref="H84:H147" si="16">G84/22-G84*10.5%/22</f>
        <v>206094.09090909091</v>
      </c>
      <c r="I84" s="84">
        <f t="shared" ref="I84:I95" si="17">H84/2</f>
        <v>103047.04545454546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50" s="7" customFormat="1" ht="13.5" x14ac:dyDescent="0.2">
      <c r="A85" s="83">
        <v>2</v>
      </c>
      <c r="B85" s="68" t="s">
        <v>218</v>
      </c>
      <c r="C85" s="66">
        <v>4.0599999999999996</v>
      </c>
      <c r="D85" s="38">
        <v>0.3</v>
      </c>
      <c r="E85" s="39">
        <v>0.44659999999999994</v>
      </c>
      <c r="F85" s="39">
        <f t="shared" si="14"/>
        <v>4.8065999999999995</v>
      </c>
      <c r="G85" s="67">
        <f t="shared" si="15"/>
        <v>7161833.9999999991</v>
      </c>
      <c r="H85" s="67">
        <f t="shared" si="16"/>
        <v>291356.42863636359</v>
      </c>
      <c r="I85" s="84">
        <f t="shared" si="17"/>
        <v>145678.2143181818</v>
      </c>
      <c r="J85" s="3"/>
      <c r="K85" s="3"/>
      <c r="L85" s="3"/>
      <c r="M85" s="3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50" s="4" customFormat="1" ht="13.5" x14ac:dyDescent="0.2">
      <c r="A86" s="83">
        <v>3</v>
      </c>
      <c r="B86" s="65" t="s">
        <v>50</v>
      </c>
      <c r="C86" s="66">
        <v>2.66</v>
      </c>
      <c r="D86" s="38">
        <v>0.3</v>
      </c>
      <c r="E86" s="39"/>
      <c r="F86" s="39">
        <f t="shared" si="14"/>
        <v>2.96</v>
      </c>
      <c r="G86" s="67">
        <f t="shared" si="15"/>
        <v>4410400</v>
      </c>
      <c r="H86" s="67">
        <f t="shared" si="16"/>
        <v>179423.09090909091</v>
      </c>
      <c r="I86" s="84">
        <f t="shared" si="17"/>
        <v>89711.545454545456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50" s="4" customFormat="1" ht="13.5" x14ac:dyDescent="0.2">
      <c r="A87" s="83">
        <v>4</v>
      </c>
      <c r="B87" s="65" t="s">
        <v>51</v>
      </c>
      <c r="C87" s="38">
        <v>4.0599999999999996</v>
      </c>
      <c r="D87" s="38"/>
      <c r="E87" s="39">
        <v>0.40599999999999992</v>
      </c>
      <c r="F87" s="39">
        <f t="shared" si="14"/>
        <v>4.4659999999999993</v>
      </c>
      <c r="G87" s="67">
        <f t="shared" si="15"/>
        <v>6654339.9999999991</v>
      </c>
      <c r="H87" s="67">
        <f t="shared" si="16"/>
        <v>270710.64999999997</v>
      </c>
      <c r="I87" s="84">
        <f t="shared" si="17"/>
        <v>135355.32499999998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50" ht="13.5" x14ac:dyDescent="0.2">
      <c r="A88" s="83">
        <v>5</v>
      </c>
      <c r="B88" s="65" t="s">
        <v>52</v>
      </c>
      <c r="C88" s="38">
        <v>3.06</v>
      </c>
      <c r="D88" s="38"/>
      <c r="E88" s="39"/>
      <c r="F88" s="39">
        <f t="shared" si="14"/>
        <v>3.06</v>
      </c>
      <c r="G88" s="67">
        <f t="shared" si="15"/>
        <v>4559400</v>
      </c>
      <c r="H88" s="67">
        <f t="shared" si="16"/>
        <v>185484.68181818182</v>
      </c>
      <c r="I88" s="84">
        <f t="shared" si="17"/>
        <v>92742.340909090912</v>
      </c>
      <c r="AM88" s="3"/>
    </row>
    <row r="89" spans="1:50" s="7" customFormat="1" ht="13.5" x14ac:dyDescent="0.2">
      <c r="A89" s="83">
        <v>6</v>
      </c>
      <c r="B89" s="68" t="s">
        <v>219</v>
      </c>
      <c r="C89" s="66">
        <v>4.0599999999999996</v>
      </c>
      <c r="D89" s="38"/>
      <c r="E89" s="66">
        <v>0.44659999999999994</v>
      </c>
      <c r="F89" s="39">
        <f t="shared" si="14"/>
        <v>4.5065999999999997</v>
      </c>
      <c r="G89" s="67">
        <f t="shared" si="15"/>
        <v>6714834</v>
      </c>
      <c r="H89" s="67">
        <f t="shared" si="16"/>
        <v>273171.65590909094</v>
      </c>
      <c r="I89" s="84">
        <f t="shared" si="17"/>
        <v>136585.82795454547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</row>
    <row r="90" spans="1:50" ht="13.5" x14ac:dyDescent="0.2">
      <c r="A90" s="83">
        <v>7</v>
      </c>
      <c r="B90" s="68" t="s">
        <v>104</v>
      </c>
      <c r="C90" s="66">
        <v>4.0599999999999996</v>
      </c>
      <c r="D90" s="38"/>
      <c r="E90" s="39">
        <v>0.32479999999999998</v>
      </c>
      <c r="F90" s="39">
        <f t="shared" si="14"/>
        <v>4.3847999999999994</v>
      </c>
      <c r="G90" s="67">
        <f t="shared" si="15"/>
        <v>6533351.9999999991</v>
      </c>
      <c r="H90" s="67">
        <f t="shared" si="16"/>
        <v>265788.63818181813</v>
      </c>
      <c r="I90" s="84">
        <f t="shared" si="17"/>
        <v>132894.31909090906</v>
      </c>
      <c r="AM90" s="3"/>
      <c r="AX90" s="4"/>
    </row>
    <row r="91" spans="1:50" s="7" customFormat="1" ht="13.5" x14ac:dyDescent="0.2">
      <c r="A91" s="83">
        <v>8</v>
      </c>
      <c r="B91" s="68" t="s">
        <v>105</v>
      </c>
      <c r="C91" s="38">
        <v>3.06</v>
      </c>
      <c r="D91" s="38"/>
      <c r="E91" s="39"/>
      <c r="F91" s="39">
        <f t="shared" si="14"/>
        <v>3.06</v>
      </c>
      <c r="G91" s="67">
        <f t="shared" si="15"/>
        <v>4559400</v>
      </c>
      <c r="H91" s="67">
        <f t="shared" si="16"/>
        <v>185484.68181818182</v>
      </c>
      <c r="I91" s="84">
        <f t="shared" si="17"/>
        <v>92742.340909090912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</row>
    <row r="92" spans="1:50" s="7" customFormat="1" ht="13.5" x14ac:dyDescent="0.2">
      <c r="A92" s="83">
        <v>9</v>
      </c>
      <c r="B92" s="68" t="s">
        <v>121</v>
      </c>
      <c r="C92" s="66">
        <v>2.06</v>
      </c>
      <c r="D92" s="38"/>
      <c r="E92" s="39"/>
      <c r="F92" s="39">
        <f t="shared" si="14"/>
        <v>2.06</v>
      </c>
      <c r="G92" s="67">
        <f t="shared" si="15"/>
        <v>3069400</v>
      </c>
      <c r="H92" s="67">
        <f t="shared" si="16"/>
        <v>124868.77272727274</v>
      </c>
      <c r="I92" s="84">
        <f t="shared" si="17"/>
        <v>62434.386363636368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</row>
    <row r="93" spans="1:50" s="7" customFormat="1" ht="13.5" x14ac:dyDescent="0.2">
      <c r="A93" s="83">
        <v>10</v>
      </c>
      <c r="B93" s="68" t="s">
        <v>122</v>
      </c>
      <c r="C93" s="66">
        <v>2.06</v>
      </c>
      <c r="D93" s="38"/>
      <c r="E93" s="39"/>
      <c r="F93" s="39">
        <f t="shared" si="14"/>
        <v>2.06</v>
      </c>
      <c r="G93" s="67">
        <f t="shared" si="15"/>
        <v>3069400</v>
      </c>
      <c r="H93" s="67">
        <f t="shared" si="16"/>
        <v>124868.77272727274</v>
      </c>
      <c r="I93" s="84">
        <f t="shared" si="17"/>
        <v>62434.386363636368</v>
      </c>
      <c r="J93" s="3"/>
      <c r="K93" s="3"/>
      <c r="L93" s="3"/>
      <c r="M93" s="3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50" ht="13.5" x14ac:dyDescent="0.2">
      <c r="A94" s="83">
        <v>11</v>
      </c>
      <c r="B94" s="68" t="s">
        <v>254</v>
      </c>
      <c r="C94" s="66">
        <f>2.34</f>
        <v>2.34</v>
      </c>
      <c r="D94" s="38"/>
      <c r="E94" s="66"/>
      <c r="F94" s="39">
        <f t="shared" si="14"/>
        <v>2.34</v>
      </c>
      <c r="G94" s="67">
        <f t="shared" si="15"/>
        <v>3486600</v>
      </c>
      <c r="H94" s="67">
        <f t="shared" si="16"/>
        <v>141841.22727272726</v>
      </c>
      <c r="I94" s="84">
        <f t="shared" si="17"/>
        <v>70920.613636363632</v>
      </c>
      <c r="AM94" s="3"/>
      <c r="AX94" s="4"/>
    </row>
    <row r="95" spans="1:50" s="7" customFormat="1" ht="13.5" x14ac:dyDescent="0.2">
      <c r="A95" s="83">
        <v>12</v>
      </c>
      <c r="B95" s="68" t="s">
        <v>255</v>
      </c>
      <c r="C95" s="66">
        <f>2.06</f>
        <v>2.06</v>
      </c>
      <c r="D95" s="38"/>
      <c r="E95" s="39"/>
      <c r="F95" s="39">
        <f t="shared" si="14"/>
        <v>2.06</v>
      </c>
      <c r="G95" s="67">
        <f t="shared" si="15"/>
        <v>3069400</v>
      </c>
      <c r="H95" s="67">
        <f t="shared" si="16"/>
        <v>124868.77272727274</v>
      </c>
      <c r="I95" s="84">
        <f t="shared" si="17"/>
        <v>62434.386363636368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</row>
    <row r="96" spans="1:50" s="4" customFormat="1" ht="13.5" x14ac:dyDescent="0.25">
      <c r="A96" s="81" t="s">
        <v>176</v>
      </c>
      <c r="B96" s="64" t="s">
        <v>220</v>
      </c>
      <c r="C96" s="66"/>
      <c r="D96" s="38"/>
      <c r="E96" s="39"/>
      <c r="F96" s="39"/>
      <c r="G96" s="67"/>
      <c r="H96" s="67"/>
      <c r="I96" s="85">
        <f>SUM(I97:I105)</f>
        <v>874081.40909090906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50" ht="13.5" x14ac:dyDescent="0.2">
      <c r="A97" s="83">
        <v>1</v>
      </c>
      <c r="B97" s="65" t="s">
        <v>54</v>
      </c>
      <c r="C97" s="38">
        <v>4.9800000000000004</v>
      </c>
      <c r="D97" s="38">
        <v>0.4</v>
      </c>
      <c r="E97" s="39"/>
      <c r="F97" s="39">
        <f t="shared" si="14"/>
        <v>5.3800000000000008</v>
      </c>
      <c r="G97" s="67">
        <f t="shared" si="15"/>
        <v>8016200.0000000009</v>
      </c>
      <c r="H97" s="67">
        <f t="shared" si="16"/>
        <v>326113.59090909094</v>
      </c>
      <c r="I97" s="84">
        <f t="shared" ref="I97:I105" si="18">H97/2</f>
        <v>163056.79545454547</v>
      </c>
    </row>
    <row r="98" spans="1:50" s="7" customFormat="1" ht="13.5" x14ac:dyDescent="0.2">
      <c r="A98" s="83">
        <v>2</v>
      </c>
      <c r="B98" s="65" t="s">
        <v>55</v>
      </c>
      <c r="C98" s="66">
        <v>3</v>
      </c>
      <c r="D98" s="38">
        <v>0.3</v>
      </c>
      <c r="E98" s="66"/>
      <c r="F98" s="39">
        <f t="shared" si="14"/>
        <v>3.3</v>
      </c>
      <c r="G98" s="67">
        <f t="shared" si="15"/>
        <v>4917000</v>
      </c>
      <c r="H98" s="67">
        <f t="shared" si="16"/>
        <v>200032.5</v>
      </c>
      <c r="I98" s="84">
        <f t="shared" si="18"/>
        <v>100016.25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</row>
    <row r="99" spans="1:50" s="7" customFormat="1" ht="13.5" x14ac:dyDescent="0.2">
      <c r="A99" s="83">
        <v>3</v>
      </c>
      <c r="B99" s="65" t="s">
        <v>56</v>
      </c>
      <c r="C99" s="66">
        <v>3.46</v>
      </c>
      <c r="D99" s="38">
        <v>0.3</v>
      </c>
      <c r="E99" s="39"/>
      <c r="F99" s="39">
        <f t="shared" si="14"/>
        <v>3.76</v>
      </c>
      <c r="G99" s="67">
        <f t="shared" si="15"/>
        <v>5602400</v>
      </c>
      <c r="H99" s="67">
        <f t="shared" si="16"/>
        <v>227915.81818181818</v>
      </c>
      <c r="I99" s="84">
        <f t="shared" si="18"/>
        <v>113957.90909090909</v>
      </c>
      <c r="J99" s="3"/>
      <c r="K99" s="3"/>
      <c r="L99" s="3"/>
      <c r="M99" s="3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50" s="35" customFormat="1" ht="13.5" x14ac:dyDescent="0.2">
      <c r="A100" s="83">
        <v>4</v>
      </c>
      <c r="B100" s="65" t="s">
        <v>57</v>
      </c>
      <c r="C100" s="66">
        <v>2.46</v>
      </c>
      <c r="D100" s="38"/>
      <c r="E100" s="39"/>
      <c r="F100" s="39">
        <f t="shared" si="14"/>
        <v>2.46</v>
      </c>
      <c r="G100" s="67">
        <f t="shared" si="15"/>
        <v>3665400</v>
      </c>
      <c r="H100" s="67">
        <f t="shared" si="16"/>
        <v>149115.13636363635</v>
      </c>
      <c r="I100" s="84">
        <f t="shared" si="18"/>
        <v>74557.568181818177</v>
      </c>
      <c r="J100" s="3"/>
      <c r="K100" s="3"/>
      <c r="L100" s="3"/>
      <c r="M100" s="3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</row>
    <row r="101" spans="1:50" s="7" customFormat="1" ht="13.5" x14ac:dyDescent="0.2">
      <c r="A101" s="83">
        <v>5</v>
      </c>
      <c r="B101" s="65" t="s">
        <v>58</v>
      </c>
      <c r="C101" s="38">
        <v>2.86</v>
      </c>
      <c r="D101" s="38"/>
      <c r="E101" s="39"/>
      <c r="F101" s="39">
        <f t="shared" si="14"/>
        <v>2.86</v>
      </c>
      <c r="G101" s="67">
        <f t="shared" si="15"/>
        <v>4261400</v>
      </c>
      <c r="H101" s="67">
        <f t="shared" si="16"/>
        <v>173361.5</v>
      </c>
      <c r="I101" s="84">
        <f t="shared" si="18"/>
        <v>86680.75</v>
      </c>
      <c r="J101" s="3"/>
      <c r="K101" s="3"/>
      <c r="L101" s="3"/>
      <c r="M101" s="3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50" s="7" customFormat="1" ht="13.5" x14ac:dyDescent="0.2">
      <c r="A102" s="83">
        <v>6</v>
      </c>
      <c r="B102" s="65" t="s">
        <v>59</v>
      </c>
      <c r="C102" s="66">
        <v>4.0599999999999996</v>
      </c>
      <c r="D102" s="38"/>
      <c r="E102" s="39"/>
      <c r="F102" s="39">
        <f t="shared" si="14"/>
        <v>4.0599999999999996</v>
      </c>
      <c r="G102" s="67">
        <f t="shared" si="15"/>
        <v>6049399.9999999991</v>
      </c>
      <c r="H102" s="67">
        <f t="shared" si="16"/>
        <v>246100.59090909088</v>
      </c>
      <c r="I102" s="84">
        <f t="shared" si="18"/>
        <v>123050.29545454544</v>
      </c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</row>
    <row r="103" spans="1:50" s="7" customFormat="1" ht="13.5" x14ac:dyDescent="0.2">
      <c r="A103" s="83">
        <v>7</v>
      </c>
      <c r="B103" s="68" t="s">
        <v>60</v>
      </c>
      <c r="C103" s="66">
        <v>2.34</v>
      </c>
      <c r="D103" s="38"/>
      <c r="E103" s="66"/>
      <c r="F103" s="39">
        <f t="shared" si="14"/>
        <v>2.34</v>
      </c>
      <c r="G103" s="67">
        <f t="shared" si="15"/>
        <v>3486600</v>
      </c>
      <c r="H103" s="67">
        <f t="shared" si="16"/>
        <v>141841.22727272726</v>
      </c>
      <c r="I103" s="84">
        <f t="shared" si="18"/>
        <v>70920.613636363632</v>
      </c>
      <c r="J103" s="3"/>
      <c r="K103" s="3"/>
      <c r="L103" s="3"/>
      <c r="M103" s="3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50" ht="13.5" x14ac:dyDescent="0.2">
      <c r="A104" s="83">
        <v>8</v>
      </c>
      <c r="B104" s="68" t="s">
        <v>256</v>
      </c>
      <c r="C104" s="66">
        <f>2.34</f>
        <v>2.34</v>
      </c>
      <c r="D104" s="38"/>
      <c r="E104" s="39"/>
      <c r="F104" s="39">
        <f t="shared" si="14"/>
        <v>2.34</v>
      </c>
      <c r="G104" s="67">
        <f t="shared" si="15"/>
        <v>3486600</v>
      </c>
      <c r="H104" s="67">
        <f t="shared" si="16"/>
        <v>141841.22727272726</v>
      </c>
      <c r="I104" s="84">
        <f t="shared" si="18"/>
        <v>70920.613636363632</v>
      </c>
      <c r="AM104" s="3"/>
      <c r="AX104" s="4"/>
    </row>
    <row r="105" spans="1:50" ht="13.5" x14ac:dyDescent="0.2">
      <c r="A105" s="83">
        <v>9</v>
      </c>
      <c r="B105" s="68" t="s">
        <v>257</v>
      </c>
      <c r="C105" s="66">
        <f>2.34</f>
        <v>2.34</v>
      </c>
      <c r="D105" s="38"/>
      <c r="E105" s="39"/>
      <c r="F105" s="39">
        <f t="shared" si="14"/>
        <v>2.34</v>
      </c>
      <c r="G105" s="67">
        <f t="shared" si="15"/>
        <v>3486600</v>
      </c>
      <c r="H105" s="67">
        <f t="shared" si="16"/>
        <v>141841.22727272726</v>
      </c>
      <c r="I105" s="84">
        <f t="shared" si="18"/>
        <v>70920.613636363632</v>
      </c>
      <c r="AM105" s="3"/>
      <c r="AX105" s="4"/>
    </row>
    <row r="106" spans="1:50" ht="13.5" x14ac:dyDescent="0.25">
      <c r="A106" s="81" t="s">
        <v>182</v>
      </c>
      <c r="B106" s="64" t="s">
        <v>221</v>
      </c>
      <c r="C106" s="66"/>
      <c r="D106" s="38"/>
      <c r="E106" s="39"/>
      <c r="F106" s="39"/>
      <c r="G106" s="67"/>
      <c r="H106" s="67"/>
      <c r="I106" s="85">
        <f>SUM(I107:I121)</f>
        <v>1516191.7956818179</v>
      </c>
    </row>
    <row r="107" spans="1:50" s="4" customFormat="1" ht="13.5" x14ac:dyDescent="0.2">
      <c r="A107" s="83">
        <v>1</v>
      </c>
      <c r="B107" s="65" t="s">
        <v>61</v>
      </c>
      <c r="C107" s="66">
        <v>4.9800000000000004</v>
      </c>
      <c r="D107" s="38">
        <v>0.4</v>
      </c>
      <c r="E107" s="39"/>
      <c r="F107" s="39">
        <f t="shared" si="14"/>
        <v>5.3800000000000008</v>
      </c>
      <c r="G107" s="67">
        <f t="shared" si="15"/>
        <v>8016200.0000000009</v>
      </c>
      <c r="H107" s="67">
        <f t="shared" si="16"/>
        <v>326113.59090909094</v>
      </c>
      <c r="I107" s="84">
        <f t="shared" ref="I107:I121" si="19">H107/2</f>
        <v>163056.79545454547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50" s="7" customFormat="1" ht="13.5" x14ac:dyDescent="0.2">
      <c r="A108" s="83">
        <v>2</v>
      </c>
      <c r="B108" s="65" t="s">
        <v>62</v>
      </c>
      <c r="C108" s="66">
        <v>3</v>
      </c>
      <c r="D108" s="38">
        <v>0.3</v>
      </c>
      <c r="E108" s="39"/>
      <c r="F108" s="39">
        <f t="shared" si="14"/>
        <v>3.3</v>
      </c>
      <c r="G108" s="67">
        <f t="shared" si="15"/>
        <v>4917000</v>
      </c>
      <c r="H108" s="67">
        <f t="shared" si="16"/>
        <v>200032.5</v>
      </c>
      <c r="I108" s="84">
        <f t="shared" si="19"/>
        <v>100016.25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</row>
    <row r="109" spans="1:50" s="7" customFormat="1" ht="13.5" x14ac:dyDescent="0.2">
      <c r="A109" s="83">
        <v>3</v>
      </c>
      <c r="B109" s="65" t="s">
        <v>63</v>
      </c>
      <c r="C109" s="66">
        <v>4.0599999999999996</v>
      </c>
      <c r="D109" s="38">
        <v>0.3</v>
      </c>
      <c r="E109" s="39">
        <v>0.44659999999999994</v>
      </c>
      <c r="F109" s="39">
        <f t="shared" si="14"/>
        <v>4.8065999999999995</v>
      </c>
      <c r="G109" s="67">
        <f t="shared" si="15"/>
        <v>7161833.9999999991</v>
      </c>
      <c r="H109" s="67">
        <f t="shared" si="16"/>
        <v>291356.42863636359</v>
      </c>
      <c r="I109" s="84">
        <f t="shared" si="19"/>
        <v>145678.2143181818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</row>
    <row r="110" spans="1:50" s="4" customFormat="1" ht="13.5" x14ac:dyDescent="0.2">
      <c r="A110" s="83">
        <v>4</v>
      </c>
      <c r="B110" s="65" t="s">
        <v>64</v>
      </c>
      <c r="C110" s="66">
        <v>3.33</v>
      </c>
      <c r="D110" s="38"/>
      <c r="E110" s="39"/>
      <c r="F110" s="39">
        <f t="shared" si="14"/>
        <v>3.33</v>
      </c>
      <c r="G110" s="67">
        <f t="shared" si="15"/>
        <v>4961700</v>
      </c>
      <c r="H110" s="67">
        <f t="shared" si="16"/>
        <v>201850.97727272726</v>
      </c>
      <c r="I110" s="84">
        <f t="shared" si="19"/>
        <v>100925.48863636363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50" s="4" customFormat="1" ht="13.5" x14ac:dyDescent="0.2">
      <c r="A111" s="83">
        <v>5</v>
      </c>
      <c r="B111" s="65" t="s">
        <v>66</v>
      </c>
      <c r="C111" s="38">
        <v>2.2599999999999998</v>
      </c>
      <c r="D111" s="38"/>
      <c r="E111" s="39"/>
      <c r="F111" s="39">
        <f t="shared" si="14"/>
        <v>2.2599999999999998</v>
      </c>
      <c r="G111" s="67">
        <f t="shared" si="15"/>
        <v>3367399.9999999995</v>
      </c>
      <c r="H111" s="67">
        <f t="shared" si="16"/>
        <v>136991.95454545453</v>
      </c>
      <c r="I111" s="84">
        <f t="shared" si="19"/>
        <v>68495.977272727265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50" s="4" customFormat="1" ht="13.5" x14ac:dyDescent="0.2">
      <c r="A112" s="83">
        <v>6</v>
      </c>
      <c r="B112" s="65" t="s">
        <v>69</v>
      </c>
      <c r="C112" s="66">
        <v>2.86</v>
      </c>
      <c r="D112" s="38"/>
      <c r="E112" s="66"/>
      <c r="F112" s="39">
        <f t="shared" si="14"/>
        <v>2.86</v>
      </c>
      <c r="G112" s="67">
        <f t="shared" si="15"/>
        <v>4261400</v>
      </c>
      <c r="H112" s="67">
        <f t="shared" si="16"/>
        <v>173361.5</v>
      </c>
      <c r="I112" s="84">
        <f t="shared" si="19"/>
        <v>86680.75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49" s="4" customFormat="1" ht="13.5" x14ac:dyDescent="0.2">
      <c r="A113" s="83">
        <v>7</v>
      </c>
      <c r="B113" s="65" t="s">
        <v>70</v>
      </c>
      <c r="C113" s="66">
        <v>4.0599999999999996</v>
      </c>
      <c r="D113" s="38"/>
      <c r="E113" s="39">
        <v>0.32479999999999998</v>
      </c>
      <c r="F113" s="39">
        <f t="shared" si="14"/>
        <v>4.3847999999999994</v>
      </c>
      <c r="G113" s="67">
        <f t="shared" si="15"/>
        <v>6533351.9999999991</v>
      </c>
      <c r="H113" s="67">
        <f t="shared" si="16"/>
        <v>265788.63818181813</v>
      </c>
      <c r="I113" s="84">
        <f t="shared" si="19"/>
        <v>132894.31909090906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49" s="20" customFormat="1" ht="15.75" x14ac:dyDescent="0.2">
      <c r="A114" s="83">
        <v>8</v>
      </c>
      <c r="B114" s="65" t="s">
        <v>71</v>
      </c>
      <c r="C114" s="66">
        <v>2.66</v>
      </c>
      <c r="D114" s="38"/>
      <c r="E114" s="39"/>
      <c r="F114" s="39">
        <f t="shared" si="14"/>
        <v>2.66</v>
      </c>
      <c r="G114" s="67">
        <f t="shared" si="15"/>
        <v>3963400</v>
      </c>
      <c r="H114" s="67">
        <f t="shared" si="16"/>
        <v>161238.31818181818</v>
      </c>
      <c r="I114" s="84">
        <f t="shared" si="19"/>
        <v>80619.159090909088</v>
      </c>
      <c r="J114" s="3"/>
      <c r="K114" s="3"/>
      <c r="L114" s="3"/>
      <c r="M114" s="3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</row>
    <row r="115" spans="1:49" s="20" customFormat="1" ht="15.75" x14ac:dyDescent="0.2">
      <c r="A115" s="83">
        <v>9</v>
      </c>
      <c r="B115" s="65" t="s">
        <v>72</v>
      </c>
      <c r="C115" s="66">
        <v>4.6500000000000004</v>
      </c>
      <c r="D115" s="38"/>
      <c r="E115" s="39"/>
      <c r="F115" s="39">
        <f t="shared" si="14"/>
        <v>4.6500000000000004</v>
      </c>
      <c r="G115" s="67">
        <f t="shared" si="15"/>
        <v>6928500.0000000009</v>
      </c>
      <c r="H115" s="67">
        <f t="shared" si="16"/>
        <v>281863.97727272729</v>
      </c>
      <c r="I115" s="84">
        <f t="shared" si="19"/>
        <v>140931.98863636365</v>
      </c>
      <c r="J115" s="3"/>
      <c r="K115" s="3"/>
      <c r="L115" s="3"/>
      <c r="M115" s="3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</row>
    <row r="116" spans="1:49" s="20" customFormat="1" ht="15.75" x14ac:dyDescent="0.2">
      <c r="A116" s="83">
        <v>10</v>
      </c>
      <c r="B116" s="65" t="s">
        <v>41</v>
      </c>
      <c r="C116" s="38">
        <v>2.67</v>
      </c>
      <c r="D116" s="38"/>
      <c r="E116" s="39"/>
      <c r="F116" s="39">
        <f t="shared" si="14"/>
        <v>2.67</v>
      </c>
      <c r="G116" s="67">
        <f t="shared" si="15"/>
        <v>3978300</v>
      </c>
      <c r="H116" s="67">
        <f t="shared" si="16"/>
        <v>161844.47727272726</v>
      </c>
      <c r="I116" s="84">
        <f t="shared" si="19"/>
        <v>80922.238636363632</v>
      </c>
      <c r="J116" s="3"/>
      <c r="K116" s="3"/>
      <c r="L116" s="3"/>
      <c r="M116" s="3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</row>
    <row r="117" spans="1:49" s="20" customFormat="1" ht="15.75" x14ac:dyDescent="0.2">
      <c r="A117" s="83">
        <v>11</v>
      </c>
      <c r="B117" s="65" t="s">
        <v>20</v>
      </c>
      <c r="C117" s="66">
        <v>3.33</v>
      </c>
      <c r="D117" s="38"/>
      <c r="E117" s="39"/>
      <c r="F117" s="39">
        <f t="shared" si="14"/>
        <v>3.33</v>
      </c>
      <c r="G117" s="67">
        <f t="shared" si="15"/>
        <v>4961700</v>
      </c>
      <c r="H117" s="67">
        <f t="shared" si="16"/>
        <v>201850.97727272726</v>
      </c>
      <c r="I117" s="84">
        <f t="shared" si="19"/>
        <v>100925.48863636363</v>
      </c>
      <c r="J117" s="3"/>
      <c r="K117" s="3"/>
      <c r="L117" s="3"/>
      <c r="M117" s="3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</row>
    <row r="118" spans="1:49" s="20" customFormat="1" ht="15.75" x14ac:dyDescent="0.2">
      <c r="A118" s="83">
        <v>12</v>
      </c>
      <c r="B118" s="68" t="s">
        <v>106</v>
      </c>
      <c r="C118" s="38">
        <v>4.0599999999999996</v>
      </c>
      <c r="D118" s="38"/>
      <c r="E118" s="39">
        <v>0.32479999999999998</v>
      </c>
      <c r="F118" s="39">
        <f t="shared" si="14"/>
        <v>4.3847999999999994</v>
      </c>
      <c r="G118" s="67">
        <f t="shared" si="15"/>
        <v>6533351.9999999991</v>
      </c>
      <c r="H118" s="67">
        <f t="shared" si="16"/>
        <v>265788.63818181813</v>
      </c>
      <c r="I118" s="84">
        <f t="shared" si="19"/>
        <v>132894.31909090906</v>
      </c>
      <c r="J118" s="3"/>
      <c r="K118" s="3"/>
      <c r="L118" s="3"/>
      <c r="M118" s="3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</row>
    <row r="119" spans="1:49" s="20" customFormat="1" ht="15.75" x14ac:dyDescent="0.2">
      <c r="A119" s="83">
        <v>13</v>
      </c>
      <c r="B119" s="68" t="s">
        <v>73</v>
      </c>
      <c r="C119" s="66">
        <v>2.34</v>
      </c>
      <c r="D119" s="38"/>
      <c r="E119" s="39"/>
      <c r="F119" s="39">
        <f t="shared" si="14"/>
        <v>2.34</v>
      </c>
      <c r="G119" s="67">
        <f t="shared" si="15"/>
        <v>3486600</v>
      </c>
      <c r="H119" s="67">
        <f t="shared" si="16"/>
        <v>141841.22727272726</v>
      </c>
      <c r="I119" s="84">
        <f t="shared" si="19"/>
        <v>70920.613636363632</v>
      </c>
      <c r="J119" s="3"/>
      <c r="K119" s="3"/>
      <c r="L119" s="3"/>
      <c r="M119" s="3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</row>
    <row r="120" spans="1:49" s="20" customFormat="1" ht="15.75" x14ac:dyDescent="0.2">
      <c r="A120" s="83">
        <v>14</v>
      </c>
      <c r="B120" s="65" t="s">
        <v>65</v>
      </c>
      <c r="C120" s="38">
        <v>2.67</v>
      </c>
      <c r="D120" s="38"/>
      <c r="E120" s="39"/>
      <c r="F120" s="39">
        <f>C120+D120+E120</f>
        <v>2.67</v>
      </c>
      <c r="G120" s="67">
        <f>F120*1490000</f>
        <v>3978300</v>
      </c>
      <c r="H120" s="67">
        <f>G120/22-G120*10.5%/22</f>
        <v>161844.47727272726</v>
      </c>
      <c r="I120" s="84">
        <f t="shared" ref="I120" si="20">H120/2</f>
        <v>80922.238636363632</v>
      </c>
      <c r="J120" s="3"/>
      <c r="K120" s="3"/>
      <c r="L120" s="3"/>
      <c r="M120" s="3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</row>
    <row r="121" spans="1:49" s="20" customFormat="1" ht="15.75" x14ac:dyDescent="0.2">
      <c r="A121" s="83">
        <v>15</v>
      </c>
      <c r="B121" s="65" t="s">
        <v>281</v>
      </c>
      <c r="C121" s="66">
        <v>1</v>
      </c>
      <c r="D121" s="38"/>
      <c r="E121" s="39"/>
      <c r="F121" s="39">
        <f>C121+D121+E121</f>
        <v>1</v>
      </c>
      <c r="G121" s="67">
        <f>F121*1490000</f>
        <v>1490000</v>
      </c>
      <c r="H121" s="67">
        <f>G121/22-G121*10.5%/22</f>
        <v>60615.909090909088</v>
      </c>
      <c r="I121" s="84">
        <f t="shared" si="19"/>
        <v>30307.954545454544</v>
      </c>
      <c r="J121" s="3"/>
      <c r="K121" s="3"/>
      <c r="L121" s="3"/>
      <c r="M121" s="3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</row>
    <row r="122" spans="1:49" s="20" customFormat="1" ht="15.75" x14ac:dyDescent="0.25">
      <c r="A122" s="81" t="s">
        <v>190</v>
      </c>
      <c r="B122" s="64" t="s">
        <v>222</v>
      </c>
      <c r="C122" s="65"/>
      <c r="D122" s="65"/>
      <c r="E122" s="39"/>
      <c r="F122" s="39"/>
      <c r="G122" s="67"/>
      <c r="H122" s="67"/>
      <c r="I122" s="85">
        <f>SUM(I123:I136)</f>
        <v>1340175.3188636363</v>
      </c>
      <c r="J122" s="3"/>
      <c r="K122" s="3"/>
      <c r="L122" s="3"/>
      <c r="M122" s="3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</row>
    <row r="123" spans="1:49" s="20" customFormat="1" ht="15.75" x14ac:dyDescent="0.2">
      <c r="A123" s="83">
        <v>1</v>
      </c>
      <c r="B123" s="65" t="s">
        <v>74</v>
      </c>
      <c r="C123" s="66">
        <v>3.33</v>
      </c>
      <c r="D123" s="38">
        <v>0.4</v>
      </c>
      <c r="E123" s="39"/>
      <c r="F123" s="39">
        <f t="shared" si="14"/>
        <v>3.73</v>
      </c>
      <c r="G123" s="67">
        <f t="shared" si="15"/>
        <v>5557700</v>
      </c>
      <c r="H123" s="67">
        <f t="shared" si="16"/>
        <v>226097.34090909091</v>
      </c>
      <c r="I123" s="84">
        <f t="shared" ref="I123:I136" si="21">H123/2</f>
        <v>113048.67045454546</v>
      </c>
      <c r="J123" s="3"/>
      <c r="K123" s="3"/>
      <c r="L123" s="3"/>
      <c r="M123" s="3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</row>
    <row r="124" spans="1:49" s="20" customFormat="1" ht="15.75" x14ac:dyDescent="0.2">
      <c r="A124" s="83">
        <v>2</v>
      </c>
      <c r="B124" s="68" t="s">
        <v>223</v>
      </c>
      <c r="C124" s="38">
        <v>3.26</v>
      </c>
      <c r="D124" s="38">
        <v>0.3</v>
      </c>
      <c r="E124" s="39"/>
      <c r="F124" s="39">
        <f t="shared" si="14"/>
        <v>3.5599999999999996</v>
      </c>
      <c r="G124" s="67">
        <f t="shared" si="15"/>
        <v>5304399.9999999991</v>
      </c>
      <c r="H124" s="67">
        <f t="shared" si="16"/>
        <v>215792.63636363632</v>
      </c>
      <c r="I124" s="84">
        <f t="shared" si="21"/>
        <v>107896.31818181816</v>
      </c>
      <c r="J124" s="3"/>
      <c r="K124" s="3"/>
      <c r="L124" s="3"/>
      <c r="M124" s="3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</row>
    <row r="125" spans="1:49" s="20" customFormat="1" ht="15.75" x14ac:dyDescent="0.2">
      <c r="A125" s="83">
        <v>3</v>
      </c>
      <c r="B125" s="65" t="s">
        <v>75</v>
      </c>
      <c r="C125" s="38">
        <v>2.67</v>
      </c>
      <c r="D125" s="38"/>
      <c r="E125" s="39"/>
      <c r="F125" s="39">
        <f t="shared" si="14"/>
        <v>2.67</v>
      </c>
      <c r="G125" s="67">
        <f t="shared" si="15"/>
        <v>3978300</v>
      </c>
      <c r="H125" s="67">
        <f t="shared" si="16"/>
        <v>161844.47727272726</v>
      </c>
      <c r="I125" s="84">
        <f t="shared" si="21"/>
        <v>80922.238636363632</v>
      </c>
      <c r="J125" s="3"/>
      <c r="K125" s="3"/>
      <c r="L125" s="3"/>
      <c r="M125" s="3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</row>
    <row r="126" spans="1:49" s="20" customFormat="1" ht="15.75" x14ac:dyDescent="0.2">
      <c r="A126" s="83">
        <v>4</v>
      </c>
      <c r="B126" s="65" t="s">
        <v>76</v>
      </c>
      <c r="C126" s="66">
        <f>3.26+0.06</f>
        <v>3.32</v>
      </c>
      <c r="D126" s="38"/>
      <c r="E126" s="39"/>
      <c r="F126" s="39">
        <f t="shared" si="14"/>
        <v>3.32</v>
      </c>
      <c r="G126" s="67">
        <f t="shared" si="15"/>
        <v>4946800</v>
      </c>
      <c r="H126" s="67">
        <f t="shared" si="16"/>
        <v>201244.81818181818</v>
      </c>
      <c r="I126" s="84">
        <f t="shared" si="21"/>
        <v>100622.40909090909</v>
      </c>
      <c r="J126" s="3"/>
      <c r="K126" s="3"/>
      <c r="L126" s="3"/>
      <c r="M126" s="3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</row>
    <row r="127" spans="1:49" s="20" customFormat="1" ht="15.75" x14ac:dyDescent="0.2">
      <c r="A127" s="83">
        <v>5</v>
      </c>
      <c r="B127" s="65" t="s">
        <v>77</v>
      </c>
      <c r="C127" s="38">
        <v>2.66</v>
      </c>
      <c r="D127" s="38"/>
      <c r="E127" s="39"/>
      <c r="F127" s="39">
        <f t="shared" si="14"/>
        <v>2.66</v>
      </c>
      <c r="G127" s="67">
        <f t="shared" si="15"/>
        <v>3963400</v>
      </c>
      <c r="H127" s="67">
        <f t="shared" si="16"/>
        <v>161238.31818181818</v>
      </c>
      <c r="I127" s="84">
        <f t="shared" si="21"/>
        <v>80619.159090909088</v>
      </c>
      <c r="J127" s="3"/>
      <c r="K127" s="3"/>
      <c r="L127" s="3"/>
      <c r="M127" s="3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</row>
    <row r="128" spans="1:49" s="20" customFormat="1" ht="15.75" x14ac:dyDescent="0.2">
      <c r="A128" s="83">
        <v>6</v>
      </c>
      <c r="B128" s="65" t="s">
        <v>78</v>
      </c>
      <c r="C128" s="38">
        <v>2.66</v>
      </c>
      <c r="D128" s="38"/>
      <c r="E128" s="39"/>
      <c r="F128" s="39">
        <f t="shared" si="14"/>
        <v>2.66</v>
      </c>
      <c r="G128" s="67">
        <f t="shared" si="15"/>
        <v>3963400</v>
      </c>
      <c r="H128" s="67">
        <f t="shared" si="16"/>
        <v>161238.31818181818</v>
      </c>
      <c r="I128" s="84">
        <f t="shared" si="21"/>
        <v>80619.159090909088</v>
      </c>
      <c r="J128" s="3"/>
      <c r="K128" s="3"/>
      <c r="L128" s="3"/>
      <c r="M128" s="3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</row>
    <row r="129" spans="1:49" s="20" customFormat="1" ht="15.75" x14ac:dyDescent="0.2">
      <c r="A129" s="83">
        <v>7</v>
      </c>
      <c r="B129" s="65" t="s">
        <v>79</v>
      </c>
      <c r="C129" s="38">
        <v>2.66</v>
      </c>
      <c r="D129" s="38"/>
      <c r="E129" s="39"/>
      <c r="F129" s="39">
        <f t="shared" si="14"/>
        <v>2.66</v>
      </c>
      <c r="G129" s="67">
        <f t="shared" si="15"/>
        <v>3963400</v>
      </c>
      <c r="H129" s="67">
        <f t="shared" si="16"/>
        <v>161238.31818181818</v>
      </c>
      <c r="I129" s="84">
        <f t="shared" si="21"/>
        <v>80619.159090909088</v>
      </c>
      <c r="J129" s="3"/>
      <c r="K129" s="3"/>
      <c r="L129" s="3"/>
      <c r="M129" s="3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</row>
    <row r="130" spans="1:49" s="20" customFormat="1" ht="15.75" x14ac:dyDescent="0.2">
      <c r="A130" s="83">
        <v>8</v>
      </c>
      <c r="B130" s="65" t="s">
        <v>80</v>
      </c>
      <c r="C130" s="38">
        <v>4.0599999999999996</v>
      </c>
      <c r="D130" s="38"/>
      <c r="E130" s="39">
        <v>0.28420000000000001</v>
      </c>
      <c r="F130" s="39">
        <f t="shared" si="14"/>
        <v>4.3441999999999998</v>
      </c>
      <c r="G130" s="67">
        <f t="shared" si="15"/>
        <v>6472858</v>
      </c>
      <c r="H130" s="67">
        <f t="shared" si="16"/>
        <v>263327.63227272726</v>
      </c>
      <c r="I130" s="84">
        <f t="shared" si="21"/>
        <v>131663.81613636363</v>
      </c>
      <c r="J130" s="3"/>
      <c r="K130" s="3"/>
      <c r="L130" s="3"/>
      <c r="M130" s="3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</row>
    <row r="131" spans="1:49" s="20" customFormat="1" ht="15.75" x14ac:dyDescent="0.2">
      <c r="A131" s="83">
        <v>9</v>
      </c>
      <c r="B131" s="65" t="s">
        <v>81</v>
      </c>
      <c r="C131" s="66">
        <v>4.0599999999999996</v>
      </c>
      <c r="D131" s="38"/>
      <c r="E131" s="66">
        <v>0.44659999999999994</v>
      </c>
      <c r="F131" s="39">
        <f t="shared" si="14"/>
        <v>4.5065999999999997</v>
      </c>
      <c r="G131" s="67">
        <f t="shared" si="15"/>
        <v>6714834</v>
      </c>
      <c r="H131" s="67">
        <f t="shared" si="16"/>
        <v>273171.65590909094</v>
      </c>
      <c r="I131" s="84">
        <f t="shared" si="21"/>
        <v>136585.82795454547</v>
      </c>
      <c r="J131" s="3"/>
      <c r="K131" s="3"/>
      <c r="L131" s="3"/>
      <c r="M131" s="3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</row>
    <row r="132" spans="1:49" s="20" customFormat="1" ht="15.75" x14ac:dyDescent="0.2">
      <c r="A132" s="83">
        <v>10</v>
      </c>
      <c r="B132" s="65" t="s">
        <v>82</v>
      </c>
      <c r="C132" s="38">
        <v>3.63</v>
      </c>
      <c r="D132" s="38"/>
      <c r="E132" s="39">
        <v>0.21780000000000002</v>
      </c>
      <c r="F132" s="39">
        <f t="shared" si="14"/>
        <v>3.8477999999999999</v>
      </c>
      <c r="G132" s="67">
        <f t="shared" si="15"/>
        <v>5733222</v>
      </c>
      <c r="H132" s="67">
        <f t="shared" si="16"/>
        <v>233237.89500000002</v>
      </c>
      <c r="I132" s="84">
        <f t="shared" si="21"/>
        <v>116618.94750000001</v>
      </c>
      <c r="J132" s="3"/>
      <c r="K132" s="3"/>
      <c r="L132" s="3"/>
      <c r="M132" s="3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</row>
    <row r="133" spans="1:49" s="20" customFormat="1" ht="15.75" x14ac:dyDescent="0.2">
      <c r="A133" s="83">
        <v>11</v>
      </c>
      <c r="B133" s="65" t="s">
        <v>68</v>
      </c>
      <c r="C133" s="38">
        <v>2.67</v>
      </c>
      <c r="D133" s="38"/>
      <c r="E133" s="39"/>
      <c r="F133" s="39">
        <f t="shared" si="14"/>
        <v>2.67</v>
      </c>
      <c r="G133" s="67">
        <f t="shared" si="15"/>
        <v>3978300</v>
      </c>
      <c r="H133" s="67">
        <f t="shared" si="16"/>
        <v>161844.47727272726</v>
      </c>
      <c r="I133" s="84">
        <f t="shared" si="21"/>
        <v>80922.238636363632</v>
      </c>
      <c r="J133" s="3"/>
      <c r="K133" s="3"/>
      <c r="L133" s="3"/>
      <c r="M133" s="3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</row>
    <row r="134" spans="1:49" s="20" customFormat="1" ht="15.75" x14ac:dyDescent="0.2">
      <c r="A134" s="83">
        <v>12</v>
      </c>
      <c r="B134" s="65" t="s">
        <v>67</v>
      </c>
      <c r="C134" s="66">
        <v>2.67</v>
      </c>
      <c r="D134" s="38"/>
      <c r="E134" s="39"/>
      <c r="F134" s="39">
        <f t="shared" si="14"/>
        <v>2.67</v>
      </c>
      <c r="G134" s="67">
        <f t="shared" si="15"/>
        <v>3978300</v>
      </c>
      <c r="H134" s="67">
        <f t="shared" si="16"/>
        <v>161844.47727272726</v>
      </c>
      <c r="I134" s="84">
        <f t="shared" si="21"/>
        <v>80922.238636363632</v>
      </c>
      <c r="J134" s="3"/>
      <c r="K134" s="3"/>
      <c r="L134" s="3"/>
      <c r="M134" s="3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:49" s="20" customFormat="1" ht="15.75" x14ac:dyDescent="0.2">
      <c r="A135" s="83">
        <v>13</v>
      </c>
      <c r="B135" s="68" t="s">
        <v>107</v>
      </c>
      <c r="C135" s="66">
        <v>2.86</v>
      </c>
      <c r="D135" s="38"/>
      <c r="E135" s="39"/>
      <c r="F135" s="39">
        <f t="shared" si="14"/>
        <v>2.86</v>
      </c>
      <c r="G135" s="67">
        <f t="shared" si="15"/>
        <v>4261400</v>
      </c>
      <c r="H135" s="67">
        <f t="shared" si="16"/>
        <v>173361.5</v>
      </c>
      <c r="I135" s="84">
        <f t="shared" si="21"/>
        <v>86680.75</v>
      </c>
      <c r="J135" s="3"/>
      <c r="K135" s="3"/>
      <c r="L135" s="3"/>
      <c r="M135" s="3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</row>
    <row r="136" spans="1:49" s="20" customFormat="1" ht="15.75" x14ac:dyDescent="0.2">
      <c r="A136" s="83">
        <v>14</v>
      </c>
      <c r="B136" s="68" t="s">
        <v>258</v>
      </c>
      <c r="C136" s="66">
        <f>2.06</f>
        <v>2.06</v>
      </c>
      <c r="D136" s="38"/>
      <c r="E136" s="39"/>
      <c r="F136" s="39">
        <f t="shared" si="14"/>
        <v>2.06</v>
      </c>
      <c r="G136" s="67">
        <f t="shared" si="15"/>
        <v>3069400</v>
      </c>
      <c r="H136" s="67">
        <f t="shared" si="16"/>
        <v>124868.77272727274</v>
      </c>
      <c r="I136" s="84">
        <f t="shared" si="21"/>
        <v>62434.386363636368</v>
      </c>
      <c r="J136" s="3"/>
      <c r="K136" s="3"/>
      <c r="L136" s="3"/>
      <c r="M136" s="3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</row>
    <row r="137" spans="1:49" s="20" customFormat="1" ht="15.75" x14ac:dyDescent="0.25">
      <c r="A137" s="81" t="s">
        <v>197</v>
      </c>
      <c r="B137" s="64" t="s">
        <v>224</v>
      </c>
      <c r="C137" s="38"/>
      <c r="D137" s="38"/>
      <c r="E137" s="39"/>
      <c r="F137" s="39"/>
      <c r="G137" s="67"/>
      <c r="H137" s="67"/>
      <c r="I137" s="85">
        <f>SUM(I138:I147)</f>
        <v>971175.97227272729</v>
      </c>
      <c r="J137" s="3"/>
      <c r="K137" s="3"/>
      <c r="L137" s="3"/>
      <c r="M137" s="3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</row>
    <row r="138" spans="1:49" s="20" customFormat="1" ht="15.75" x14ac:dyDescent="0.25">
      <c r="A138" s="81">
        <v>1</v>
      </c>
      <c r="B138" s="65" t="s">
        <v>83</v>
      </c>
      <c r="C138" s="38">
        <v>2.67</v>
      </c>
      <c r="D138" s="38">
        <v>0.3</v>
      </c>
      <c r="E138" s="39"/>
      <c r="F138" s="39">
        <f t="shared" si="14"/>
        <v>2.9699999999999998</v>
      </c>
      <c r="G138" s="67">
        <f t="shared" si="15"/>
        <v>4425300</v>
      </c>
      <c r="H138" s="67">
        <f t="shared" si="16"/>
        <v>180029.25</v>
      </c>
      <c r="I138" s="84">
        <f t="shared" ref="I138:I147" si="22">H138/2</f>
        <v>90014.625</v>
      </c>
      <c r="J138" s="3"/>
      <c r="K138" s="3"/>
      <c r="L138" s="3"/>
      <c r="M138" s="3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</row>
    <row r="139" spans="1:49" s="20" customFormat="1" ht="15.75" x14ac:dyDescent="0.2">
      <c r="A139" s="83">
        <v>2</v>
      </c>
      <c r="B139" s="65" t="s">
        <v>84</v>
      </c>
      <c r="C139" s="38">
        <v>4.0599999999999996</v>
      </c>
      <c r="D139" s="38"/>
      <c r="E139" s="66"/>
      <c r="F139" s="39">
        <f t="shared" si="14"/>
        <v>4.0599999999999996</v>
      </c>
      <c r="G139" s="67">
        <f t="shared" si="15"/>
        <v>6049399.9999999991</v>
      </c>
      <c r="H139" s="67">
        <f t="shared" si="16"/>
        <v>246100.59090909088</v>
      </c>
      <c r="I139" s="84">
        <f t="shared" si="22"/>
        <v>123050.29545454544</v>
      </c>
      <c r="J139" s="3"/>
      <c r="K139" s="3"/>
      <c r="L139" s="3"/>
      <c r="M139" s="3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</row>
    <row r="140" spans="1:49" s="20" customFormat="1" ht="15.75" x14ac:dyDescent="0.25">
      <c r="A140" s="81">
        <v>3</v>
      </c>
      <c r="B140" s="65" t="s">
        <v>85</v>
      </c>
      <c r="C140" s="38">
        <v>4.0599999999999996</v>
      </c>
      <c r="D140" s="38"/>
      <c r="E140" s="39"/>
      <c r="F140" s="39">
        <f t="shared" si="14"/>
        <v>4.0599999999999996</v>
      </c>
      <c r="G140" s="67">
        <f t="shared" si="15"/>
        <v>6049399.9999999991</v>
      </c>
      <c r="H140" s="67">
        <f t="shared" si="16"/>
        <v>246100.59090909088</v>
      </c>
      <c r="I140" s="84">
        <f t="shared" si="22"/>
        <v>123050.29545454544</v>
      </c>
      <c r="J140" s="3"/>
      <c r="K140" s="3"/>
      <c r="L140" s="3"/>
      <c r="M140" s="3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</row>
    <row r="141" spans="1:49" s="20" customFormat="1" ht="15.75" x14ac:dyDescent="0.25">
      <c r="A141" s="81">
        <v>4</v>
      </c>
      <c r="B141" s="65" t="s">
        <v>86</v>
      </c>
      <c r="C141" s="38">
        <v>2.66</v>
      </c>
      <c r="D141" s="38"/>
      <c r="E141" s="39"/>
      <c r="F141" s="39">
        <f t="shared" si="14"/>
        <v>2.66</v>
      </c>
      <c r="G141" s="67">
        <f t="shared" si="15"/>
        <v>3963400</v>
      </c>
      <c r="H141" s="67">
        <f t="shared" si="16"/>
        <v>161238.31818181818</v>
      </c>
      <c r="I141" s="84">
        <f t="shared" si="22"/>
        <v>80619.159090909088</v>
      </c>
      <c r="J141" s="3"/>
      <c r="K141" s="3"/>
      <c r="L141" s="3"/>
      <c r="M141" s="3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</row>
    <row r="142" spans="1:49" s="20" customFormat="1" ht="15.75" x14ac:dyDescent="0.2">
      <c r="A142" s="83">
        <v>5</v>
      </c>
      <c r="B142" s="65" t="s">
        <v>87</v>
      </c>
      <c r="C142" s="38">
        <v>2.86</v>
      </c>
      <c r="D142" s="38"/>
      <c r="E142" s="39"/>
      <c r="F142" s="39">
        <f t="shared" si="14"/>
        <v>2.86</v>
      </c>
      <c r="G142" s="67">
        <f t="shared" si="15"/>
        <v>4261400</v>
      </c>
      <c r="H142" s="67">
        <f t="shared" si="16"/>
        <v>173361.5</v>
      </c>
      <c r="I142" s="84">
        <f t="shared" si="22"/>
        <v>86680.75</v>
      </c>
      <c r="J142" s="3"/>
      <c r="K142" s="3"/>
      <c r="L142" s="3"/>
      <c r="M142" s="3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</row>
    <row r="143" spans="1:49" s="20" customFormat="1" ht="15.75" x14ac:dyDescent="0.25">
      <c r="A143" s="81">
        <v>6</v>
      </c>
      <c r="B143" s="65" t="s">
        <v>56</v>
      </c>
      <c r="C143" s="66">
        <v>3.06</v>
      </c>
      <c r="D143" s="38"/>
      <c r="E143" s="39"/>
      <c r="F143" s="39">
        <f t="shared" si="14"/>
        <v>3.06</v>
      </c>
      <c r="G143" s="67">
        <f t="shared" si="15"/>
        <v>4559400</v>
      </c>
      <c r="H143" s="67">
        <f t="shared" si="16"/>
        <v>185484.68181818182</v>
      </c>
      <c r="I143" s="84">
        <f t="shared" si="22"/>
        <v>92742.340909090912</v>
      </c>
      <c r="J143" s="3"/>
      <c r="K143" s="3"/>
      <c r="L143" s="3"/>
      <c r="M143" s="3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</row>
    <row r="144" spans="1:49" s="20" customFormat="1" ht="15.75" x14ac:dyDescent="0.25">
      <c r="A144" s="81">
        <v>7</v>
      </c>
      <c r="B144" s="65" t="s">
        <v>88</v>
      </c>
      <c r="C144" s="38">
        <v>4.0599999999999996</v>
      </c>
      <c r="D144" s="38"/>
      <c r="E144" s="39">
        <v>0.24359999999999998</v>
      </c>
      <c r="F144" s="39">
        <f t="shared" si="14"/>
        <v>4.3035999999999994</v>
      </c>
      <c r="G144" s="67">
        <f t="shared" si="15"/>
        <v>6412363.9999999991</v>
      </c>
      <c r="H144" s="67">
        <f t="shared" si="16"/>
        <v>260866.62636363634</v>
      </c>
      <c r="I144" s="84">
        <f t="shared" si="22"/>
        <v>130433.31318181817</v>
      </c>
      <c r="J144" s="3"/>
      <c r="K144" s="3"/>
      <c r="L144" s="3"/>
      <c r="M144" s="3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</row>
    <row r="145" spans="1:49" s="20" customFormat="1" ht="15.75" x14ac:dyDescent="0.2">
      <c r="A145" s="83">
        <v>8</v>
      </c>
      <c r="B145" s="68" t="s">
        <v>108</v>
      </c>
      <c r="C145" s="66">
        <v>3.06</v>
      </c>
      <c r="D145" s="38"/>
      <c r="E145" s="39"/>
      <c r="F145" s="39">
        <f t="shared" si="14"/>
        <v>3.06</v>
      </c>
      <c r="G145" s="67">
        <f t="shared" si="15"/>
        <v>4559400</v>
      </c>
      <c r="H145" s="67">
        <f t="shared" si="16"/>
        <v>185484.68181818182</v>
      </c>
      <c r="I145" s="84">
        <f t="shared" si="22"/>
        <v>92742.340909090912</v>
      </c>
      <c r="J145" s="3"/>
      <c r="K145" s="3"/>
      <c r="L145" s="3"/>
      <c r="M145" s="3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</row>
    <row r="146" spans="1:49" s="20" customFormat="1" ht="15.75" x14ac:dyDescent="0.25">
      <c r="A146" s="81">
        <v>9</v>
      </c>
      <c r="B146" s="68" t="s">
        <v>109</v>
      </c>
      <c r="C146" s="66">
        <v>2.67</v>
      </c>
      <c r="D146" s="38"/>
      <c r="E146" s="39"/>
      <c r="F146" s="39">
        <f t="shared" si="14"/>
        <v>2.67</v>
      </c>
      <c r="G146" s="67">
        <f t="shared" si="15"/>
        <v>3978300</v>
      </c>
      <c r="H146" s="67">
        <f t="shared" si="16"/>
        <v>161844.47727272726</v>
      </c>
      <c r="I146" s="84">
        <f t="shared" si="22"/>
        <v>80922.238636363632</v>
      </c>
      <c r="J146" s="3"/>
      <c r="K146" s="3"/>
      <c r="L146" s="3"/>
      <c r="M146" s="3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</row>
    <row r="147" spans="1:49" s="20" customFormat="1" ht="15.75" x14ac:dyDescent="0.25">
      <c r="A147" s="81">
        <v>10</v>
      </c>
      <c r="B147" s="68" t="s">
        <v>259</v>
      </c>
      <c r="C147" s="66">
        <f>2.34</f>
        <v>2.34</v>
      </c>
      <c r="D147" s="38"/>
      <c r="E147" s="39"/>
      <c r="F147" s="39">
        <f t="shared" si="14"/>
        <v>2.34</v>
      </c>
      <c r="G147" s="67">
        <f t="shared" si="15"/>
        <v>3486600</v>
      </c>
      <c r="H147" s="67">
        <f t="shared" si="16"/>
        <v>141841.22727272726</v>
      </c>
      <c r="I147" s="84">
        <f t="shared" si="22"/>
        <v>70920.613636363632</v>
      </c>
      <c r="J147" s="3"/>
      <c r="K147" s="3"/>
      <c r="L147" s="3"/>
      <c r="M147" s="3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</row>
    <row r="148" spans="1:49" s="20" customFormat="1" ht="15.75" x14ac:dyDescent="0.25">
      <c r="A148" s="81" t="s">
        <v>225</v>
      </c>
      <c r="B148" s="64" t="s">
        <v>226</v>
      </c>
      <c r="C148" s="38"/>
      <c r="D148" s="38"/>
      <c r="E148" s="39"/>
      <c r="F148" s="39"/>
      <c r="G148" s="67"/>
      <c r="H148" s="67"/>
      <c r="I148" s="85">
        <f>SUM(I149:I152)</f>
        <v>397034.20454545459</v>
      </c>
      <c r="J148" s="3"/>
      <c r="K148" s="3"/>
      <c r="L148" s="3"/>
      <c r="M148" s="3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</row>
    <row r="149" spans="1:49" s="20" customFormat="1" ht="15.75" x14ac:dyDescent="0.2">
      <c r="A149" s="83">
        <v>1</v>
      </c>
      <c r="B149" s="68" t="s">
        <v>228</v>
      </c>
      <c r="C149" s="66">
        <v>4.32</v>
      </c>
      <c r="D149" s="38">
        <v>0.4</v>
      </c>
      <c r="E149" s="39"/>
      <c r="F149" s="39">
        <f t="shared" ref="F149" si="23">C149+D149+E149</f>
        <v>4.7200000000000006</v>
      </c>
      <c r="G149" s="67">
        <f t="shared" ref="G149" si="24">F149*1490000</f>
        <v>7032800.0000000009</v>
      </c>
      <c r="H149" s="67">
        <f t="shared" ref="H149" si="25">G149/22-G149*10.5%/22</f>
        <v>286107.09090909094</v>
      </c>
      <c r="I149" s="84">
        <f t="shared" ref="I149:I152" si="26">H149/2</f>
        <v>143053.54545454547</v>
      </c>
      <c r="J149" s="3"/>
      <c r="K149" s="3"/>
      <c r="L149" s="3"/>
      <c r="M149" s="3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</row>
    <row r="150" spans="1:49" s="20" customFormat="1" ht="15.75" x14ac:dyDescent="0.2">
      <c r="A150" s="83">
        <v>2</v>
      </c>
      <c r="B150" s="65" t="s">
        <v>89</v>
      </c>
      <c r="C150" s="38">
        <v>2.66</v>
      </c>
      <c r="D150" s="38"/>
      <c r="E150" s="39"/>
      <c r="F150" s="39">
        <f t="shared" ref="F150:F201" si="27">C150+D150+E150</f>
        <v>2.66</v>
      </c>
      <c r="G150" s="67">
        <f t="shared" ref="G150:G201" si="28">F150*1490000</f>
        <v>3963400</v>
      </c>
      <c r="H150" s="67">
        <f t="shared" ref="H150:H201" si="29">G150/22-G150*10.5%/22</f>
        <v>161238.31818181818</v>
      </c>
      <c r="I150" s="84">
        <f t="shared" si="26"/>
        <v>80619.159090909088</v>
      </c>
      <c r="J150" s="3"/>
      <c r="K150" s="3"/>
      <c r="L150" s="3"/>
      <c r="M150" s="3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</row>
    <row r="151" spans="1:49" s="20" customFormat="1" ht="15.75" x14ac:dyDescent="0.2">
      <c r="A151" s="83">
        <v>3</v>
      </c>
      <c r="B151" s="65" t="s">
        <v>90</v>
      </c>
      <c r="C151" s="8">
        <v>2.86</v>
      </c>
      <c r="D151" s="8"/>
      <c r="E151" s="39"/>
      <c r="F151" s="39">
        <f t="shared" si="27"/>
        <v>2.86</v>
      </c>
      <c r="G151" s="67">
        <f t="shared" si="28"/>
        <v>4261400</v>
      </c>
      <c r="H151" s="67">
        <f t="shared" si="29"/>
        <v>173361.5</v>
      </c>
      <c r="I151" s="84">
        <f t="shared" si="26"/>
        <v>86680.75</v>
      </c>
      <c r="J151" s="3"/>
      <c r="K151" s="3"/>
      <c r="L151" s="3"/>
      <c r="M151" s="3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</row>
    <row r="152" spans="1:49" s="20" customFormat="1" ht="15.75" x14ac:dyDescent="0.2">
      <c r="A152" s="83">
        <v>4</v>
      </c>
      <c r="B152" s="68" t="s">
        <v>110</v>
      </c>
      <c r="C152" s="38">
        <v>2.86</v>
      </c>
      <c r="D152" s="38"/>
      <c r="E152" s="39"/>
      <c r="F152" s="39">
        <f t="shared" si="27"/>
        <v>2.86</v>
      </c>
      <c r="G152" s="67">
        <f t="shared" si="28"/>
        <v>4261400</v>
      </c>
      <c r="H152" s="67">
        <f t="shared" si="29"/>
        <v>173361.5</v>
      </c>
      <c r="I152" s="84">
        <f t="shared" si="26"/>
        <v>86680.75</v>
      </c>
      <c r="J152" s="3"/>
      <c r="K152" s="3"/>
      <c r="L152" s="3"/>
      <c r="M152" s="3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</row>
    <row r="153" spans="1:49" s="20" customFormat="1" ht="15.75" x14ac:dyDescent="0.25">
      <c r="A153" s="81" t="s">
        <v>176</v>
      </c>
      <c r="B153" s="69" t="s">
        <v>227</v>
      </c>
      <c r="C153" s="69"/>
      <c r="D153" s="38"/>
      <c r="E153" s="39"/>
      <c r="F153" s="39"/>
      <c r="G153" s="67"/>
      <c r="H153" s="67"/>
      <c r="I153" s="85">
        <f>SUM(I154:I159)</f>
        <v>578706.14568181813</v>
      </c>
      <c r="J153" s="3"/>
      <c r="K153" s="3"/>
      <c r="L153" s="3"/>
      <c r="M153" s="3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</row>
    <row r="154" spans="1:49" s="20" customFormat="1" ht="15.75" x14ac:dyDescent="0.2">
      <c r="A154" s="83">
        <v>1</v>
      </c>
      <c r="B154" s="68" t="s">
        <v>111</v>
      </c>
      <c r="C154" s="38">
        <v>2.67</v>
      </c>
      <c r="D154" s="38">
        <v>0.4</v>
      </c>
      <c r="E154" s="39"/>
      <c r="F154" s="39">
        <f t="shared" si="27"/>
        <v>3.07</v>
      </c>
      <c r="G154" s="67">
        <f t="shared" si="28"/>
        <v>4574300</v>
      </c>
      <c r="H154" s="67">
        <f t="shared" si="29"/>
        <v>186090.84090909091</v>
      </c>
      <c r="I154" s="84">
        <f t="shared" ref="I154:I159" si="30">H154/2</f>
        <v>93045.420454545456</v>
      </c>
      <c r="J154" s="3"/>
      <c r="K154" s="3"/>
      <c r="L154" s="3"/>
      <c r="M154" s="3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</row>
    <row r="155" spans="1:49" s="20" customFormat="1" ht="15.75" x14ac:dyDescent="0.2">
      <c r="A155" s="83">
        <v>2</v>
      </c>
      <c r="B155" s="68" t="s">
        <v>112</v>
      </c>
      <c r="C155" s="66">
        <v>2.86</v>
      </c>
      <c r="D155" s="38">
        <v>0.3</v>
      </c>
      <c r="E155" s="39"/>
      <c r="F155" s="39">
        <f t="shared" si="27"/>
        <v>3.1599999999999997</v>
      </c>
      <c r="G155" s="67">
        <f t="shared" si="28"/>
        <v>4708400</v>
      </c>
      <c r="H155" s="67">
        <f t="shared" si="29"/>
        <v>191546.27272727274</v>
      </c>
      <c r="I155" s="84">
        <f t="shared" si="30"/>
        <v>95773.136363636368</v>
      </c>
      <c r="J155" s="3"/>
      <c r="K155" s="3"/>
      <c r="L155" s="3"/>
      <c r="M155" s="3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</row>
    <row r="156" spans="1:49" s="20" customFormat="1" ht="15.75" x14ac:dyDescent="0.2">
      <c r="A156" s="83">
        <v>3</v>
      </c>
      <c r="B156" s="68" t="s">
        <v>113</v>
      </c>
      <c r="C156" s="66">
        <v>4.0599999999999996</v>
      </c>
      <c r="D156" s="38"/>
      <c r="E156" s="39">
        <v>0.28420000000000001</v>
      </c>
      <c r="F156" s="39">
        <f t="shared" si="27"/>
        <v>4.3441999999999998</v>
      </c>
      <c r="G156" s="67">
        <f t="shared" si="28"/>
        <v>6472858</v>
      </c>
      <c r="H156" s="67">
        <f t="shared" si="29"/>
        <v>263327.63227272726</v>
      </c>
      <c r="I156" s="84">
        <f t="shared" si="30"/>
        <v>131663.81613636363</v>
      </c>
      <c r="J156" s="3"/>
      <c r="K156" s="3"/>
      <c r="L156" s="3"/>
      <c r="M156" s="3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</row>
    <row r="157" spans="1:49" s="20" customFormat="1" ht="15.75" x14ac:dyDescent="0.2">
      <c r="A157" s="83">
        <v>4</v>
      </c>
      <c r="B157" s="68" t="s">
        <v>114</v>
      </c>
      <c r="C157" s="66">
        <v>3</v>
      </c>
      <c r="D157" s="38"/>
      <c r="E157" s="39"/>
      <c r="F157" s="39">
        <f t="shared" si="27"/>
        <v>3</v>
      </c>
      <c r="G157" s="67">
        <f t="shared" si="28"/>
        <v>4470000</v>
      </c>
      <c r="H157" s="67">
        <f t="shared" si="29"/>
        <v>181847.72727272726</v>
      </c>
      <c r="I157" s="84">
        <f t="shared" si="30"/>
        <v>90923.863636363632</v>
      </c>
      <c r="J157" s="3"/>
      <c r="K157" s="3"/>
      <c r="L157" s="3"/>
      <c r="M157" s="3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</row>
    <row r="158" spans="1:49" s="20" customFormat="1" ht="15.75" x14ac:dyDescent="0.2">
      <c r="A158" s="83">
        <v>5</v>
      </c>
      <c r="B158" s="68" t="s">
        <v>115</v>
      </c>
      <c r="C158" s="66">
        <v>2.86</v>
      </c>
      <c r="D158" s="38"/>
      <c r="E158" s="39"/>
      <c r="F158" s="39">
        <f t="shared" si="27"/>
        <v>2.86</v>
      </c>
      <c r="G158" s="67">
        <f t="shared" si="28"/>
        <v>4261400</v>
      </c>
      <c r="H158" s="67">
        <f t="shared" si="29"/>
        <v>173361.5</v>
      </c>
      <c r="I158" s="84">
        <f t="shared" si="30"/>
        <v>86680.75</v>
      </c>
      <c r="J158" s="3"/>
      <c r="K158" s="3"/>
      <c r="L158" s="3"/>
      <c r="M158" s="3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</row>
    <row r="159" spans="1:49" s="20" customFormat="1" ht="15.75" x14ac:dyDescent="0.2">
      <c r="A159" s="83">
        <v>6</v>
      </c>
      <c r="B159" s="68" t="s">
        <v>116</v>
      </c>
      <c r="C159" s="66">
        <v>2.66</v>
      </c>
      <c r="D159" s="38"/>
      <c r="E159" s="39"/>
      <c r="F159" s="39">
        <f t="shared" si="27"/>
        <v>2.66</v>
      </c>
      <c r="G159" s="67">
        <f t="shared" si="28"/>
        <v>3963400</v>
      </c>
      <c r="H159" s="67">
        <f t="shared" si="29"/>
        <v>161238.31818181818</v>
      </c>
      <c r="I159" s="84">
        <f t="shared" si="30"/>
        <v>80619.159090909088</v>
      </c>
      <c r="J159" s="3"/>
      <c r="K159" s="3"/>
      <c r="L159" s="3"/>
      <c r="M159" s="3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</row>
    <row r="160" spans="1:49" s="20" customFormat="1" ht="15.75" x14ac:dyDescent="0.25">
      <c r="A160" s="81" t="s">
        <v>182</v>
      </c>
      <c r="B160" s="69" t="s">
        <v>260</v>
      </c>
      <c r="C160" s="66"/>
      <c r="D160" s="38"/>
      <c r="E160" s="39"/>
      <c r="F160" s="39"/>
      <c r="G160" s="67"/>
      <c r="H160" s="67"/>
      <c r="I160" s="85">
        <f>SUM(I161:I165)</f>
        <v>462499.38636363641</v>
      </c>
      <c r="J160" s="3"/>
      <c r="K160" s="3"/>
      <c r="L160" s="3"/>
      <c r="M160" s="3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</row>
    <row r="161" spans="1:49" s="20" customFormat="1" ht="15.75" x14ac:dyDescent="0.2">
      <c r="A161" s="83">
        <v>1</v>
      </c>
      <c r="B161" s="68" t="s">
        <v>117</v>
      </c>
      <c r="C161" s="66">
        <v>3</v>
      </c>
      <c r="D161" s="66">
        <v>0.4</v>
      </c>
      <c r="E161" s="39"/>
      <c r="F161" s="39">
        <f t="shared" si="27"/>
        <v>3.4</v>
      </c>
      <c r="G161" s="67">
        <f t="shared" si="28"/>
        <v>5066000</v>
      </c>
      <c r="H161" s="67">
        <f t="shared" si="29"/>
        <v>206094.09090909091</v>
      </c>
      <c r="I161" s="84">
        <f t="shared" ref="I161:I165" si="31">H161/2</f>
        <v>103047.04545454546</v>
      </c>
      <c r="J161" s="3"/>
      <c r="K161" s="3"/>
      <c r="L161" s="3"/>
      <c r="M161" s="3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:49" s="20" customFormat="1" ht="15.75" x14ac:dyDescent="0.2">
      <c r="A162" s="83">
        <v>2</v>
      </c>
      <c r="B162" s="68" t="s">
        <v>118</v>
      </c>
      <c r="C162" s="38">
        <v>2.86</v>
      </c>
      <c r="D162" s="38"/>
      <c r="E162" s="39"/>
      <c r="F162" s="39">
        <f t="shared" si="27"/>
        <v>2.86</v>
      </c>
      <c r="G162" s="67">
        <f t="shared" si="28"/>
        <v>4261400</v>
      </c>
      <c r="H162" s="67">
        <f t="shared" si="29"/>
        <v>173361.5</v>
      </c>
      <c r="I162" s="84">
        <f t="shared" si="31"/>
        <v>86680.75</v>
      </c>
      <c r="J162" s="3"/>
      <c r="K162" s="3"/>
      <c r="L162" s="3"/>
      <c r="M162" s="3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</row>
    <row r="163" spans="1:49" s="20" customFormat="1" ht="15.75" x14ac:dyDescent="0.2">
      <c r="A163" s="83">
        <v>3</v>
      </c>
      <c r="B163" s="68" t="s">
        <v>229</v>
      </c>
      <c r="C163" s="38">
        <v>3.66</v>
      </c>
      <c r="D163" s="38"/>
      <c r="E163" s="39"/>
      <c r="F163" s="39">
        <f t="shared" si="27"/>
        <v>3.66</v>
      </c>
      <c r="G163" s="67">
        <f t="shared" si="28"/>
        <v>5453400</v>
      </c>
      <c r="H163" s="67">
        <f t="shared" si="29"/>
        <v>221854.22727272726</v>
      </c>
      <c r="I163" s="84">
        <f t="shared" si="31"/>
        <v>110927.11363636363</v>
      </c>
      <c r="J163" s="3"/>
      <c r="K163" s="3"/>
      <c r="L163" s="3"/>
      <c r="M163" s="3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</row>
    <row r="164" spans="1:49" s="20" customFormat="1" ht="15.75" x14ac:dyDescent="0.2">
      <c r="A164" s="83">
        <v>4</v>
      </c>
      <c r="B164" s="68" t="s">
        <v>120</v>
      </c>
      <c r="C164" s="66">
        <v>3</v>
      </c>
      <c r="D164" s="38"/>
      <c r="E164" s="39"/>
      <c r="F164" s="39">
        <f t="shared" si="27"/>
        <v>3</v>
      </c>
      <c r="G164" s="67">
        <f t="shared" si="28"/>
        <v>4470000</v>
      </c>
      <c r="H164" s="67">
        <f t="shared" si="29"/>
        <v>181847.72727272726</v>
      </c>
      <c r="I164" s="84">
        <f t="shared" si="31"/>
        <v>90923.863636363632</v>
      </c>
      <c r="J164" s="3"/>
      <c r="K164" s="3"/>
      <c r="L164" s="3"/>
      <c r="M164" s="3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</row>
    <row r="165" spans="1:49" s="20" customFormat="1" ht="15.75" x14ac:dyDescent="0.2">
      <c r="A165" s="83">
        <v>5</v>
      </c>
      <c r="B165" s="68" t="s">
        <v>261</v>
      </c>
      <c r="C165" s="66">
        <f>2.34</f>
        <v>2.34</v>
      </c>
      <c r="D165" s="38"/>
      <c r="E165" s="39"/>
      <c r="F165" s="39">
        <f t="shared" si="27"/>
        <v>2.34</v>
      </c>
      <c r="G165" s="67">
        <f t="shared" si="28"/>
        <v>3486600</v>
      </c>
      <c r="H165" s="67">
        <f t="shared" si="29"/>
        <v>141841.22727272726</v>
      </c>
      <c r="I165" s="84">
        <f t="shared" si="31"/>
        <v>70920.613636363632</v>
      </c>
      <c r="J165" s="3"/>
      <c r="K165" s="3"/>
      <c r="L165" s="3"/>
      <c r="M165" s="3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</row>
    <row r="166" spans="1:49" s="20" customFormat="1" ht="15.75" x14ac:dyDescent="0.25">
      <c r="A166" s="81" t="s">
        <v>190</v>
      </c>
      <c r="B166" s="69" t="s">
        <v>262</v>
      </c>
      <c r="C166" s="38"/>
      <c r="D166" s="38"/>
      <c r="E166" s="39"/>
      <c r="F166" s="39"/>
      <c r="G166" s="67"/>
      <c r="H166" s="67"/>
      <c r="I166" s="85">
        <f>SUM(I167:I171)</f>
        <v>577263.48704545456</v>
      </c>
      <c r="J166" s="3"/>
      <c r="K166" s="3"/>
      <c r="L166" s="3"/>
      <c r="M166" s="3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</row>
    <row r="167" spans="1:49" s="20" customFormat="1" ht="15.75" x14ac:dyDescent="0.2">
      <c r="A167" s="83">
        <v>1</v>
      </c>
      <c r="B167" s="70" t="s">
        <v>230</v>
      </c>
      <c r="C167" s="38">
        <v>3.33</v>
      </c>
      <c r="D167" s="38">
        <v>0.4</v>
      </c>
      <c r="E167" s="39"/>
      <c r="F167" s="39">
        <f t="shared" si="27"/>
        <v>3.73</v>
      </c>
      <c r="G167" s="67">
        <f t="shared" si="28"/>
        <v>5557700</v>
      </c>
      <c r="H167" s="67">
        <f t="shared" si="29"/>
        <v>226097.34090909091</v>
      </c>
      <c r="I167" s="84">
        <f t="shared" ref="I167:I171" si="32">H167/2</f>
        <v>113048.67045454546</v>
      </c>
      <c r="J167" s="3"/>
      <c r="K167" s="3"/>
      <c r="L167" s="3"/>
      <c r="M167" s="3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</row>
    <row r="168" spans="1:49" s="20" customFormat="1" ht="15.75" x14ac:dyDescent="0.2">
      <c r="A168" s="83">
        <v>2</v>
      </c>
      <c r="B168" s="70" t="s">
        <v>233</v>
      </c>
      <c r="C168" s="38">
        <v>3.33</v>
      </c>
      <c r="D168" s="38">
        <v>0.3</v>
      </c>
      <c r="E168" s="39"/>
      <c r="F168" s="39">
        <f t="shared" si="27"/>
        <v>3.63</v>
      </c>
      <c r="G168" s="67">
        <f t="shared" si="28"/>
        <v>5408700</v>
      </c>
      <c r="H168" s="67">
        <f t="shared" si="29"/>
        <v>220035.75</v>
      </c>
      <c r="I168" s="84">
        <f t="shared" si="32"/>
        <v>110017.875</v>
      </c>
      <c r="J168" s="3"/>
      <c r="K168" s="3"/>
      <c r="L168" s="3"/>
      <c r="M168" s="3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</row>
    <row r="169" spans="1:49" s="20" customFormat="1" ht="15.75" x14ac:dyDescent="0.2">
      <c r="A169" s="83">
        <v>3</v>
      </c>
      <c r="B169" s="70" t="s">
        <v>232</v>
      </c>
      <c r="C169" s="38">
        <v>4.32</v>
      </c>
      <c r="D169" s="38"/>
      <c r="E169" s="39"/>
      <c r="F169" s="39">
        <f t="shared" si="27"/>
        <v>4.32</v>
      </c>
      <c r="G169" s="67">
        <f t="shared" si="28"/>
        <v>6436800</v>
      </c>
      <c r="H169" s="67">
        <f t="shared" si="29"/>
        <v>261860.72727272726</v>
      </c>
      <c r="I169" s="84">
        <f t="shared" si="32"/>
        <v>130930.36363636363</v>
      </c>
      <c r="J169" s="3"/>
      <c r="K169" s="3"/>
      <c r="L169" s="3"/>
      <c r="M169" s="3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</row>
    <row r="170" spans="1:49" s="20" customFormat="1" ht="15.75" x14ac:dyDescent="0.2">
      <c r="A170" s="83">
        <v>4</v>
      </c>
      <c r="B170" s="70" t="s">
        <v>231</v>
      </c>
      <c r="C170" s="38">
        <v>4.0599999999999996</v>
      </c>
      <c r="D170" s="38"/>
      <c r="E170" s="39">
        <v>0.44659999999999994</v>
      </c>
      <c r="F170" s="39">
        <f t="shared" si="27"/>
        <v>4.5065999999999997</v>
      </c>
      <c r="G170" s="67">
        <f t="shared" si="28"/>
        <v>6714834</v>
      </c>
      <c r="H170" s="67">
        <f t="shared" si="29"/>
        <v>273171.65590909094</v>
      </c>
      <c r="I170" s="84">
        <f t="shared" si="32"/>
        <v>136585.82795454547</v>
      </c>
      <c r="J170" s="3"/>
      <c r="K170" s="3"/>
      <c r="L170" s="3"/>
      <c r="M170" s="3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</row>
    <row r="171" spans="1:49" s="20" customFormat="1" ht="15.75" x14ac:dyDescent="0.2">
      <c r="A171" s="83">
        <v>5</v>
      </c>
      <c r="B171" s="70" t="s">
        <v>234</v>
      </c>
      <c r="C171" s="38">
        <v>2.86</v>
      </c>
      <c r="D171" s="38"/>
      <c r="E171" s="39"/>
      <c r="F171" s="39">
        <f t="shared" si="27"/>
        <v>2.86</v>
      </c>
      <c r="G171" s="67">
        <f t="shared" si="28"/>
        <v>4261400</v>
      </c>
      <c r="H171" s="67">
        <f t="shared" si="29"/>
        <v>173361.5</v>
      </c>
      <c r="I171" s="84">
        <f t="shared" si="32"/>
        <v>86680.75</v>
      </c>
      <c r="J171" s="3"/>
      <c r="K171" s="3"/>
      <c r="L171" s="3"/>
      <c r="M171" s="3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</row>
    <row r="172" spans="1:49" s="20" customFormat="1" ht="15.75" x14ac:dyDescent="0.25">
      <c r="A172" s="92"/>
      <c r="B172" s="93" t="s">
        <v>267</v>
      </c>
      <c r="C172" s="94"/>
      <c r="D172" s="95"/>
      <c r="E172" s="96"/>
      <c r="F172" s="97"/>
      <c r="G172" s="98"/>
      <c r="H172" s="99">
        <f>SUM(H11:H171)</f>
        <v>28342980.743636336</v>
      </c>
      <c r="I172" s="100">
        <f>I166+I160+I153+I148+I137+I122+I106+I96+I83+I70+I46+I41+I33+I23+I15+I10</f>
        <v>14171490.371818181</v>
      </c>
      <c r="J172" s="18"/>
      <c r="K172" s="18"/>
      <c r="L172" s="3"/>
      <c r="M172" s="3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</row>
    <row r="173" spans="1:49" s="20" customFormat="1" ht="15.75" x14ac:dyDescent="0.25">
      <c r="A173" s="101"/>
      <c r="B173" s="102" t="s">
        <v>266</v>
      </c>
      <c r="C173" s="103"/>
      <c r="D173" s="104"/>
      <c r="E173" s="105"/>
      <c r="F173" s="106"/>
      <c r="G173" s="107"/>
      <c r="H173" s="107"/>
      <c r="I173" s="10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</row>
    <row r="174" spans="1:49" s="20" customFormat="1" ht="15.75" x14ac:dyDescent="0.2">
      <c r="A174" s="10" t="s">
        <v>4</v>
      </c>
      <c r="B174" s="10" t="s">
        <v>123</v>
      </c>
      <c r="C174" s="55"/>
      <c r="D174" s="17"/>
      <c r="E174" s="17"/>
      <c r="F174" s="39"/>
      <c r="G174" s="67"/>
      <c r="H174" s="67"/>
      <c r="I174" s="86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</row>
    <row r="175" spans="1:49" s="20" customFormat="1" ht="15.75" x14ac:dyDescent="0.2">
      <c r="A175" s="8">
        <v>1</v>
      </c>
      <c r="B175" s="70" t="s">
        <v>124</v>
      </c>
      <c r="C175" s="55">
        <v>3.99</v>
      </c>
      <c r="D175" s="21">
        <v>0.2</v>
      </c>
      <c r="E175" s="21"/>
      <c r="F175" s="39">
        <f t="shared" si="27"/>
        <v>4.1900000000000004</v>
      </c>
      <c r="G175" s="67">
        <f t="shared" si="28"/>
        <v>6243100.0000000009</v>
      </c>
      <c r="H175" s="67">
        <f t="shared" si="29"/>
        <v>253980.65909090912</v>
      </c>
      <c r="I175" s="84">
        <f t="shared" ref="I175:I180" si="33">H175/2</f>
        <v>126990.32954545456</v>
      </c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</row>
    <row r="176" spans="1:49" s="20" customFormat="1" ht="15.75" x14ac:dyDescent="0.2">
      <c r="A176" s="8">
        <v>2</v>
      </c>
      <c r="B176" s="70" t="s">
        <v>71</v>
      </c>
      <c r="C176" s="55">
        <v>4.0599999999999996</v>
      </c>
      <c r="D176" s="21">
        <v>0.15</v>
      </c>
      <c r="E176" s="21">
        <v>0.24359999999999996</v>
      </c>
      <c r="F176" s="39">
        <f t="shared" si="27"/>
        <v>4.4535999999999998</v>
      </c>
      <c r="G176" s="67">
        <f t="shared" si="28"/>
        <v>6635864</v>
      </c>
      <c r="H176" s="67">
        <f t="shared" si="29"/>
        <v>269959.01272727276</v>
      </c>
      <c r="I176" s="84">
        <f t="shared" si="33"/>
        <v>134979.50636363638</v>
      </c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</row>
    <row r="177" spans="1:49" s="20" customFormat="1" ht="15.75" x14ac:dyDescent="0.2">
      <c r="A177" s="8">
        <v>3</v>
      </c>
      <c r="B177" s="70" t="s">
        <v>125</v>
      </c>
      <c r="C177" s="55">
        <v>2.06</v>
      </c>
      <c r="D177" s="21"/>
      <c r="E177" s="21"/>
      <c r="F177" s="39">
        <f t="shared" si="27"/>
        <v>2.06</v>
      </c>
      <c r="G177" s="67">
        <f t="shared" si="28"/>
        <v>3069400</v>
      </c>
      <c r="H177" s="67">
        <f t="shared" si="29"/>
        <v>124868.77272727274</v>
      </c>
      <c r="I177" s="84">
        <f t="shared" si="33"/>
        <v>62434.386363636368</v>
      </c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</row>
    <row r="178" spans="1:49" s="20" customFormat="1" ht="15.75" x14ac:dyDescent="0.2">
      <c r="A178" s="8">
        <v>4</v>
      </c>
      <c r="B178" s="70" t="s">
        <v>126</v>
      </c>
      <c r="C178" s="55">
        <v>4.0599999999999996</v>
      </c>
      <c r="D178" s="21"/>
      <c r="E178" s="21"/>
      <c r="F178" s="39">
        <f t="shared" si="27"/>
        <v>4.0599999999999996</v>
      </c>
      <c r="G178" s="67">
        <f t="shared" si="28"/>
        <v>6049399.9999999991</v>
      </c>
      <c r="H178" s="67">
        <f t="shared" si="29"/>
        <v>246100.59090909088</v>
      </c>
      <c r="I178" s="84">
        <f t="shared" si="33"/>
        <v>123050.29545454544</v>
      </c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</row>
    <row r="179" spans="1:49" s="20" customFormat="1" ht="15.75" x14ac:dyDescent="0.2">
      <c r="A179" s="8">
        <v>5</v>
      </c>
      <c r="B179" s="70" t="s">
        <v>127</v>
      </c>
      <c r="C179" s="55">
        <v>2.06</v>
      </c>
      <c r="D179" s="21"/>
      <c r="E179" s="21"/>
      <c r="F179" s="39">
        <f t="shared" si="27"/>
        <v>2.06</v>
      </c>
      <c r="G179" s="67">
        <f t="shared" si="28"/>
        <v>3069400</v>
      </c>
      <c r="H179" s="67">
        <f t="shared" si="29"/>
        <v>124868.77272727274</v>
      </c>
      <c r="I179" s="84">
        <f t="shared" si="33"/>
        <v>62434.386363636368</v>
      </c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</row>
    <row r="180" spans="1:49" s="20" customFormat="1" ht="15.75" x14ac:dyDescent="0.2">
      <c r="A180" s="8">
        <v>6</v>
      </c>
      <c r="B180" s="70" t="s">
        <v>241</v>
      </c>
      <c r="C180" s="56">
        <v>2.46</v>
      </c>
      <c r="D180" s="21"/>
      <c r="E180" s="21"/>
      <c r="F180" s="39">
        <f t="shared" si="27"/>
        <v>2.46</v>
      </c>
      <c r="G180" s="67">
        <f t="shared" si="28"/>
        <v>3665400</v>
      </c>
      <c r="H180" s="67">
        <f t="shared" si="29"/>
        <v>149115.13636363635</v>
      </c>
      <c r="I180" s="84">
        <f t="shared" si="33"/>
        <v>74557.568181818177</v>
      </c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</row>
    <row r="181" spans="1:49" s="20" customFormat="1" ht="15.75" x14ac:dyDescent="0.25">
      <c r="A181" s="8"/>
      <c r="B181" s="8" t="s">
        <v>128</v>
      </c>
      <c r="C181" s="14">
        <f t="shared" ref="C181:G181" si="34">SUM(C175:C180)</f>
        <v>18.690000000000001</v>
      </c>
      <c r="D181" s="14">
        <f t="shared" si="34"/>
        <v>0.35</v>
      </c>
      <c r="E181" s="14">
        <f t="shared" si="34"/>
        <v>0.24359999999999996</v>
      </c>
      <c r="F181" s="14">
        <f t="shared" si="34"/>
        <v>19.2836</v>
      </c>
      <c r="G181" s="14">
        <f t="shared" si="34"/>
        <v>28732564</v>
      </c>
      <c r="H181" s="14">
        <f>SUM(H175:H180)</f>
        <v>1168892.9445454543</v>
      </c>
      <c r="I181" s="61">
        <f>SUM(I175:I180)</f>
        <v>584446.47227272717</v>
      </c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</row>
    <row r="182" spans="1:49" s="20" customFormat="1" ht="15.75" x14ac:dyDescent="0.2">
      <c r="A182" s="10" t="s">
        <v>95</v>
      </c>
      <c r="B182" s="10" t="s">
        <v>129</v>
      </c>
      <c r="C182" s="55"/>
      <c r="D182" s="21"/>
      <c r="E182" s="21"/>
      <c r="F182" s="39">
        <f t="shared" si="27"/>
        <v>0</v>
      </c>
      <c r="G182" s="67">
        <f t="shared" si="28"/>
        <v>0</v>
      </c>
      <c r="H182" s="67">
        <f t="shared" si="29"/>
        <v>0</v>
      </c>
      <c r="I182" s="62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</row>
    <row r="183" spans="1:49" s="20" customFormat="1" ht="15.75" x14ac:dyDescent="0.2">
      <c r="A183" s="8">
        <v>7</v>
      </c>
      <c r="B183" s="70" t="s">
        <v>63</v>
      </c>
      <c r="C183" s="55">
        <v>4.0599999999999996</v>
      </c>
      <c r="D183" s="21">
        <v>0.2</v>
      </c>
      <c r="E183" s="21">
        <v>0.32479999999999998</v>
      </c>
      <c r="F183" s="39">
        <f t="shared" si="27"/>
        <v>4.5847999999999995</v>
      </c>
      <c r="G183" s="67">
        <f t="shared" si="28"/>
        <v>6831351.9999999991</v>
      </c>
      <c r="H183" s="67">
        <f t="shared" si="29"/>
        <v>277911.81999999995</v>
      </c>
      <c r="I183" s="84">
        <f t="shared" ref="I183:I188" si="35">H183/2</f>
        <v>138955.90999999997</v>
      </c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</row>
    <row r="184" spans="1:49" s="20" customFormat="1" ht="15.75" x14ac:dyDescent="0.2">
      <c r="A184" s="8">
        <v>8</v>
      </c>
      <c r="B184" s="70" t="s">
        <v>130</v>
      </c>
      <c r="C184" s="55">
        <v>4.0599999999999996</v>
      </c>
      <c r="D184" s="21">
        <v>0.15</v>
      </c>
      <c r="E184" s="21">
        <v>0.40599999999999997</v>
      </c>
      <c r="F184" s="39">
        <f t="shared" si="27"/>
        <v>4.6159999999999997</v>
      </c>
      <c r="G184" s="67">
        <f t="shared" si="28"/>
        <v>6877839.9999999991</v>
      </c>
      <c r="H184" s="67">
        <f t="shared" si="29"/>
        <v>279803.03636363638</v>
      </c>
      <c r="I184" s="84">
        <f t="shared" si="35"/>
        <v>139901.51818181819</v>
      </c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</row>
    <row r="185" spans="1:49" s="20" customFormat="1" ht="15.75" x14ac:dyDescent="0.2">
      <c r="A185" s="8">
        <v>9</v>
      </c>
      <c r="B185" s="70" t="s">
        <v>131</v>
      </c>
      <c r="C185" s="55">
        <v>3.26</v>
      </c>
      <c r="D185" s="21"/>
      <c r="E185" s="21"/>
      <c r="F185" s="39">
        <f t="shared" si="27"/>
        <v>3.26</v>
      </c>
      <c r="G185" s="67">
        <f t="shared" si="28"/>
        <v>4857400</v>
      </c>
      <c r="H185" s="67">
        <f t="shared" si="29"/>
        <v>197607.86363636365</v>
      </c>
      <c r="I185" s="84">
        <f t="shared" si="35"/>
        <v>98803.931818181823</v>
      </c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</row>
    <row r="186" spans="1:49" s="20" customFormat="1" ht="15.75" x14ac:dyDescent="0.2">
      <c r="A186" s="8">
        <v>10</v>
      </c>
      <c r="B186" s="72" t="s">
        <v>20</v>
      </c>
      <c r="C186" s="55">
        <v>4.0599999999999996</v>
      </c>
      <c r="D186" s="21"/>
      <c r="E186" s="21">
        <v>0.24359999999999996</v>
      </c>
      <c r="F186" s="39">
        <f t="shared" si="27"/>
        <v>4.3035999999999994</v>
      </c>
      <c r="G186" s="67">
        <f t="shared" si="28"/>
        <v>6412363.9999999991</v>
      </c>
      <c r="H186" s="67">
        <f t="shared" si="29"/>
        <v>260866.62636363634</v>
      </c>
      <c r="I186" s="84">
        <f t="shared" si="35"/>
        <v>130433.31318181817</v>
      </c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</row>
    <row r="187" spans="1:49" s="20" customFormat="1" ht="15.75" x14ac:dyDescent="0.2">
      <c r="A187" s="8">
        <v>11</v>
      </c>
      <c r="B187" s="70" t="s">
        <v>132</v>
      </c>
      <c r="C187" s="55">
        <v>2.86</v>
      </c>
      <c r="D187" s="21"/>
      <c r="E187" s="21"/>
      <c r="F187" s="39">
        <f t="shared" si="27"/>
        <v>2.86</v>
      </c>
      <c r="G187" s="67">
        <f t="shared" si="28"/>
        <v>4261400</v>
      </c>
      <c r="H187" s="67">
        <f t="shared" si="29"/>
        <v>173361.5</v>
      </c>
      <c r="I187" s="84">
        <f t="shared" si="35"/>
        <v>86680.75</v>
      </c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</row>
    <row r="188" spans="1:49" s="20" customFormat="1" ht="15.75" x14ac:dyDescent="0.2">
      <c r="A188" s="8">
        <v>12</v>
      </c>
      <c r="B188" s="70" t="s">
        <v>236</v>
      </c>
      <c r="C188" s="57">
        <v>2.67</v>
      </c>
      <c r="D188" s="55"/>
      <c r="E188" s="55"/>
      <c r="F188" s="39">
        <f t="shared" si="27"/>
        <v>2.67</v>
      </c>
      <c r="G188" s="67">
        <f t="shared" si="28"/>
        <v>3978300</v>
      </c>
      <c r="H188" s="67">
        <f t="shared" si="29"/>
        <v>161844.47727272726</v>
      </c>
      <c r="I188" s="84">
        <f t="shared" si="35"/>
        <v>80922.238636363632</v>
      </c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:49" s="20" customFormat="1" ht="15.75" x14ac:dyDescent="0.25">
      <c r="A189" s="8"/>
      <c r="B189" s="8" t="s">
        <v>128</v>
      </c>
      <c r="C189" s="14">
        <f t="shared" ref="C189:I189" si="36">SUM(C183:C188)</f>
        <v>20.97</v>
      </c>
      <c r="D189" s="14">
        <f t="shared" si="36"/>
        <v>0.35</v>
      </c>
      <c r="E189" s="14">
        <f t="shared" si="36"/>
        <v>0.97439999999999982</v>
      </c>
      <c r="F189" s="14">
        <f t="shared" si="36"/>
        <v>22.294399999999996</v>
      </c>
      <c r="G189" s="14">
        <f t="shared" si="36"/>
        <v>33218656</v>
      </c>
      <c r="H189" s="14">
        <f t="shared" si="36"/>
        <v>1351395.3236363635</v>
      </c>
      <c r="I189" s="61">
        <f t="shared" si="36"/>
        <v>675697.66181818175</v>
      </c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</row>
    <row r="190" spans="1:49" s="20" customFormat="1" ht="15.75" x14ac:dyDescent="0.2">
      <c r="A190" s="10" t="s">
        <v>134</v>
      </c>
      <c r="B190" s="10" t="s">
        <v>135</v>
      </c>
      <c r="C190" s="73"/>
      <c r="D190" s="74"/>
      <c r="E190" s="75"/>
      <c r="F190" s="39">
        <f t="shared" si="27"/>
        <v>0</v>
      </c>
      <c r="G190" s="67">
        <f t="shared" si="28"/>
        <v>0</v>
      </c>
      <c r="H190" s="67">
        <f t="shared" si="29"/>
        <v>0</v>
      </c>
      <c r="I190" s="62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</row>
    <row r="191" spans="1:49" s="20" customFormat="1" ht="15.75" x14ac:dyDescent="0.2">
      <c r="A191" s="8">
        <v>13</v>
      </c>
      <c r="B191" s="70" t="s">
        <v>136</v>
      </c>
      <c r="C191" s="8">
        <v>3.66</v>
      </c>
      <c r="D191" s="9">
        <v>0.2</v>
      </c>
      <c r="E191" s="75"/>
      <c r="F191" s="39">
        <f t="shared" si="27"/>
        <v>3.8600000000000003</v>
      </c>
      <c r="G191" s="67">
        <f t="shared" si="28"/>
        <v>5751400.0000000009</v>
      </c>
      <c r="H191" s="67">
        <f t="shared" si="29"/>
        <v>233977.40909090912</v>
      </c>
      <c r="I191" s="84">
        <f t="shared" ref="I191:I196" si="37">H191/2</f>
        <v>116988.70454545456</v>
      </c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</row>
    <row r="192" spans="1:49" s="20" customFormat="1" ht="15.75" x14ac:dyDescent="0.2">
      <c r="A192" s="8">
        <v>14</v>
      </c>
      <c r="B192" s="70" t="s">
        <v>138</v>
      </c>
      <c r="C192" s="8">
        <v>4.0599999999999996</v>
      </c>
      <c r="D192" s="9"/>
      <c r="E192" s="75"/>
      <c r="F192" s="39">
        <f t="shared" si="27"/>
        <v>4.0599999999999996</v>
      </c>
      <c r="G192" s="67">
        <f t="shared" si="28"/>
        <v>6049399.9999999991</v>
      </c>
      <c r="H192" s="67">
        <f t="shared" si="29"/>
        <v>246100.59090909088</v>
      </c>
      <c r="I192" s="84">
        <f t="shared" si="37"/>
        <v>123050.29545454544</v>
      </c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</row>
    <row r="193" spans="1:49" s="20" customFormat="1" ht="15.75" x14ac:dyDescent="0.2">
      <c r="A193" s="8">
        <v>15</v>
      </c>
      <c r="B193" s="70" t="s">
        <v>139</v>
      </c>
      <c r="C193" s="8">
        <v>3.06</v>
      </c>
      <c r="D193" s="9"/>
      <c r="E193" s="75"/>
      <c r="F193" s="39">
        <f t="shared" si="27"/>
        <v>3.06</v>
      </c>
      <c r="G193" s="67">
        <f t="shared" si="28"/>
        <v>4559400</v>
      </c>
      <c r="H193" s="67">
        <f t="shared" si="29"/>
        <v>185484.68181818182</v>
      </c>
      <c r="I193" s="84">
        <f t="shared" si="37"/>
        <v>92742.340909090912</v>
      </c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</row>
    <row r="194" spans="1:49" s="20" customFormat="1" ht="15.75" x14ac:dyDescent="0.2">
      <c r="A194" s="8">
        <v>16</v>
      </c>
      <c r="B194" s="70" t="s">
        <v>140</v>
      </c>
      <c r="C194" s="8">
        <v>3.06</v>
      </c>
      <c r="D194" s="9"/>
      <c r="E194" s="75"/>
      <c r="F194" s="39">
        <f t="shared" si="27"/>
        <v>3.06</v>
      </c>
      <c r="G194" s="67">
        <f t="shared" si="28"/>
        <v>4559400</v>
      </c>
      <c r="H194" s="67">
        <f t="shared" si="29"/>
        <v>185484.68181818182</v>
      </c>
      <c r="I194" s="84">
        <f t="shared" si="37"/>
        <v>92742.340909090912</v>
      </c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</row>
    <row r="195" spans="1:49" s="20" customFormat="1" ht="15.75" x14ac:dyDescent="0.2">
      <c r="A195" s="8">
        <v>17</v>
      </c>
      <c r="B195" s="70" t="s">
        <v>141</v>
      </c>
      <c r="C195" s="9">
        <v>3.06</v>
      </c>
      <c r="D195" s="9"/>
      <c r="E195" s="75"/>
      <c r="F195" s="39">
        <f t="shared" si="27"/>
        <v>3.06</v>
      </c>
      <c r="G195" s="67">
        <f t="shared" si="28"/>
        <v>4559400</v>
      </c>
      <c r="H195" s="67">
        <f t="shared" si="29"/>
        <v>185484.68181818182</v>
      </c>
      <c r="I195" s="84">
        <f t="shared" si="37"/>
        <v>92742.340909090912</v>
      </c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</row>
    <row r="196" spans="1:49" s="20" customFormat="1" ht="15.75" x14ac:dyDescent="0.2">
      <c r="A196" s="8">
        <v>18</v>
      </c>
      <c r="B196" s="70" t="s">
        <v>240</v>
      </c>
      <c r="C196" s="13">
        <v>2.46</v>
      </c>
      <c r="D196" s="11"/>
      <c r="E196" s="11"/>
      <c r="F196" s="39">
        <f t="shared" si="27"/>
        <v>2.46</v>
      </c>
      <c r="G196" s="67">
        <f t="shared" si="28"/>
        <v>3665400</v>
      </c>
      <c r="H196" s="67">
        <f t="shared" si="29"/>
        <v>149115.13636363635</v>
      </c>
      <c r="I196" s="84">
        <f t="shared" si="37"/>
        <v>74557.568181818177</v>
      </c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</row>
    <row r="197" spans="1:49" s="20" customFormat="1" ht="15.75" x14ac:dyDescent="0.25">
      <c r="A197" s="8"/>
      <c r="B197" s="8" t="s">
        <v>128</v>
      </c>
      <c r="C197" s="14">
        <f t="shared" ref="C197:G197" si="38">SUM(C191:C196)</f>
        <v>19.36</v>
      </c>
      <c r="D197" s="14">
        <f t="shared" si="38"/>
        <v>0.2</v>
      </c>
      <c r="E197" s="14">
        <f t="shared" si="38"/>
        <v>0</v>
      </c>
      <c r="F197" s="14">
        <f t="shared" si="38"/>
        <v>19.560000000000002</v>
      </c>
      <c r="G197" s="14">
        <f t="shared" si="38"/>
        <v>29144400</v>
      </c>
      <c r="H197" s="14">
        <f>SUM(H191:H196)</f>
        <v>1185647.1818181821</v>
      </c>
      <c r="I197" s="61">
        <f>SUM(I191:I196)</f>
        <v>592823.59090909106</v>
      </c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</row>
    <row r="198" spans="1:49" s="20" customFormat="1" ht="15.75" x14ac:dyDescent="0.2">
      <c r="A198" s="10" t="s">
        <v>142</v>
      </c>
      <c r="B198" s="10" t="s">
        <v>143</v>
      </c>
      <c r="C198" s="8"/>
      <c r="D198" s="9"/>
      <c r="E198" s="75"/>
      <c r="F198" s="39">
        <f t="shared" si="27"/>
        <v>0</v>
      </c>
      <c r="G198" s="67">
        <f t="shared" si="28"/>
        <v>0</v>
      </c>
      <c r="H198" s="67">
        <f t="shared" si="29"/>
        <v>0</v>
      </c>
      <c r="I198" s="62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</row>
    <row r="199" spans="1:49" s="20" customFormat="1" ht="15.75" x14ac:dyDescent="0.2">
      <c r="A199" s="8">
        <v>19</v>
      </c>
      <c r="B199" s="70" t="s">
        <v>144</v>
      </c>
      <c r="C199" s="8">
        <v>3</v>
      </c>
      <c r="D199" s="9">
        <v>0.2</v>
      </c>
      <c r="E199" s="75"/>
      <c r="F199" s="39">
        <f t="shared" si="27"/>
        <v>3.2</v>
      </c>
      <c r="G199" s="67">
        <f t="shared" si="28"/>
        <v>4768000</v>
      </c>
      <c r="H199" s="67">
        <f t="shared" si="29"/>
        <v>193970.90909090909</v>
      </c>
      <c r="I199" s="84">
        <f t="shared" ref="I199:I205" si="39">H199/2</f>
        <v>96985.454545454544</v>
      </c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</row>
    <row r="200" spans="1:49" s="20" customFormat="1" ht="15.75" x14ac:dyDescent="0.2">
      <c r="A200" s="8">
        <v>20</v>
      </c>
      <c r="B200" s="70" t="s">
        <v>137</v>
      </c>
      <c r="C200" s="8">
        <v>4.0599999999999996</v>
      </c>
      <c r="D200" s="9">
        <v>0.15</v>
      </c>
      <c r="E200" s="75">
        <v>0.24359999999999996</v>
      </c>
      <c r="F200" s="39">
        <f t="shared" si="27"/>
        <v>4.4535999999999998</v>
      </c>
      <c r="G200" s="67">
        <f t="shared" si="28"/>
        <v>6635864</v>
      </c>
      <c r="H200" s="67">
        <f t="shared" si="29"/>
        <v>269959.01272727276</v>
      </c>
      <c r="I200" s="84">
        <f t="shared" si="39"/>
        <v>134979.50636363638</v>
      </c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</row>
    <row r="201" spans="1:49" s="20" customFormat="1" ht="15.75" x14ac:dyDescent="0.2">
      <c r="A201" s="8">
        <v>21</v>
      </c>
      <c r="B201" s="70" t="s">
        <v>145</v>
      </c>
      <c r="C201" s="8">
        <v>2.86</v>
      </c>
      <c r="D201" s="9"/>
      <c r="E201" s="75"/>
      <c r="F201" s="39">
        <f t="shared" si="27"/>
        <v>2.86</v>
      </c>
      <c r="G201" s="67">
        <f t="shared" si="28"/>
        <v>4261400</v>
      </c>
      <c r="H201" s="67">
        <f t="shared" si="29"/>
        <v>173361.5</v>
      </c>
      <c r="I201" s="84">
        <f t="shared" si="39"/>
        <v>86680.75</v>
      </c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</row>
    <row r="202" spans="1:49" s="20" customFormat="1" ht="15.75" x14ac:dyDescent="0.2">
      <c r="A202" s="8">
        <v>22</v>
      </c>
      <c r="B202" s="70" t="s">
        <v>146</v>
      </c>
      <c r="C202" s="8">
        <v>2.86</v>
      </c>
      <c r="D202" s="9"/>
      <c r="E202" s="75"/>
      <c r="F202" s="39">
        <f t="shared" ref="F202:F265" si="40">C202+D202+E202</f>
        <v>2.86</v>
      </c>
      <c r="G202" s="67">
        <f t="shared" ref="G202:G266" si="41">F202*1490000</f>
        <v>4261400</v>
      </c>
      <c r="H202" s="67">
        <f t="shared" ref="H202:H265" si="42">G202/22-G202*10.5%/22</f>
        <v>173361.5</v>
      </c>
      <c r="I202" s="84">
        <f t="shared" si="39"/>
        <v>86680.75</v>
      </c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</row>
    <row r="203" spans="1:49" s="20" customFormat="1" ht="15.75" x14ac:dyDescent="0.2">
      <c r="A203" s="8">
        <v>23</v>
      </c>
      <c r="B203" s="70" t="s">
        <v>147</v>
      </c>
      <c r="C203" s="11">
        <v>4.0599999999999996</v>
      </c>
      <c r="D203" s="9"/>
      <c r="E203" s="75"/>
      <c r="F203" s="39">
        <f t="shared" si="40"/>
        <v>4.0599999999999996</v>
      </c>
      <c r="G203" s="67">
        <f t="shared" si="41"/>
        <v>6049399.9999999991</v>
      </c>
      <c r="H203" s="67">
        <f t="shared" si="42"/>
        <v>246100.59090909088</v>
      </c>
      <c r="I203" s="84">
        <f t="shared" si="39"/>
        <v>123050.29545454544</v>
      </c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</row>
    <row r="204" spans="1:49" s="20" customFormat="1" ht="15.75" x14ac:dyDescent="0.2">
      <c r="A204" s="8">
        <v>24</v>
      </c>
      <c r="B204" s="70" t="s">
        <v>148</v>
      </c>
      <c r="C204" s="15">
        <v>1.86</v>
      </c>
      <c r="D204" s="9"/>
      <c r="E204" s="9"/>
      <c r="F204" s="39">
        <f t="shared" si="40"/>
        <v>1.86</v>
      </c>
      <c r="G204" s="67">
        <f t="shared" si="41"/>
        <v>2771400</v>
      </c>
      <c r="H204" s="67">
        <f t="shared" si="42"/>
        <v>112745.59090909091</v>
      </c>
      <c r="I204" s="84">
        <f t="shared" si="39"/>
        <v>56372.795454545456</v>
      </c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</row>
    <row r="205" spans="1:49" s="20" customFormat="1" ht="15.75" x14ac:dyDescent="0.2">
      <c r="A205" s="8">
        <v>25</v>
      </c>
      <c r="B205" s="70" t="s">
        <v>239</v>
      </c>
      <c r="C205" s="10">
        <v>2.46</v>
      </c>
      <c r="D205" s="10"/>
      <c r="E205" s="75"/>
      <c r="F205" s="39">
        <f t="shared" si="40"/>
        <v>2.46</v>
      </c>
      <c r="G205" s="67">
        <f t="shared" si="41"/>
        <v>3665400</v>
      </c>
      <c r="H205" s="67">
        <f t="shared" si="42"/>
        <v>149115.13636363635</v>
      </c>
      <c r="I205" s="84">
        <f t="shared" si="39"/>
        <v>74557.568181818177</v>
      </c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</row>
    <row r="206" spans="1:49" s="20" customFormat="1" ht="15.75" x14ac:dyDescent="0.25">
      <c r="A206" s="8"/>
      <c r="B206" s="8" t="s">
        <v>128</v>
      </c>
      <c r="C206" s="14">
        <f t="shared" ref="C206:H206" si="43">SUM(C199:C205)</f>
        <v>21.16</v>
      </c>
      <c r="D206" s="14">
        <f t="shared" si="43"/>
        <v>0.35</v>
      </c>
      <c r="E206" s="14">
        <f t="shared" si="43"/>
        <v>0.24359999999999996</v>
      </c>
      <c r="F206" s="14">
        <f t="shared" si="43"/>
        <v>21.753599999999999</v>
      </c>
      <c r="G206" s="14">
        <f t="shared" si="43"/>
        <v>32412864</v>
      </c>
      <c r="H206" s="14">
        <f t="shared" si="43"/>
        <v>1318614.2399999998</v>
      </c>
      <c r="I206" s="61">
        <f t="shared" ref="I206" si="44">SUM(I199:I205)</f>
        <v>659307.11999999988</v>
      </c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</row>
    <row r="207" spans="1:49" s="20" customFormat="1" ht="15.75" x14ac:dyDescent="0.2">
      <c r="A207" s="10" t="s">
        <v>149</v>
      </c>
      <c r="B207" s="10" t="s">
        <v>150</v>
      </c>
      <c r="C207" s="8"/>
      <c r="D207" s="9"/>
      <c r="E207" s="75"/>
      <c r="F207" s="39">
        <f t="shared" si="40"/>
        <v>0</v>
      </c>
      <c r="G207" s="67">
        <f t="shared" si="41"/>
        <v>0</v>
      </c>
      <c r="H207" s="67">
        <f t="shared" si="42"/>
        <v>0</v>
      </c>
      <c r="I207" s="62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</row>
    <row r="208" spans="1:49" s="20" customFormat="1" ht="15.75" x14ac:dyDescent="0.2">
      <c r="A208" s="8">
        <v>26</v>
      </c>
      <c r="B208" s="70" t="s">
        <v>151</v>
      </c>
      <c r="C208" s="8">
        <v>4.32</v>
      </c>
      <c r="D208" s="9">
        <v>0.2</v>
      </c>
      <c r="E208" s="75"/>
      <c r="F208" s="39">
        <f t="shared" si="40"/>
        <v>4.5200000000000005</v>
      </c>
      <c r="G208" s="67">
        <f t="shared" si="41"/>
        <v>6734800.0000000009</v>
      </c>
      <c r="H208" s="67">
        <f t="shared" si="42"/>
        <v>273983.90909090912</v>
      </c>
      <c r="I208" s="84">
        <f t="shared" ref="I208:I212" si="45">H208/2</f>
        <v>136991.95454545456</v>
      </c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</row>
    <row r="209" spans="1:50" s="20" customFormat="1" ht="15.75" x14ac:dyDescent="0.2">
      <c r="A209" s="8">
        <v>27</v>
      </c>
      <c r="B209" s="70" t="s">
        <v>152</v>
      </c>
      <c r="C209" s="8">
        <v>2.86</v>
      </c>
      <c r="D209" s="9">
        <v>0.15</v>
      </c>
      <c r="E209" s="75"/>
      <c r="F209" s="39">
        <f t="shared" si="40"/>
        <v>3.01</v>
      </c>
      <c r="G209" s="67">
        <f t="shared" si="41"/>
        <v>4484900</v>
      </c>
      <c r="H209" s="67">
        <f t="shared" si="42"/>
        <v>182453.88636363635</v>
      </c>
      <c r="I209" s="84">
        <f t="shared" si="45"/>
        <v>91226.943181818177</v>
      </c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</row>
    <row r="210" spans="1:50" s="20" customFormat="1" ht="15.75" x14ac:dyDescent="0.2">
      <c r="A210" s="8">
        <v>28</v>
      </c>
      <c r="B210" s="70" t="s">
        <v>126</v>
      </c>
      <c r="C210" s="8">
        <v>3.26</v>
      </c>
      <c r="D210" s="9"/>
      <c r="E210" s="75"/>
      <c r="F210" s="39">
        <f t="shared" si="40"/>
        <v>3.26</v>
      </c>
      <c r="G210" s="67">
        <f t="shared" si="41"/>
        <v>4857400</v>
      </c>
      <c r="H210" s="67">
        <f t="shared" si="42"/>
        <v>197607.86363636365</v>
      </c>
      <c r="I210" s="84">
        <f t="shared" si="45"/>
        <v>98803.931818181823</v>
      </c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</row>
    <row r="211" spans="1:50" s="20" customFormat="1" ht="15.75" x14ac:dyDescent="0.2">
      <c r="A211" s="8">
        <v>29</v>
      </c>
      <c r="B211" s="70" t="s">
        <v>153</v>
      </c>
      <c r="C211" s="8">
        <v>4.0599999999999996</v>
      </c>
      <c r="D211" s="9"/>
      <c r="E211" s="75">
        <v>0.52779999999999994</v>
      </c>
      <c r="F211" s="39">
        <f t="shared" si="40"/>
        <v>4.5877999999999997</v>
      </c>
      <c r="G211" s="67">
        <f t="shared" si="41"/>
        <v>6835821.9999999991</v>
      </c>
      <c r="H211" s="67">
        <f t="shared" si="42"/>
        <v>278093.66772727267</v>
      </c>
      <c r="I211" s="84">
        <f t="shared" si="45"/>
        <v>139046.83386363633</v>
      </c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</row>
    <row r="212" spans="1:50" s="20" customFormat="1" ht="15.75" x14ac:dyDescent="0.2">
      <c r="A212" s="8">
        <v>30</v>
      </c>
      <c r="B212" s="70" t="s">
        <v>246</v>
      </c>
      <c r="C212" s="15">
        <v>2.46</v>
      </c>
      <c r="D212" s="9"/>
      <c r="E212" s="9"/>
      <c r="F212" s="39">
        <f t="shared" si="40"/>
        <v>2.46</v>
      </c>
      <c r="G212" s="67">
        <f t="shared" si="41"/>
        <v>3665400</v>
      </c>
      <c r="H212" s="67">
        <f t="shared" si="42"/>
        <v>149115.13636363635</v>
      </c>
      <c r="I212" s="84">
        <f t="shared" si="45"/>
        <v>74557.568181818177</v>
      </c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</row>
    <row r="213" spans="1:50" s="20" customFormat="1" ht="15.75" x14ac:dyDescent="0.25">
      <c r="A213" s="8"/>
      <c r="B213" s="8" t="s">
        <v>128</v>
      </c>
      <c r="C213" s="59">
        <f t="shared" ref="C213:H213" si="46">SUM(C208:C212)</f>
        <v>16.96</v>
      </c>
      <c r="D213" s="59">
        <f t="shared" si="46"/>
        <v>0.35</v>
      </c>
      <c r="E213" s="59">
        <f t="shared" si="46"/>
        <v>0.52779999999999994</v>
      </c>
      <c r="F213" s="59">
        <f t="shared" si="46"/>
        <v>17.837799999999998</v>
      </c>
      <c r="G213" s="59">
        <f t="shared" si="46"/>
        <v>26578322</v>
      </c>
      <c r="H213" s="59">
        <f t="shared" si="46"/>
        <v>1081254.4631818184</v>
      </c>
      <c r="I213" s="63">
        <f t="shared" ref="I213" si="47">SUM(I208:I212)</f>
        <v>540627.23159090918</v>
      </c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</row>
    <row r="214" spans="1:50" s="20" customFormat="1" ht="15.75" x14ac:dyDescent="0.2">
      <c r="A214" s="10" t="s">
        <v>155</v>
      </c>
      <c r="B214" s="10" t="s">
        <v>156</v>
      </c>
      <c r="C214" s="8"/>
      <c r="D214" s="9"/>
      <c r="E214" s="75"/>
      <c r="F214" s="39">
        <f t="shared" si="40"/>
        <v>0</v>
      </c>
      <c r="G214" s="67">
        <f t="shared" si="41"/>
        <v>0</v>
      </c>
      <c r="H214" s="67">
        <f t="shared" si="42"/>
        <v>0</v>
      </c>
      <c r="I214" s="62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</row>
    <row r="215" spans="1:50" s="20" customFormat="1" ht="15.75" x14ac:dyDescent="0.2">
      <c r="A215" s="8">
        <v>31</v>
      </c>
      <c r="B215" s="72" t="s">
        <v>157</v>
      </c>
      <c r="C215" s="12">
        <v>2.2599999999999998</v>
      </c>
      <c r="D215" s="9">
        <v>0.2</v>
      </c>
      <c r="E215" s="75"/>
      <c r="F215" s="39">
        <f t="shared" si="40"/>
        <v>2.46</v>
      </c>
      <c r="G215" s="67">
        <f t="shared" si="41"/>
        <v>3665400</v>
      </c>
      <c r="H215" s="67">
        <f t="shared" si="42"/>
        <v>149115.13636363635</v>
      </c>
      <c r="I215" s="84">
        <f t="shared" ref="I215:I220" si="48">H215/2</f>
        <v>74557.568181818177</v>
      </c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:50" s="20" customFormat="1" ht="15.75" x14ac:dyDescent="0.2">
      <c r="A216" s="8">
        <v>32</v>
      </c>
      <c r="B216" s="70" t="s">
        <v>158</v>
      </c>
      <c r="C216" s="8">
        <v>2.86</v>
      </c>
      <c r="D216" s="9"/>
      <c r="E216" s="75"/>
      <c r="F216" s="39">
        <f t="shared" si="40"/>
        <v>2.86</v>
      </c>
      <c r="G216" s="67">
        <f t="shared" si="41"/>
        <v>4261400</v>
      </c>
      <c r="H216" s="67">
        <f t="shared" si="42"/>
        <v>173361.5</v>
      </c>
      <c r="I216" s="84">
        <f t="shared" si="48"/>
        <v>86680.75</v>
      </c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</row>
    <row r="217" spans="1:50" s="20" customFormat="1" ht="15.75" x14ac:dyDescent="0.2">
      <c r="A217" s="8">
        <v>33</v>
      </c>
      <c r="B217" s="72" t="s">
        <v>159</v>
      </c>
      <c r="C217" s="8">
        <v>2.86</v>
      </c>
      <c r="D217" s="9"/>
      <c r="E217" s="75"/>
      <c r="F217" s="39">
        <f t="shared" si="40"/>
        <v>2.86</v>
      </c>
      <c r="G217" s="67">
        <f t="shared" si="41"/>
        <v>4261400</v>
      </c>
      <c r="H217" s="67">
        <f t="shared" si="42"/>
        <v>173361.5</v>
      </c>
      <c r="I217" s="84">
        <f t="shared" si="48"/>
        <v>86680.75</v>
      </c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</row>
    <row r="218" spans="1:50" s="20" customFormat="1" ht="15.75" x14ac:dyDescent="0.2">
      <c r="A218" s="8">
        <v>34</v>
      </c>
      <c r="B218" s="72" t="s">
        <v>160</v>
      </c>
      <c r="C218" s="8">
        <v>3.06</v>
      </c>
      <c r="D218" s="9"/>
      <c r="E218" s="75"/>
      <c r="F218" s="39">
        <f t="shared" si="40"/>
        <v>3.06</v>
      </c>
      <c r="G218" s="67">
        <f t="shared" si="41"/>
        <v>4559400</v>
      </c>
      <c r="H218" s="67">
        <f t="shared" si="42"/>
        <v>185484.68181818182</v>
      </c>
      <c r="I218" s="84">
        <f t="shared" si="48"/>
        <v>92742.340909090912</v>
      </c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</row>
    <row r="219" spans="1:50" s="20" customFormat="1" ht="15.75" x14ac:dyDescent="0.2">
      <c r="A219" s="8">
        <v>35</v>
      </c>
      <c r="B219" s="72" t="s">
        <v>161</v>
      </c>
      <c r="C219" s="11">
        <v>2.06</v>
      </c>
      <c r="D219" s="9"/>
      <c r="E219" s="75"/>
      <c r="F219" s="39">
        <f t="shared" si="40"/>
        <v>2.06</v>
      </c>
      <c r="G219" s="67">
        <f t="shared" si="41"/>
        <v>3069400</v>
      </c>
      <c r="H219" s="67">
        <f t="shared" si="42"/>
        <v>124868.77272727274</v>
      </c>
      <c r="I219" s="84">
        <f t="shared" si="48"/>
        <v>62434.386363636368</v>
      </c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</row>
    <row r="220" spans="1:50" s="20" customFormat="1" ht="15.75" x14ac:dyDescent="0.2">
      <c r="A220" s="8">
        <v>36</v>
      </c>
      <c r="B220" s="70" t="s">
        <v>235</v>
      </c>
      <c r="C220" s="10">
        <v>2.67</v>
      </c>
      <c r="D220" s="10"/>
      <c r="E220" s="75"/>
      <c r="F220" s="39">
        <f t="shared" si="40"/>
        <v>2.67</v>
      </c>
      <c r="G220" s="67">
        <f t="shared" si="41"/>
        <v>3978300</v>
      </c>
      <c r="H220" s="67">
        <f t="shared" si="42"/>
        <v>161844.47727272726</v>
      </c>
      <c r="I220" s="84">
        <f t="shared" si="48"/>
        <v>80922.238636363632</v>
      </c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</row>
    <row r="221" spans="1:50" s="3" customFormat="1" ht="13.5" x14ac:dyDescent="0.25">
      <c r="A221" s="8"/>
      <c r="B221" s="8" t="s">
        <v>128</v>
      </c>
      <c r="C221" s="14">
        <f t="shared" ref="C221:I221" si="49">SUM(C215:C220)</f>
        <v>15.77</v>
      </c>
      <c r="D221" s="14">
        <f t="shared" si="49"/>
        <v>0.2</v>
      </c>
      <c r="E221" s="14">
        <f t="shared" si="49"/>
        <v>0</v>
      </c>
      <c r="F221" s="14">
        <f t="shared" si="49"/>
        <v>15.97</v>
      </c>
      <c r="G221" s="14">
        <f t="shared" si="49"/>
        <v>23795300</v>
      </c>
      <c r="H221" s="14">
        <f t="shared" si="49"/>
        <v>968036.06818181812</v>
      </c>
      <c r="I221" s="61">
        <f t="shared" si="49"/>
        <v>484018.03409090906</v>
      </c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5"/>
    </row>
    <row r="222" spans="1:50" s="3" customFormat="1" ht="12.75" x14ac:dyDescent="0.2">
      <c r="A222" s="10" t="s">
        <v>163</v>
      </c>
      <c r="B222" s="10" t="s">
        <v>164</v>
      </c>
      <c r="C222" s="8"/>
      <c r="D222" s="9"/>
      <c r="E222" s="38"/>
      <c r="F222" s="39">
        <f t="shared" si="40"/>
        <v>0</v>
      </c>
      <c r="G222" s="67">
        <f t="shared" si="41"/>
        <v>0</v>
      </c>
      <c r="H222" s="67">
        <f t="shared" si="42"/>
        <v>0</v>
      </c>
      <c r="I222" s="62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5"/>
    </row>
    <row r="223" spans="1:50" s="41" customFormat="1" ht="15.75" x14ac:dyDescent="0.25">
      <c r="A223" s="8">
        <v>37</v>
      </c>
      <c r="B223" s="70" t="s">
        <v>172</v>
      </c>
      <c r="C223" s="8">
        <v>3.66</v>
      </c>
      <c r="D223" s="9">
        <v>0.2</v>
      </c>
      <c r="E223" s="70"/>
      <c r="F223" s="39">
        <f t="shared" si="40"/>
        <v>3.8600000000000003</v>
      </c>
      <c r="G223" s="67">
        <f t="shared" si="41"/>
        <v>5751400.0000000009</v>
      </c>
      <c r="H223" s="67">
        <f t="shared" si="42"/>
        <v>233977.40909090912</v>
      </c>
      <c r="I223" s="84">
        <f t="shared" ref="I223:I229" si="50">H223/2</f>
        <v>116988.70454545456</v>
      </c>
    </row>
    <row r="224" spans="1:50" s="42" customFormat="1" ht="15.75" x14ac:dyDescent="0.25">
      <c r="A224" s="8">
        <v>38</v>
      </c>
      <c r="B224" s="70" t="s">
        <v>165</v>
      </c>
      <c r="C224" s="8">
        <v>4.0599999999999996</v>
      </c>
      <c r="D224" s="9">
        <v>0.15</v>
      </c>
      <c r="E224" s="70">
        <v>0.24359999999999996</v>
      </c>
      <c r="F224" s="39">
        <f t="shared" si="40"/>
        <v>4.4535999999999998</v>
      </c>
      <c r="G224" s="67">
        <f t="shared" si="41"/>
        <v>6635864</v>
      </c>
      <c r="H224" s="67">
        <f t="shared" si="42"/>
        <v>269959.01272727276</v>
      </c>
      <c r="I224" s="84">
        <f t="shared" si="50"/>
        <v>134979.50636363638</v>
      </c>
    </row>
    <row r="225" spans="1:9" s="41" customFormat="1" ht="15.75" x14ac:dyDescent="0.25">
      <c r="A225" s="8">
        <v>39</v>
      </c>
      <c r="B225" s="70" t="s">
        <v>166</v>
      </c>
      <c r="C225" s="13">
        <v>4.0599999999999996</v>
      </c>
      <c r="D225" s="11"/>
      <c r="E225" s="11"/>
      <c r="F225" s="39">
        <f t="shared" si="40"/>
        <v>4.0599999999999996</v>
      </c>
      <c r="G225" s="67">
        <f t="shared" si="41"/>
        <v>6049399.9999999991</v>
      </c>
      <c r="H225" s="67">
        <f t="shared" si="42"/>
        <v>246100.59090909088</v>
      </c>
      <c r="I225" s="84">
        <f t="shared" si="50"/>
        <v>123050.29545454544</v>
      </c>
    </row>
    <row r="226" spans="1:9" s="41" customFormat="1" ht="15.75" x14ac:dyDescent="0.25">
      <c r="A226" s="8">
        <v>40</v>
      </c>
      <c r="B226" s="70" t="s">
        <v>167</v>
      </c>
      <c r="C226" s="10">
        <v>4.0599999999999996</v>
      </c>
      <c r="D226" s="10"/>
      <c r="E226" s="70">
        <v>0.24359999999999996</v>
      </c>
      <c r="F226" s="39">
        <f t="shared" si="40"/>
        <v>4.3035999999999994</v>
      </c>
      <c r="G226" s="67">
        <f t="shared" si="41"/>
        <v>6412363.9999999991</v>
      </c>
      <c r="H226" s="67">
        <f t="shared" si="42"/>
        <v>260866.62636363634</v>
      </c>
      <c r="I226" s="84">
        <f t="shared" si="50"/>
        <v>130433.31318181817</v>
      </c>
    </row>
    <row r="227" spans="1:9" s="41" customFormat="1" ht="15.75" x14ac:dyDescent="0.25">
      <c r="A227" s="8">
        <v>41</v>
      </c>
      <c r="B227" s="70" t="s">
        <v>168</v>
      </c>
      <c r="C227" s="8">
        <v>3</v>
      </c>
      <c r="D227" s="9"/>
      <c r="E227" s="70"/>
      <c r="F227" s="39">
        <f t="shared" si="40"/>
        <v>3</v>
      </c>
      <c r="G227" s="67">
        <f t="shared" si="41"/>
        <v>4470000</v>
      </c>
      <c r="H227" s="67">
        <f t="shared" si="42"/>
        <v>181847.72727272726</v>
      </c>
      <c r="I227" s="84">
        <f t="shared" si="50"/>
        <v>90923.863636363632</v>
      </c>
    </row>
    <row r="228" spans="1:9" s="42" customFormat="1" ht="15.75" x14ac:dyDescent="0.25">
      <c r="A228" s="8">
        <v>42</v>
      </c>
      <c r="B228" s="70" t="s">
        <v>169</v>
      </c>
      <c r="C228" s="116">
        <v>4.0599999999999996</v>
      </c>
      <c r="D228" s="116"/>
      <c r="E228" s="70"/>
      <c r="F228" s="39">
        <f t="shared" ref="F228" si="51">C228+D228+E228</f>
        <v>4.0599999999999996</v>
      </c>
      <c r="G228" s="67">
        <f t="shared" ref="G228" si="52">F228*1490000</f>
        <v>6049399.9999999991</v>
      </c>
      <c r="H228" s="67">
        <f t="shared" ref="H228" si="53">G228/22-G228*10.5%/22</f>
        <v>246100.59090909088</v>
      </c>
      <c r="I228" s="84">
        <f t="shared" ref="I228" si="54">H228/2</f>
        <v>123050.29545454544</v>
      </c>
    </row>
    <row r="229" spans="1:9" ht="13.5" x14ac:dyDescent="0.2">
      <c r="A229" s="8">
        <v>43</v>
      </c>
      <c r="B229" s="70" t="s">
        <v>243</v>
      </c>
      <c r="C229" s="8">
        <v>2.46</v>
      </c>
      <c r="D229" s="9"/>
      <c r="E229" s="38"/>
      <c r="F229" s="39">
        <f t="shared" si="40"/>
        <v>2.46</v>
      </c>
      <c r="G229" s="67">
        <f t="shared" si="41"/>
        <v>3665400</v>
      </c>
      <c r="H229" s="67">
        <f t="shared" si="42"/>
        <v>149115.13636363635</v>
      </c>
      <c r="I229" s="84">
        <f t="shared" si="50"/>
        <v>74557.568181818177</v>
      </c>
    </row>
    <row r="230" spans="1:9" ht="13.5" x14ac:dyDescent="0.25">
      <c r="A230" s="8"/>
      <c r="B230" s="8" t="s">
        <v>128</v>
      </c>
      <c r="C230" s="14">
        <f t="shared" ref="C230:G230" si="55">SUM(C223:C229)</f>
        <v>25.36</v>
      </c>
      <c r="D230" s="14">
        <f t="shared" si="55"/>
        <v>0.35</v>
      </c>
      <c r="E230" s="14">
        <f t="shared" si="55"/>
        <v>0.48719999999999991</v>
      </c>
      <c r="F230" s="14">
        <f t="shared" si="55"/>
        <v>26.197199999999999</v>
      </c>
      <c r="G230" s="14">
        <f t="shared" si="55"/>
        <v>39033828</v>
      </c>
      <c r="H230" s="14">
        <f>SUM(H223:H229)</f>
        <v>1587967.0936363633</v>
      </c>
      <c r="I230" s="61">
        <f>SUM(I223:I229)</f>
        <v>793983.54681818164</v>
      </c>
    </row>
    <row r="231" spans="1:9" ht="12.75" x14ac:dyDescent="0.2">
      <c r="A231" s="10" t="s">
        <v>170</v>
      </c>
      <c r="B231" s="10" t="s">
        <v>171</v>
      </c>
      <c r="C231" s="9"/>
      <c r="D231" s="9"/>
      <c r="E231" s="38"/>
      <c r="F231" s="39">
        <f t="shared" si="40"/>
        <v>0</v>
      </c>
      <c r="G231" s="67">
        <f t="shared" si="41"/>
        <v>0</v>
      </c>
      <c r="H231" s="67">
        <f t="shared" si="42"/>
        <v>0</v>
      </c>
      <c r="I231" s="62"/>
    </row>
    <row r="232" spans="1:9" ht="13.5" x14ac:dyDescent="0.2">
      <c r="A232" s="8">
        <v>44</v>
      </c>
      <c r="B232" s="76" t="s">
        <v>173</v>
      </c>
      <c r="C232" s="8">
        <v>4.0599999999999996</v>
      </c>
      <c r="D232" s="9">
        <v>0.2</v>
      </c>
      <c r="E232" s="38">
        <v>0.52779999999999994</v>
      </c>
      <c r="F232" s="39">
        <f t="shared" si="40"/>
        <v>4.7877999999999998</v>
      </c>
      <c r="G232" s="67">
        <f t="shared" si="41"/>
        <v>7133822</v>
      </c>
      <c r="H232" s="67">
        <f t="shared" si="42"/>
        <v>290216.84954545455</v>
      </c>
      <c r="I232" s="84">
        <f t="shared" ref="I232:I238" si="56">H232/2</f>
        <v>145108.42477272727</v>
      </c>
    </row>
    <row r="233" spans="1:9" ht="13.5" x14ac:dyDescent="0.2">
      <c r="A233" s="8">
        <v>45</v>
      </c>
      <c r="B233" s="76" t="s">
        <v>174</v>
      </c>
      <c r="C233" s="15">
        <v>4.0599999999999996</v>
      </c>
      <c r="D233" s="9"/>
      <c r="E233" s="9"/>
      <c r="F233" s="39">
        <f t="shared" si="40"/>
        <v>4.0599999999999996</v>
      </c>
      <c r="G233" s="67">
        <f t="shared" si="41"/>
        <v>6049399.9999999991</v>
      </c>
      <c r="H233" s="67">
        <f t="shared" si="42"/>
        <v>246100.59090909088</v>
      </c>
      <c r="I233" s="84">
        <f t="shared" si="56"/>
        <v>123050.29545454544</v>
      </c>
    </row>
    <row r="234" spans="1:9" ht="13.5" x14ac:dyDescent="0.2">
      <c r="A234" s="8">
        <v>46</v>
      </c>
      <c r="B234" s="70" t="s">
        <v>175</v>
      </c>
      <c r="C234" s="10">
        <v>4.0599999999999996</v>
      </c>
      <c r="D234" s="10"/>
      <c r="E234" s="38"/>
      <c r="F234" s="39">
        <f t="shared" si="40"/>
        <v>4.0599999999999996</v>
      </c>
      <c r="G234" s="67">
        <f t="shared" si="41"/>
        <v>6049399.9999999991</v>
      </c>
      <c r="H234" s="67">
        <f t="shared" si="42"/>
        <v>246100.59090909088</v>
      </c>
      <c r="I234" s="84">
        <f t="shared" si="56"/>
        <v>123050.29545454544</v>
      </c>
    </row>
    <row r="235" spans="1:9" ht="13.5" x14ac:dyDescent="0.2">
      <c r="A235" s="8">
        <v>48</v>
      </c>
      <c r="B235" s="76" t="s">
        <v>263</v>
      </c>
      <c r="C235" s="8">
        <v>2.86</v>
      </c>
      <c r="D235" s="9"/>
      <c r="E235" s="38"/>
      <c r="F235" s="39">
        <f t="shared" si="40"/>
        <v>2.86</v>
      </c>
      <c r="G235" s="67">
        <f t="shared" si="41"/>
        <v>4261400</v>
      </c>
      <c r="H235" s="67">
        <f t="shared" si="42"/>
        <v>173361.5</v>
      </c>
      <c r="I235" s="84">
        <f t="shared" si="56"/>
        <v>86680.75</v>
      </c>
    </row>
    <row r="236" spans="1:9" ht="13.5" x14ac:dyDescent="0.2">
      <c r="A236" s="8">
        <v>49</v>
      </c>
      <c r="B236" s="70" t="s">
        <v>133</v>
      </c>
      <c r="C236" s="55">
        <v>2.34</v>
      </c>
      <c r="D236" s="21"/>
      <c r="E236" s="21"/>
      <c r="F236" s="39">
        <f>C236+D236+E236</f>
        <v>2.34</v>
      </c>
      <c r="G236" s="67">
        <f>F236*1490000</f>
        <v>3486600</v>
      </c>
      <c r="H236" s="67">
        <f>G236/22-G236*10.5%/22</f>
        <v>141841.22727272726</v>
      </c>
      <c r="I236" s="84">
        <f t="shared" si="56"/>
        <v>70920.613636363632</v>
      </c>
    </row>
    <row r="237" spans="1:9" ht="13.5" x14ac:dyDescent="0.2">
      <c r="A237" s="8">
        <v>50</v>
      </c>
      <c r="B237" s="70" t="s">
        <v>162</v>
      </c>
      <c r="C237" s="15">
        <v>2.2599999999999998</v>
      </c>
      <c r="D237" s="9"/>
      <c r="E237" s="9"/>
      <c r="F237" s="39">
        <f>C237+D237+E237</f>
        <v>2.2599999999999998</v>
      </c>
      <c r="G237" s="67">
        <f>F237*1490000</f>
        <v>3367399.9999999995</v>
      </c>
      <c r="H237" s="67">
        <f>G237/22-G237*10.5%/22</f>
        <v>136991.95454545453</v>
      </c>
      <c r="I237" s="84">
        <f t="shared" si="56"/>
        <v>68495.977272727265</v>
      </c>
    </row>
    <row r="238" spans="1:9" ht="13.5" x14ac:dyDescent="0.2">
      <c r="A238" s="8">
        <v>51</v>
      </c>
      <c r="B238" s="76" t="s">
        <v>242</v>
      </c>
      <c r="C238" s="8">
        <v>2.46</v>
      </c>
      <c r="D238" s="9"/>
      <c r="E238" s="38"/>
      <c r="F238" s="39">
        <f t="shared" si="40"/>
        <v>2.46</v>
      </c>
      <c r="G238" s="67">
        <f t="shared" si="41"/>
        <v>3665400</v>
      </c>
      <c r="H238" s="67">
        <f t="shared" si="42"/>
        <v>149115.13636363635</v>
      </c>
      <c r="I238" s="84">
        <f t="shared" si="56"/>
        <v>74557.568181818177</v>
      </c>
    </row>
    <row r="239" spans="1:9" ht="13.5" x14ac:dyDescent="0.25">
      <c r="A239" s="8"/>
      <c r="B239" s="8" t="s">
        <v>128</v>
      </c>
      <c r="C239" s="14">
        <f>SUM(C232:C238)</f>
        <v>22.1</v>
      </c>
      <c r="D239" s="14">
        <f>SUM(D232:D238)</f>
        <v>0.2</v>
      </c>
      <c r="E239" s="14">
        <f>SUM(E232:E238)</f>
        <v>0.52779999999999994</v>
      </c>
      <c r="F239" s="14">
        <f>SUM(F232:F238)</f>
        <v>22.827799999999996</v>
      </c>
      <c r="G239" s="14">
        <f>SUM(G232:G238)</f>
        <v>34013422</v>
      </c>
      <c r="H239" s="14">
        <f>SUM(H232:H238)</f>
        <v>1383727.8495454546</v>
      </c>
      <c r="I239" s="61">
        <f>SUM(I232:I238)</f>
        <v>691863.9247727273</v>
      </c>
    </row>
    <row r="240" spans="1:9" ht="12.75" x14ac:dyDescent="0.2">
      <c r="A240" s="10" t="s">
        <v>176</v>
      </c>
      <c r="B240" s="10" t="s">
        <v>177</v>
      </c>
      <c r="C240" s="9"/>
      <c r="D240" s="9"/>
      <c r="E240" s="38"/>
      <c r="F240" s="39">
        <f t="shared" si="40"/>
        <v>0</v>
      </c>
      <c r="G240" s="67">
        <f t="shared" si="41"/>
        <v>0</v>
      </c>
      <c r="H240" s="67">
        <f t="shared" si="42"/>
        <v>0</v>
      </c>
      <c r="I240" s="62"/>
    </row>
    <row r="241" spans="1:50" ht="13.5" x14ac:dyDescent="0.2">
      <c r="A241" s="8">
        <v>52</v>
      </c>
      <c r="B241" s="76" t="s">
        <v>178</v>
      </c>
      <c r="C241" s="8">
        <v>3.33</v>
      </c>
      <c r="D241" s="9">
        <v>0.2</v>
      </c>
      <c r="E241" s="38"/>
      <c r="F241" s="39">
        <f t="shared" si="40"/>
        <v>3.5300000000000002</v>
      </c>
      <c r="G241" s="67">
        <f t="shared" si="41"/>
        <v>5259700</v>
      </c>
      <c r="H241" s="67">
        <f t="shared" si="42"/>
        <v>213974.15909090909</v>
      </c>
      <c r="I241" s="84">
        <f t="shared" ref="I241:I245" si="57">H241/2</f>
        <v>106987.07954545454</v>
      </c>
    </row>
    <row r="242" spans="1:50" ht="13.5" x14ac:dyDescent="0.2">
      <c r="A242" s="8">
        <v>53</v>
      </c>
      <c r="B242" s="70" t="s">
        <v>179</v>
      </c>
      <c r="C242" s="15">
        <v>2.86</v>
      </c>
      <c r="D242" s="9">
        <v>0.15</v>
      </c>
      <c r="E242" s="9"/>
      <c r="F242" s="39">
        <f t="shared" si="40"/>
        <v>3.01</v>
      </c>
      <c r="G242" s="67">
        <f t="shared" si="41"/>
        <v>4484900</v>
      </c>
      <c r="H242" s="67">
        <f t="shared" si="42"/>
        <v>182453.88636363635</v>
      </c>
      <c r="I242" s="84">
        <f t="shared" si="57"/>
        <v>91226.943181818177</v>
      </c>
    </row>
    <row r="243" spans="1:50" ht="13.5" x14ac:dyDescent="0.2">
      <c r="A243" s="8">
        <v>54</v>
      </c>
      <c r="B243" s="70" t="s">
        <v>180</v>
      </c>
      <c r="C243" s="10">
        <v>4.0599999999999996</v>
      </c>
      <c r="D243" s="10"/>
      <c r="E243" s="38">
        <v>0.24359999999999996</v>
      </c>
      <c r="F243" s="39">
        <f t="shared" si="40"/>
        <v>4.3035999999999994</v>
      </c>
      <c r="G243" s="67">
        <f t="shared" si="41"/>
        <v>6412363.9999999991</v>
      </c>
      <c r="H243" s="67">
        <f t="shared" si="42"/>
        <v>260866.62636363634</v>
      </c>
      <c r="I243" s="84">
        <f t="shared" si="57"/>
        <v>130433.31318181817</v>
      </c>
    </row>
    <row r="244" spans="1:50" ht="13.5" x14ac:dyDescent="0.2">
      <c r="A244" s="8">
        <v>55</v>
      </c>
      <c r="B244" s="70" t="s">
        <v>181</v>
      </c>
      <c r="C244" s="8">
        <v>2.86</v>
      </c>
      <c r="D244" s="9"/>
      <c r="E244" s="38"/>
      <c r="F244" s="39">
        <f t="shared" si="40"/>
        <v>2.86</v>
      </c>
      <c r="G244" s="67">
        <f t="shared" si="41"/>
        <v>4261400</v>
      </c>
      <c r="H244" s="67">
        <f t="shared" si="42"/>
        <v>173361.5</v>
      </c>
      <c r="I244" s="84">
        <f t="shared" si="57"/>
        <v>86680.75</v>
      </c>
    </row>
    <row r="245" spans="1:50" ht="13.5" x14ac:dyDescent="0.2">
      <c r="A245" s="8">
        <v>56</v>
      </c>
      <c r="B245" s="70" t="s">
        <v>244</v>
      </c>
      <c r="C245" s="8">
        <v>2.46</v>
      </c>
      <c r="D245" s="9"/>
      <c r="E245" s="38"/>
      <c r="F245" s="39">
        <f t="shared" si="40"/>
        <v>2.46</v>
      </c>
      <c r="G245" s="67">
        <f t="shared" si="41"/>
        <v>3665400</v>
      </c>
      <c r="H245" s="67">
        <f t="shared" si="42"/>
        <v>149115.13636363635</v>
      </c>
      <c r="I245" s="84">
        <f t="shared" si="57"/>
        <v>74557.568181818177</v>
      </c>
    </row>
    <row r="246" spans="1:50" ht="13.5" x14ac:dyDescent="0.25">
      <c r="A246" s="8"/>
      <c r="B246" s="8" t="s">
        <v>128</v>
      </c>
      <c r="C246" s="14">
        <f t="shared" ref="C246:H246" si="58">SUM(C241:C245)</f>
        <v>15.57</v>
      </c>
      <c r="D246" s="14">
        <f t="shared" si="58"/>
        <v>0.35</v>
      </c>
      <c r="E246" s="14">
        <f t="shared" si="58"/>
        <v>0.24359999999999996</v>
      </c>
      <c r="F246" s="14">
        <f t="shared" si="58"/>
        <v>16.163599999999999</v>
      </c>
      <c r="G246" s="14">
        <f t="shared" si="58"/>
        <v>24083764</v>
      </c>
      <c r="H246" s="14">
        <f t="shared" si="58"/>
        <v>979771.30818181811</v>
      </c>
      <c r="I246" s="61">
        <f>SUM(I241:I245)</f>
        <v>489885.65409090905</v>
      </c>
    </row>
    <row r="247" spans="1:50" ht="12.75" x14ac:dyDescent="0.2">
      <c r="A247" s="10" t="s">
        <v>182</v>
      </c>
      <c r="B247" s="10" t="s">
        <v>183</v>
      </c>
      <c r="C247" s="8"/>
      <c r="D247" s="9"/>
      <c r="E247" s="38"/>
      <c r="F247" s="39">
        <f t="shared" si="40"/>
        <v>0</v>
      </c>
      <c r="G247" s="67">
        <f t="shared" si="41"/>
        <v>0</v>
      </c>
      <c r="H247" s="67">
        <f t="shared" si="42"/>
        <v>0</v>
      </c>
      <c r="I247" s="62"/>
    </row>
    <row r="248" spans="1:50" s="4" customFormat="1" ht="13.5" x14ac:dyDescent="0.2">
      <c r="A248" s="8">
        <v>57</v>
      </c>
      <c r="B248" s="70" t="s">
        <v>184</v>
      </c>
      <c r="C248" s="8">
        <v>3</v>
      </c>
      <c r="D248" s="9">
        <v>0.2</v>
      </c>
      <c r="E248" s="38"/>
      <c r="F248" s="39">
        <f t="shared" si="40"/>
        <v>3.2</v>
      </c>
      <c r="G248" s="67">
        <f t="shared" si="41"/>
        <v>4768000</v>
      </c>
      <c r="H248" s="67">
        <f t="shared" si="42"/>
        <v>193970.90909090909</v>
      </c>
      <c r="I248" s="84">
        <f t="shared" ref="I248:I254" si="59">H248/2</f>
        <v>96985.454545454544</v>
      </c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X248" s="5"/>
    </row>
    <row r="249" spans="1:50" s="4" customFormat="1" ht="13.5" x14ac:dyDescent="0.2">
      <c r="A249" s="8">
        <v>58</v>
      </c>
      <c r="B249" s="70" t="s">
        <v>185</v>
      </c>
      <c r="C249" s="16">
        <v>2.86</v>
      </c>
      <c r="D249" s="9">
        <v>0.15</v>
      </c>
      <c r="E249" s="9"/>
      <c r="F249" s="39">
        <f t="shared" si="40"/>
        <v>3.01</v>
      </c>
      <c r="G249" s="67">
        <f t="shared" si="41"/>
        <v>4484900</v>
      </c>
      <c r="H249" s="67">
        <f t="shared" si="42"/>
        <v>182453.88636363635</v>
      </c>
      <c r="I249" s="84">
        <f t="shared" si="59"/>
        <v>91226.943181818177</v>
      </c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X249" s="5"/>
    </row>
    <row r="250" spans="1:50" s="7" customFormat="1" ht="13.5" x14ac:dyDescent="0.2">
      <c r="A250" s="8">
        <v>59</v>
      </c>
      <c r="B250" s="70" t="s">
        <v>186</v>
      </c>
      <c r="C250" s="10">
        <v>4.0599999999999996</v>
      </c>
      <c r="D250" s="10"/>
      <c r="E250" s="66">
        <v>0.44659999999999994</v>
      </c>
      <c r="F250" s="39">
        <f t="shared" si="40"/>
        <v>4.5065999999999997</v>
      </c>
      <c r="G250" s="67">
        <f t="shared" si="41"/>
        <v>6714834</v>
      </c>
      <c r="H250" s="67">
        <f t="shared" si="42"/>
        <v>273171.65590909094</v>
      </c>
      <c r="I250" s="84">
        <f t="shared" si="59"/>
        <v>136585.82795454547</v>
      </c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</row>
    <row r="251" spans="1:50" ht="13.5" x14ac:dyDescent="0.2">
      <c r="A251" s="8">
        <v>60</v>
      </c>
      <c r="B251" s="70" t="s">
        <v>187</v>
      </c>
      <c r="C251" s="12">
        <v>3.06</v>
      </c>
      <c r="D251" s="9"/>
      <c r="E251" s="38"/>
      <c r="F251" s="39">
        <f t="shared" si="40"/>
        <v>3.06</v>
      </c>
      <c r="G251" s="67">
        <f t="shared" si="41"/>
        <v>4559400</v>
      </c>
      <c r="H251" s="67">
        <f t="shared" si="42"/>
        <v>185484.68181818182</v>
      </c>
      <c r="I251" s="84">
        <f t="shared" si="59"/>
        <v>92742.340909090912</v>
      </c>
    </row>
    <row r="252" spans="1:50" s="4" customFormat="1" ht="13.5" x14ac:dyDescent="0.2">
      <c r="A252" s="8">
        <v>61</v>
      </c>
      <c r="B252" s="70" t="s">
        <v>188</v>
      </c>
      <c r="C252" s="8">
        <v>3.46</v>
      </c>
      <c r="D252" s="9"/>
      <c r="E252" s="38"/>
      <c r="F252" s="39">
        <f t="shared" si="40"/>
        <v>3.46</v>
      </c>
      <c r="G252" s="67">
        <f t="shared" si="41"/>
        <v>5155400</v>
      </c>
      <c r="H252" s="67">
        <f t="shared" si="42"/>
        <v>209731.04545454547</v>
      </c>
      <c r="I252" s="84">
        <f t="shared" si="59"/>
        <v>104865.52272727274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X252" s="5"/>
    </row>
    <row r="253" spans="1:50" s="35" customFormat="1" ht="13.5" x14ac:dyDescent="0.2">
      <c r="A253" s="8">
        <v>62</v>
      </c>
      <c r="B253" s="70" t="s">
        <v>189</v>
      </c>
      <c r="C253" s="8">
        <v>2.46</v>
      </c>
      <c r="D253" s="9"/>
      <c r="E253" s="66"/>
      <c r="F253" s="39">
        <f t="shared" si="40"/>
        <v>2.46</v>
      </c>
      <c r="G253" s="67">
        <f t="shared" si="41"/>
        <v>3665400</v>
      </c>
      <c r="H253" s="67">
        <f t="shared" si="42"/>
        <v>149115.13636363635</v>
      </c>
      <c r="I253" s="84">
        <f t="shared" si="59"/>
        <v>74557.568181818177</v>
      </c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</row>
    <row r="254" spans="1:50" ht="13.5" x14ac:dyDescent="0.2">
      <c r="A254" s="8">
        <v>63</v>
      </c>
      <c r="B254" s="70" t="s">
        <v>237</v>
      </c>
      <c r="C254" s="8">
        <v>2.66</v>
      </c>
      <c r="D254" s="9"/>
      <c r="E254" s="38"/>
      <c r="F254" s="39">
        <f t="shared" si="40"/>
        <v>2.66</v>
      </c>
      <c r="G254" s="67">
        <f t="shared" si="41"/>
        <v>3963400</v>
      </c>
      <c r="H254" s="67">
        <f t="shared" si="42"/>
        <v>161238.31818181818</v>
      </c>
      <c r="I254" s="84">
        <f t="shared" si="59"/>
        <v>80619.159090909088</v>
      </c>
    </row>
    <row r="255" spans="1:50" ht="13.5" x14ac:dyDescent="0.25">
      <c r="A255" s="8"/>
      <c r="B255" s="8" t="s">
        <v>128</v>
      </c>
      <c r="C255" s="14">
        <f t="shared" ref="C255:H255" si="60">SUM(C248:C254)</f>
        <v>21.56</v>
      </c>
      <c r="D255" s="14">
        <f t="shared" si="60"/>
        <v>0.35</v>
      </c>
      <c r="E255" s="14">
        <f t="shared" si="60"/>
        <v>0.44659999999999994</v>
      </c>
      <c r="F255" s="14">
        <f t="shared" si="60"/>
        <v>22.3566</v>
      </c>
      <c r="G255" s="14">
        <f t="shared" si="60"/>
        <v>33311334</v>
      </c>
      <c r="H255" s="14">
        <f t="shared" si="60"/>
        <v>1355165.6331818181</v>
      </c>
      <c r="I255" s="61">
        <f t="shared" ref="I255" si="61">SUM(I248:I254)</f>
        <v>677582.81659090903</v>
      </c>
    </row>
    <row r="256" spans="1:50" ht="12.75" x14ac:dyDescent="0.2">
      <c r="A256" s="10" t="s">
        <v>190</v>
      </c>
      <c r="B256" s="10" t="s">
        <v>191</v>
      </c>
      <c r="C256" s="10"/>
      <c r="D256" s="10"/>
      <c r="E256" s="38"/>
      <c r="F256" s="39">
        <f t="shared" si="40"/>
        <v>0</v>
      </c>
      <c r="G256" s="67">
        <f t="shared" si="41"/>
        <v>0</v>
      </c>
      <c r="H256" s="67">
        <f t="shared" si="42"/>
        <v>0</v>
      </c>
      <c r="I256" s="62"/>
    </row>
    <row r="257" spans="1:9" ht="13.5" x14ac:dyDescent="0.2">
      <c r="A257" s="8">
        <v>64</v>
      </c>
      <c r="B257" s="70" t="s">
        <v>192</v>
      </c>
      <c r="C257" s="8">
        <v>4.6500000000000004</v>
      </c>
      <c r="D257" s="9">
        <v>0.2</v>
      </c>
      <c r="E257" s="38"/>
      <c r="F257" s="39">
        <f t="shared" si="40"/>
        <v>4.8500000000000005</v>
      </c>
      <c r="G257" s="67">
        <f t="shared" si="41"/>
        <v>7226500.0000000009</v>
      </c>
      <c r="H257" s="67">
        <f t="shared" si="42"/>
        <v>293987.15909090912</v>
      </c>
      <c r="I257" s="84">
        <f t="shared" ref="I257:I262" si="62">H257/2</f>
        <v>146993.57954545456</v>
      </c>
    </row>
    <row r="258" spans="1:9" ht="13.5" x14ac:dyDescent="0.2">
      <c r="A258" s="8">
        <v>65</v>
      </c>
      <c r="B258" s="70" t="s">
        <v>193</v>
      </c>
      <c r="C258" s="8">
        <v>2.86</v>
      </c>
      <c r="D258" s="9">
        <v>0.15</v>
      </c>
      <c r="E258" s="38"/>
      <c r="F258" s="39">
        <f t="shared" si="40"/>
        <v>3.01</v>
      </c>
      <c r="G258" s="67">
        <f t="shared" si="41"/>
        <v>4484900</v>
      </c>
      <c r="H258" s="67">
        <f t="shared" si="42"/>
        <v>182453.88636363635</v>
      </c>
      <c r="I258" s="84">
        <f t="shared" si="62"/>
        <v>91226.943181818177</v>
      </c>
    </row>
    <row r="259" spans="1:9" ht="13.5" x14ac:dyDescent="0.2">
      <c r="A259" s="8">
        <v>66</v>
      </c>
      <c r="B259" s="70" t="s">
        <v>194</v>
      </c>
      <c r="C259" s="8">
        <v>4.0599999999999996</v>
      </c>
      <c r="D259" s="9"/>
      <c r="E259" s="38"/>
      <c r="F259" s="39">
        <f t="shared" si="40"/>
        <v>4.0599999999999996</v>
      </c>
      <c r="G259" s="67">
        <f t="shared" si="41"/>
        <v>6049399.9999999991</v>
      </c>
      <c r="H259" s="67">
        <f t="shared" si="42"/>
        <v>246100.59090909088</v>
      </c>
      <c r="I259" s="84">
        <f t="shared" si="62"/>
        <v>123050.29545454544</v>
      </c>
    </row>
    <row r="260" spans="1:9" ht="13.5" x14ac:dyDescent="0.2">
      <c r="A260" s="8">
        <v>67</v>
      </c>
      <c r="B260" s="70" t="s">
        <v>195</v>
      </c>
      <c r="C260" s="8">
        <v>2.86</v>
      </c>
      <c r="D260" s="9"/>
      <c r="E260" s="38"/>
      <c r="F260" s="39">
        <f t="shared" si="40"/>
        <v>2.86</v>
      </c>
      <c r="G260" s="67">
        <f t="shared" si="41"/>
        <v>4261400</v>
      </c>
      <c r="H260" s="67">
        <f t="shared" si="42"/>
        <v>173361.5</v>
      </c>
      <c r="I260" s="84">
        <f t="shared" si="62"/>
        <v>86680.75</v>
      </c>
    </row>
    <row r="261" spans="1:9" ht="13.5" x14ac:dyDescent="0.2">
      <c r="A261" s="8">
        <v>68</v>
      </c>
      <c r="B261" s="70" t="s">
        <v>196</v>
      </c>
      <c r="C261" s="8">
        <v>2.86</v>
      </c>
      <c r="D261" s="9"/>
      <c r="E261" s="38"/>
      <c r="F261" s="39">
        <f t="shared" si="40"/>
        <v>2.86</v>
      </c>
      <c r="G261" s="67">
        <f t="shared" si="41"/>
        <v>4261400</v>
      </c>
      <c r="H261" s="67">
        <f t="shared" si="42"/>
        <v>173361.5</v>
      </c>
      <c r="I261" s="84">
        <f t="shared" si="62"/>
        <v>86680.75</v>
      </c>
    </row>
    <row r="262" spans="1:9" ht="13.5" x14ac:dyDescent="0.2">
      <c r="A262" s="8">
        <v>69</v>
      </c>
      <c r="B262" s="70" t="s">
        <v>245</v>
      </c>
      <c r="C262" s="8">
        <v>2.46</v>
      </c>
      <c r="D262" s="9"/>
      <c r="E262" s="38"/>
      <c r="F262" s="39">
        <f t="shared" si="40"/>
        <v>2.46</v>
      </c>
      <c r="G262" s="67">
        <f t="shared" si="41"/>
        <v>3665400</v>
      </c>
      <c r="H262" s="67">
        <f t="shared" si="42"/>
        <v>149115.13636363635</v>
      </c>
      <c r="I262" s="84">
        <f t="shared" si="62"/>
        <v>74557.568181818177</v>
      </c>
    </row>
    <row r="263" spans="1:9" ht="13.5" x14ac:dyDescent="0.25">
      <c r="A263" s="8"/>
      <c r="B263" s="8" t="s">
        <v>128</v>
      </c>
      <c r="C263" s="14">
        <f t="shared" ref="C263:G263" si="63">SUM(C257:C262)</f>
        <v>19.75</v>
      </c>
      <c r="D263" s="14">
        <f t="shared" si="63"/>
        <v>0.35</v>
      </c>
      <c r="E263" s="14">
        <f t="shared" si="63"/>
        <v>0</v>
      </c>
      <c r="F263" s="14">
        <f t="shared" si="63"/>
        <v>20.100000000000001</v>
      </c>
      <c r="G263" s="14">
        <f t="shared" si="63"/>
        <v>29949000</v>
      </c>
      <c r="H263" s="14">
        <f>SUM(H257:H262)</f>
        <v>1218379.7727272725</v>
      </c>
      <c r="I263" s="61">
        <f t="shared" ref="I263" si="64">SUM(I257:I262)</f>
        <v>609189.88636363624</v>
      </c>
    </row>
    <row r="264" spans="1:9" ht="12.75" x14ac:dyDescent="0.2">
      <c r="A264" s="10" t="s">
        <v>197</v>
      </c>
      <c r="B264" s="10" t="s">
        <v>198</v>
      </c>
      <c r="C264" s="10"/>
      <c r="D264" s="10"/>
      <c r="E264" s="38"/>
      <c r="F264" s="39">
        <f t="shared" si="40"/>
        <v>0</v>
      </c>
      <c r="G264" s="67">
        <f t="shared" si="41"/>
        <v>0</v>
      </c>
      <c r="H264" s="67">
        <f t="shared" si="42"/>
        <v>0</v>
      </c>
      <c r="I264" s="62"/>
    </row>
    <row r="265" spans="1:9" ht="13.5" x14ac:dyDescent="0.2">
      <c r="A265" s="8">
        <v>70</v>
      </c>
      <c r="B265" s="70" t="s">
        <v>199</v>
      </c>
      <c r="C265" s="8">
        <v>2.86</v>
      </c>
      <c r="D265" s="9">
        <v>0.2</v>
      </c>
      <c r="E265" s="38"/>
      <c r="F265" s="39">
        <f t="shared" si="40"/>
        <v>3.06</v>
      </c>
      <c r="G265" s="67">
        <f t="shared" si="41"/>
        <v>4559400</v>
      </c>
      <c r="H265" s="67">
        <f t="shared" si="42"/>
        <v>185484.68181818182</v>
      </c>
      <c r="I265" s="84">
        <f t="shared" ref="I265:I271" si="65">H265/2</f>
        <v>92742.340909090912</v>
      </c>
    </row>
    <row r="266" spans="1:9" ht="13.5" x14ac:dyDescent="0.2">
      <c r="A266" s="8">
        <v>71</v>
      </c>
      <c r="B266" s="70" t="s">
        <v>200</v>
      </c>
      <c r="C266" s="8">
        <v>2.2599999999999998</v>
      </c>
      <c r="D266" s="9">
        <v>0.15</v>
      </c>
      <c r="E266" s="38"/>
      <c r="F266" s="39">
        <f t="shared" ref="F266:F271" si="66">C266+D266+E266</f>
        <v>2.4099999999999997</v>
      </c>
      <c r="G266" s="67">
        <f t="shared" si="41"/>
        <v>3590899.9999999995</v>
      </c>
      <c r="H266" s="67">
        <f>G266/22-G266*10.5%/22</f>
        <v>146084.34090909091</v>
      </c>
      <c r="I266" s="84">
        <f t="shared" si="65"/>
        <v>73042.170454545456</v>
      </c>
    </row>
    <row r="267" spans="1:9" ht="13.5" x14ac:dyDescent="0.2">
      <c r="A267" s="8">
        <v>72</v>
      </c>
      <c r="B267" s="70" t="s">
        <v>201</v>
      </c>
      <c r="C267" s="8">
        <v>2.86</v>
      </c>
      <c r="D267" s="9"/>
      <c r="E267" s="38"/>
      <c r="F267" s="39">
        <f t="shared" si="66"/>
        <v>2.86</v>
      </c>
      <c r="G267" s="67">
        <f t="shared" ref="G267:G270" si="67">F267*1490000</f>
        <v>4261400</v>
      </c>
      <c r="H267" s="67">
        <f t="shared" ref="H267:H270" si="68">G267/22-G267*10.5%/22</f>
        <v>173361.5</v>
      </c>
      <c r="I267" s="84">
        <f t="shared" si="65"/>
        <v>86680.75</v>
      </c>
    </row>
    <row r="268" spans="1:9" ht="13.5" x14ac:dyDescent="0.2">
      <c r="A268" s="8">
        <v>73</v>
      </c>
      <c r="B268" s="70" t="s">
        <v>125</v>
      </c>
      <c r="C268" s="8">
        <v>2.86</v>
      </c>
      <c r="D268" s="9"/>
      <c r="E268" s="38"/>
      <c r="F268" s="39">
        <f t="shared" si="66"/>
        <v>2.86</v>
      </c>
      <c r="G268" s="67">
        <f t="shared" si="67"/>
        <v>4261400</v>
      </c>
      <c r="H268" s="67">
        <f t="shared" si="68"/>
        <v>173361.5</v>
      </c>
      <c r="I268" s="84">
        <f t="shared" si="65"/>
        <v>86680.75</v>
      </c>
    </row>
    <row r="269" spans="1:9" ht="13.5" x14ac:dyDescent="0.2">
      <c r="A269" s="8">
        <v>74</v>
      </c>
      <c r="B269" s="70" t="s">
        <v>154</v>
      </c>
      <c r="C269" s="8">
        <v>4.0599999999999996</v>
      </c>
      <c r="D269" s="9"/>
      <c r="E269" s="38">
        <v>0.24359999999999996</v>
      </c>
      <c r="F269" s="39">
        <f t="shared" si="66"/>
        <v>4.3035999999999994</v>
      </c>
      <c r="G269" s="67">
        <f t="shared" si="67"/>
        <v>6412363.9999999991</v>
      </c>
      <c r="H269" s="67">
        <f t="shared" si="68"/>
        <v>260866.62636363634</v>
      </c>
      <c r="I269" s="84">
        <f t="shared" si="65"/>
        <v>130433.31318181817</v>
      </c>
    </row>
    <row r="270" spans="1:9" ht="13.5" x14ac:dyDescent="0.2">
      <c r="A270" s="8">
        <v>75</v>
      </c>
      <c r="B270" s="70" t="s">
        <v>238</v>
      </c>
      <c r="C270" s="8">
        <v>2.66</v>
      </c>
      <c r="D270" s="9"/>
      <c r="E270" s="38"/>
      <c r="F270" s="39">
        <f t="shared" si="66"/>
        <v>2.66</v>
      </c>
      <c r="G270" s="67">
        <f t="shared" si="67"/>
        <v>3963400</v>
      </c>
      <c r="H270" s="67">
        <f t="shared" si="68"/>
        <v>161238.31818181818</v>
      </c>
      <c r="I270" s="84">
        <f t="shared" si="65"/>
        <v>80619.159090909088</v>
      </c>
    </row>
    <row r="271" spans="1:9" ht="13.5" x14ac:dyDescent="0.2">
      <c r="A271" s="8"/>
      <c r="B271" s="8" t="s">
        <v>128</v>
      </c>
      <c r="C271" s="15">
        <v>17.559999999999999</v>
      </c>
      <c r="D271" s="16">
        <v>0.35</v>
      </c>
      <c r="E271" s="77">
        <v>0.24359999999999996</v>
      </c>
      <c r="F271" s="78">
        <f t="shared" si="66"/>
        <v>18.153600000000001</v>
      </c>
      <c r="G271" s="71">
        <f>SUM(G265:G270)</f>
        <v>27048864</v>
      </c>
      <c r="H271" s="71">
        <f>SUM(H265:H270)</f>
        <v>1100396.9672727273</v>
      </c>
      <c r="I271" s="84">
        <f t="shared" si="65"/>
        <v>550198.48363636364</v>
      </c>
    </row>
    <row r="272" spans="1:9" ht="13.5" x14ac:dyDescent="0.25">
      <c r="A272" s="125" t="s">
        <v>202</v>
      </c>
      <c r="B272" s="125"/>
      <c r="C272" s="90">
        <f>C271+C263+C255+C246+C239+C230+C221+C206+C197+C181+C189+C213</f>
        <v>234.81</v>
      </c>
      <c r="D272" s="90">
        <f>D271+D263+D255+D246+D239+D230+D221+D206+D197+D181+D189+D213</f>
        <v>3.7500000000000004</v>
      </c>
      <c r="E272" s="90">
        <f>E271+E263+E255+E246+E239+E230+E221+E206+E197+E181+E189+E213</f>
        <v>3.9381999999999993</v>
      </c>
      <c r="F272" s="90">
        <f>F271+F263+F255+F246+F239+F230+F221+F206+F197+F181+F189+F213</f>
        <v>242.4982</v>
      </c>
      <c r="G272" s="90">
        <f>G271+G263+G255+G246+G239+G230+G221+G206+G197+G181+G189+G213</f>
        <v>361322318</v>
      </c>
      <c r="H272" s="90">
        <f>H271+H263+H255+H246+H239+H230+H221+H206+H197+H181+H189+H213</f>
        <v>14699248.845909091</v>
      </c>
      <c r="I272" s="91">
        <f>I271+I263+I255+I246+I239+I230+I221+I206+I197+I181+I189+I213</f>
        <v>7349624.4229545454</v>
      </c>
    </row>
    <row r="273" spans="1:49" ht="18.75" x14ac:dyDescent="0.3">
      <c r="A273" s="118" t="s">
        <v>264</v>
      </c>
      <c r="B273" s="119"/>
      <c r="C273" s="87"/>
      <c r="D273" s="87"/>
      <c r="E273" s="87"/>
      <c r="F273" s="87"/>
      <c r="G273" s="88"/>
      <c r="H273" s="88">
        <f>H272+H172</f>
        <v>43042229.589545429</v>
      </c>
      <c r="I273" s="89">
        <f>I272+I172</f>
        <v>21521114.794772726</v>
      </c>
      <c r="J273" s="58">
        <v>40900000</v>
      </c>
      <c r="K273" s="58">
        <v>10350000</v>
      </c>
    </row>
    <row r="274" spans="1:49" s="115" customFormat="1" ht="18.75" x14ac:dyDescent="0.3">
      <c r="A274" s="109" t="s">
        <v>271</v>
      </c>
      <c r="B274" s="110"/>
      <c r="C274" s="111"/>
      <c r="D274" s="111"/>
      <c r="E274" s="111"/>
      <c r="F274" s="111"/>
      <c r="G274" s="112"/>
      <c r="H274" s="111"/>
      <c r="I274" s="113"/>
      <c r="J274" s="60">
        <v>0.94909961854351665</v>
      </c>
      <c r="K274" s="60">
        <v>0.24017557584169674</v>
      </c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</row>
    <row r="275" spans="1:49" ht="18.75" x14ac:dyDescent="0.3">
      <c r="A275" s="46"/>
      <c r="B275" s="46"/>
      <c r="C275" s="46"/>
      <c r="D275" s="46"/>
      <c r="E275" s="46"/>
      <c r="F275" s="46"/>
      <c r="G275" s="46"/>
      <c r="H275" s="46" t="s">
        <v>272</v>
      </c>
      <c r="I275" s="46"/>
      <c r="J275" s="46"/>
      <c r="K275" s="58"/>
    </row>
    <row r="276" spans="1:49" ht="18.75" x14ac:dyDescent="0.3">
      <c r="A276" s="46"/>
      <c r="B276" s="47" t="s">
        <v>94</v>
      </c>
      <c r="C276" s="48"/>
      <c r="D276" s="49"/>
      <c r="E276" s="43"/>
      <c r="F276" s="47" t="s">
        <v>91</v>
      </c>
      <c r="G276" s="44"/>
      <c r="H276" s="46" t="s">
        <v>268</v>
      </c>
      <c r="I276" s="46"/>
      <c r="J276" s="46"/>
      <c r="K276" s="58"/>
    </row>
    <row r="277" spans="1:49" ht="18.75" x14ac:dyDescent="0.3">
      <c r="A277" s="46"/>
      <c r="B277" s="47"/>
      <c r="C277" s="48"/>
      <c r="D277" s="49"/>
      <c r="E277" s="43"/>
      <c r="F277" s="47"/>
      <c r="G277" s="44"/>
      <c r="H277" s="46"/>
      <c r="I277" s="46"/>
      <c r="J277" s="46"/>
      <c r="K277" s="58"/>
    </row>
    <row r="278" spans="1:49" ht="18.75" x14ac:dyDescent="0.3">
      <c r="A278" s="46"/>
      <c r="B278" s="47"/>
      <c r="C278" s="48"/>
      <c r="D278" s="49"/>
      <c r="E278" s="43"/>
      <c r="F278" s="47"/>
      <c r="G278" s="44"/>
      <c r="H278" s="46"/>
      <c r="I278" s="46"/>
      <c r="J278" s="46"/>
      <c r="K278" s="58"/>
    </row>
    <row r="279" spans="1:49" ht="18.75" x14ac:dyDescent="0.3">
      <c r="A279" s="46"/>
      <c r="B279" s="47"/>
      <c r="C279" s="48"/>
      <c r="D279" s="49"/>
      <c r="E279" s="43"/>
      <c r="F279" s="47"/>
      <c r="G279" s="44"/>
      <c r="H279" s="46"/>
      <c r="I279" s="46"/>
      <c r="J279" s="46"/>
      <c r="K279" s="58"/>
    </row>
    <row r="280" spans="1:49" ht="15.75" x14ac:dyDescent="0.25">
      <c r="A280" s="46"/>
      <c r="B280" s="47" t="s">
        <v>92</v>
      </c>
      <c r="C280" s="50"/>
      <c r="D280" s="49"/>
      <c r="E280" s="43"/>
      <c r="F280" s="47" t="s">
        <v>93</v>
      </c>
      <c r="G280" s="44"/>
      <c r="H280" s="46" t="s">
        <v>270</v>
      </c>
      <c r="I280" s="46"/>
      <c r="J280" s="46"/>
    </row>
    <row r="281" spans="1:49" ht="15.75" x14ac:dyDescent="0.25">
      <c r="A281" s="43"/>
      <c r="B281" s="24"/>
      <c r="C281" s="43"/>
      <c r="D281" s="43"/>
      <c r="E281" s="43"/>
      <c r="F281" s="43"/>
      <c r="G281" s="44"/>
      <c r="H281" s="43"/>
      <c r="I281" s="45"/>
    </row>
    <row r="282" spans="1:49" ht="15.75" x14ac:dyDescent="0.25">
      <c r="A282" s="43"/>
      <c r="B282" s="24"/>
      <c r="C282" s="43"/>
      <c r="D282" s="43"/>
      <c r="E282" s="43"/>
      <c r="F282" s="43"/>
      <c r="G282" s="44"/>
      <c r="H282" s="43"/>
      <c r="I282" s="45"/>
    </row>
    <row r="284" spans="1:49" ht="12.75" x14ac:dyDescent="0.2">
      <c r="B284" s="5"/>
      <c r="C284" s="5"/>
      <c r="D284" s="5"/>
      <c r="E284" s="5"/>
      <c r="F284" s="5"/>
      <c r="G284" s="5"/>
      <c r="H284" s="5"/>
      <c r="I284" s="5"/>
    </row>
  </sheetData>
  <mergeCells count="10">
    <mergeCell ref="A273:B273"/>
    <mergeCell ref="A7:I7"/>
    <mergeCell ref="A4:I4"/>
    <mergeCell ref="I8:I9"/>
    <mergeCell ref="A8:A9"/>
    <mergeCell ref="B8:B9"/>
    <mergeCell ref="A6:I6"/>
    <mergeCell ref="A272:B272"/>
    <mergeCell ref="C8:H8"/>
    <mergeCell ref="A5:I5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2021-06-11T08:54:50Z</cp:lastPrinted>
  <dcterms:created xsi:type="dcterms:W3CDTF">2020-02-04T01:57:39Z</dcterms:created>
  <dcterms:modified xsi:type="dcterms:W3CDTF">2021-09-14T06:35:54Z</dcterms:modified>
</cp:coreProperties>
</file>