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669cfd92b9cf3d7/Documents/TỐNG HẰNG 2021/Lương tháng/"/>
    </mc:Choice>
  </mc:AlternateContent>
  <xr:revisionPtr revIDLastSave="45" documentId="11_2DEEFE4F28441B5C57C38EC64CD742C4DA8CE0AE" xr6:coauthVersionLast="47" xr6:coauthVersionMax="47" xr10:uidLastSave="{34F21448-73E5-4E5D-AA05-33939AC79926}"/>
  <bookViews>
    <workbookView xWindow="-120" yWindow="-120" windowWidth="20730" windowHeight="11310" activeTab="2" xr2:uid="{00000000-000D-0000-FFFF-FFFF00000000}"/>
  </bookViews>
  <sheets>
    <sheet name="tăng mới" sheetId="4" r:id="rId1"/>
    <sheet name="nL huyện" sheetId="6" r:id="rId2"/>
    <sheet name="nL xã" sheetId="8" r:id="rId3"/>
    <sheet name="vk HUYỆN" sheetId="7" r:id="rId4"/>
    <sheet name="vk XÃ" sheetId="9" r:id="rId5"/>
    <sheet name="thâm niên nghề" sheetId="11" r:id="rId6"/>
    <sheet name="Sheet2" sheetId="1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E12" i="9" l="1"/>
  <c r="J14" i="7"/>
  <c r="J10" i="7"/>
  <c r="O10" i="7" s="1"/>
  <c r="J11" i="9"/>
  <c r="O11" i="9" s="1"/>
  <c r="J9" i="9"/>
  <c r="O9" i="9" s="1"/>
  <c r="J10" i="9"/>
  <c r="O10" i="9" s="1"/>
  <c r="J8" i="9"/>
  <c r="N8" i="9" s="1"/>
  <c r="N8" i="8"/>
  <c r="O8" i="8" s="1"/>
  <c r="N9" i="8"/>
  <c r="N10" i="8"/>
  <c r="N11" i="8"/>
  <c r="O11" i="8" s="1"/>
  <c r="N12" i="8"/>
  <c r="O12" i="8" s="1"/>
  <c r="N13" i="8"/>
  <c r="N14" i="8"/>
  <c r="N15" i="8"/>
  <c r="O15" i="8" s="1"/>
  <c r="N16" i="8"/>
  <c r="O16" i="8" s="1"/>
  <c r="N17" i="8"/>
  <c r="N18" i="8"/>
  <c r="N19" i="8"/>
  <c r="O19" i="8" s="1"/>
  <c r="N20" i="8"/>
  <c r="O20" i="8" s="1"/>
  <c r="N21" i="8"/>
  <c r="N22" i="8"/>
  <c r="N23" i="8"/>
  <c r="O23" i="8" s="1"/>
  <c r="N7" i="8"/>
  <c r="O7" i="8" s="1"/>
  <c r="O24" i="8" s="1"/>
  <c r="M8" i="8"/>
  <c r="M9" i="8"/>
  <c r="O9" i="8" s="1"/>
  <c r="M10" i="8"/>
  <c r="O10" i="8" s="1"/>
  <c r="M11" i="8"/>
  <c r="M12" i="8"/>
  <c r="M13" i="8"/>
  <c r="O13" i="8" s="1"/>
  <c r="M14" i="8"/>
  <c r="O14" i="8" s="1"/>
  <c r="M15" i="8"/>
  <c r="M16" i="8"/>
  <c r="M17" i="8"/>
  <c r="O17" i="8" s="1"/>
  <c r="M18" i="8"/>
  <c r="O18" i="8" s="1"/>
  <c r="M19" i="8"/>
  <c r="M20" i="8"/>
  <c r="M21" i="8"/>
  <c r="O21" i="8" s="1"/>
  <c r="M22" i="8"/>
  <c r="O22" i="8" s="1"/>
  <c r="M23" i="8"/>
  <c r="M7" i="8"/>
  <c r="M24" i="8" s="1"/>
  <c r="K24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8" i="8"/>
  <c r="I7" i="8"/>
  <c r="F24" i="8"/>
  <c r="J15" i="7"/>
  <c r="O15" i="7" s="1"/>
  <c r="J16" i="7"/>
  <c r="O16" i="7" s="1"/>
  <c r="J11" i="7"/>
  <c r="O11" i="7" s="1"/>
  <c r="J9" i="7"/>
  <c r="E12" i="7"/>
  <c r="E18" i="7" s="1"/>
  <c r="K24" i="6"/>
  <c r="N11" i="6"/>
  <c r="N12" i="6"/>
  <c r="N13" i="6"/>
  <c r="N14" i="6"/>
  <c r="N15" i="6"/>
  <c r="N16" i="6"/>
  <c r="N17" i="6"/>
  <c r="N18" i="6"/>
  <c r="N20" i="6"/>
  <c r="N21" i="6"/>
  <c r="N22" i="6"/>
  <c r="N23" i="6"/>
  <c r="N10" i="6"/>
  <c r="O10" i="6" s="1"/>
  <c r="M11" i="6"/>
  <c r="O11" i="6" s="1"/>
  <c r="M12" i="6"/>
  <c r="M13" i="6"/>
  <c r="O13" i="6" s="1"/>
  <c r="M14" i="6"/>
  <c r="M15" i="6"/>
  <c r="O15" i="6" s="1"/>
  <c r="M16" i="6"/>
  <c r="M17" i="6"/>
  <c r="O17" i="6" s="1"/>
  <c r="M18" i="6"/>
  <c r="M20" i="6"/>
  <c r="M21" i="6"/>
  <c r="M22" i="6"/>
  <c r="M23" i="6"/>
  <c r="I11" i="6"/>
  <c r="I12" i="6"/>
  <c r="I13" i="6"/>
  <c r="I14" i="6"/>
  <c r="I15" i="6"/>
  <c r="I16" i="6"/>
  <c r="I17" i="6"/>
  <c r="I18" i="6"/>
  <c r="I20" i="6"/>
  <c r="I21" i="6"/>
  <c r="I22" i="6"/>
  <c r="I23" i="6"/>
  <c r="I10" i="6"/>
  <c r="F24" i="6"/>
  <c r="N24" i="8" l="1"/>
  <c r="O14" i="7"/>
  <c r="J17" i="7"/>
  <c r="J18" i="7" s="1"/>
  <c r="O16" i="6"/>
  <c r="O9" i="7"/>
  <c r="J12" i="7"/>
  <c r="O14" i="6"/>
  <c r="O21" i="6"/>
  <c r="O18" i="6"/>
  <c r="O12" i="6"/>
  <c r="N11" i="7"/>
  <c r="P11" i="7" s="1"/>
  <c r="O8" i="9"/>
  <c r="N9" i="9"/>
  <c r="P9" i="9" s="1"/>
  <c r="P8" i="9"/>
  <c r="J12" i="9"/>
  <c r="O12" i="9"/>
  <c r="N10" i="9"/>
  <c r="P10" i="9" s="1"/>
  <c r="N16" i="7"/>
  <c r="P16" i="7" s="1"/>
  <c r="N9" i="7"/>
  <c r="P9" i="7" s="1"/>
  <c r="N15" i="7"/>
  <c r="P15" i="7" s="1"/>
  <c r="N14" i="7"/>
  <c r="O12" i="7"/>
  <c r="O17" i="7" s="1"/>
  <c r="O18" i="7" s="1"/>
  <c r="N10" i="7"/>
  <c r="N12" i="7" s="1"/>
  <c r="N17" i="7" s="1"/>
  <c r="N18" i="7" s="1"/>
  <c r="N11" i="9"/>
  <c r="I24" i="8"/>
  <c r="O22" i="6"/>
  <c r="O20" i="6"/>
  <c r="O23" i="6"/>
  <c r="M23" i="4"/>
  <c r="L23" i="4"/>
  <c r="N21" i="4"/>
  <c r="N23" i="4" s="1"/>
  <c r="M21" i="4"/>
  <c r="L21" i="4"/>
  <c r="K21" i="4"/>
  <c r="J21" i="4"/>
  <c r="G21" i="4"/>
  <c r="G23" i="4" s="1"/>
  <c r="E21" i="4"/>
  <c r="E23" i="4" s="1"/>
  <c r="N12" i="9" l="1"/>
  <c r="P11" i="9"/>
  <c r="P12" i="9" s="1"/>
  <c r="P14" i="7"/>
  <c r="P10" i="7"/>
  <c r="P12" i="7" s="1"/>
  <c r="P17" i="7" s="1"/>
  <c r="P18" i="7" s="1"/>
  <c r="P22" i="4"/>
  <c r="I22" i="4"/>
  <c r="P16" i="4"/>
  <c r="P12" i="4"/>
  <c r="P14" i="4"/>
  <c r="P17" i="4"/>
  <c r="P13" i="4"/>
  <c r="P19" i="4"/>
  <c r="P20" i="4"/>
  <c r="P11" i="4"/>
  <c r="P15" i="4"/>
  <c r="P18" i="4"/>
  <c r="P10" i="4"/>
  <c r="I12" i="4"/>
  <c r="O12" i="4" s="1"/>
  <c r="I14" i="4"/>
  <c r="O14" i="4" s="1"/>
  <c r="Q14" i="4" s="1"/>
  <c r="I17" i="4"/>
  <c r="O17" i="4" s="1"/>
  <c r="Q17" i="4" s="1"/>
  <c r="I13" i="4"/>
  <c r="O13" i="4" s="1"/>
  <c r="I19" i="4"/>
  <c r="O19" i="4" s="1"/>
  <c r="I20" i="4"/>
  <c r="O20" i="4" s="1"/>
  <c r="I11" i="4"/>
  <c r="O11" i="4" s="1"/>
  <c r="I15" i="4"/>
  <c r="O15" i="4" s="1"/>
  <c r="I16" i="4"/>
  <c r="I18" i="4"/>
  <c r="O18" i="4" s="1"/>
  <c r="I10" i="4"/>
  <c r="O10" i="4" l="1"/>
  <c r="I21" i="4"/>
  <c r="Q18" i="4"/>
  <c r="Q19" i="4"/>
  <c r="Q12" i="4"/>
  <c r="O22" i="4"/>
  <c r="Q22" i="4" s="1"/>
  <c r="I23" i="4"/>
  <c r="P21" i="4"/>
  <c r="P23" i="4" s="1"/>
  <c r="Q15" i="4"/>
  <c r="Q20" i="4"/>
  <c r="Q13" i="4"/>
  <c r="Q11" i="4"/>
  <c r="Q10" i="4"/>
  <c r="O16" i="4"/>
  <c r="O21" i="4" s="1"/>
  <c r="O23" i="4" s="1"/>
  <c r="Q16" i="4" l="1"/>
  <c r="Q21" i="4" s="1"/>
  <c r="Q23" i="4" s="1"/>
  <c r="N9" i="6"/>
  <c r="N24" i="6" s="1"/>
  <c r="I9" i="6"/>
  <c r="I24" i="6" s="1"/>
  <c r="M9" i="6"/>
  <c r="M24" i="6" s="1"/>
  <c r="O9" i="6" l="1"/>
  <c r="O24" i="6" s="1"/>
</calcChain>
</file>

<file path=xl/sharedStrings.xml><?xml version="1.0" encoding="utf-8"?>
<sst xmlns="http://schemas.openxmlformats.org/spreadsheetml/2006/main" count="692" uniqueCount="289">
  <si>
    <t>Đơn vị báo cáo: Trung tâm Y tế huyện Quỳ Châu</t>
  </si>
  <si>
    <t>Đơn vị nhận báo cáo: SỞ Y TẾ NGHỆ AN</t>
  </si>
  <si>
    <t>STT</t>
  </si>
  <si>
    <t>Họ tên</t>
  </si>
  <si>
    <t>Ngày sinh</t>
  </si>
  <si>
    <t>Mã ngạch</t>
  </si>
  <si>
    <t>Mức lương hiện hưởng</t>
  </si>
  <si>
    <t>Mức lương tăng mới</t>
  </si>
  <si>
    <t>HS Chênh lệch</t>
  </si>
  <si>
    <t>PC Ưu đãi nghề</t>
  </si>
  <si>
    <t>Các khoản đóng góp (23,5%)</t>
  </si>
  <si>
    <t>Tiền lương tăng thêm/tháng</t>
  </si>
  <si>
    <t>Bậc</t>
  </si>
  <si>
    <t xml:space="preserve">Hệ số </t>
  </si>
  <si>
    <t>Thời gian hưởng</t>
  </si>
  <si>
    <t>%</t>
  </si>
  <si>
    <t>1</t>
  </si>
  <si>
    <t>LÔ THANH QUÝ</t>
  </si>
  <si>
    <t>V.08.01.02</t>
  </si>
  <si>
    <t>2</t>
  </si>
  <si>
    <t/>
  </si>
  <si>
    <t>60</t>
  </si>
  <si>
    <t>06.032</t>
  </si>
  <si>
    <t>5</t>
  </si>
  <si>
    <t>6</t>
  </si>
  <si>
    <t>3</t>
  </si>
  <si>
    <t>LANG THỊ HỒNG LAN</t>
  </si>
  <si>
    <t>4</t>
  </si>
  <si>
    <t>7</t>
  </si>
  <si>
    <t>V.08.02.06</t>
  </si>
  <si>
    <t>8</t>
  </si>
  <si>
    <t>9</t>
  </si>
  <si>
    <t>10</t>
  </si>
  <si>
    <t>40</t>
  </si>
  <si>
    <t>TỐNG THỊ MỸ CHÂU</t>
  </si>
  <si>
    <t>V.08.05.13</t>
  </si>
  <si>
    <t>50</t>
  </si>
  <si>
    <t>LANG THỊ NGA</t>
  </si>
  <si>
    <t>V.08.01.03</t>
  </si>
  <si>
    <t>11</t>
  </si>
  <si>
    <t>12</t>
  </si>
  <si>
    <t>70</t>
  </si>
  <si>
    <t>13</t>
  </si>
  <si>
    <t>14</t>
  </si>
  <si>
    <t>LÊ VIỆT THẮNG</t>
  </si>
  <si>
    <t>LƯƠNG THỊ TUYẾT</t>
  </si>
  <si>
    <t>V.08.03.07</t>
  </si>
  <si>
    <t>NGUYỄN VĂN HIẾU</t>
  </si>
  <si>
    <t>LƯƠNG XUÂN QUỲNH</t>
  </si>
  <si>
    <t>V.08.05.12</t>
  </si>
  <si>
    <t>LƯƠNG VĂN THƯƠNG</t>
  </si>
  <si>
    <t>V.08.07.19</t>
  </si>
  <si>
    <t>30</t>
  </si>
  <si>
    <t>NGUYỄN THỊ KHUYÊN</t>
  </si>
  <si>
    <t>V.08.06.16</t>
  </si>
  <si>
    <t>LANG THỊ KIỀU</t>
  </si>
  <si>
    <t>LÊ THỊ HUỆ</t>
  </si>
  <si>
    <t>V.08.04.10</t>
  </si>
  <si>
    <t>LƯƠNG THỊ LOAN</t>
  </si>
  <si>
    <t>V.08.10.28</t>
  </si>
  <si>
    <t>NGUYỄN THỊ TÂM</t>
  </si>
  <si>
    <t>V.08.10.29</t>
  </si>
  <si>
    <t>V.08.08.23</t>
  </si>
  <si>
    <t>LƯƠNG THỊ HẠNH</t>
  </si>
  <si>
    <t>SẦM THỊ THANH</t>
  </si>
  <si>
    <t>SẦM THỊ MƯỜI</t>
  </si>
  <si>
    <t>LỮ THỊ THANH</t>
  </si>
  <si>
    <t>LƯƠNG VĂN CƠ</t>
  </si>
  <si>
    <t>LÊ THỊ QUỲNH GIANG</t>
  </si>
  <si>
    <t>LƯƠNG THỊ THỦY</t>
  </si>
  <si>
    <t>NGUYỄN THỊ NHÀN</t>
  </si>
  <si>
    <t>NGUYỄN THỊ LIÊN</t>
  </si>
  <si>
    <t>PHẠM THỊ VÂN</t>
  </si>
  <si>
    <t>QUANG THỊ HƯƠNG</t>
  </si>
  <si>
    <t>LANG VĂN NHƯ</t>
  </si>
  <si>
    <t>VI THỊ NHUNG</t>
  </si>
  <si>
    <t>HÀ VĂN BÍNH</t>
  </si>
  <si>
    <t>VI MINH ĐỨC</t>
  </si>
  <si>
    <t>QUANG THỊ HỒNG</t>
  </si>
  <si>
    <t>NGUYỄN THỊ HIỀN</t>
  </si>
  <si>
    <t>Họ và tên</t>
  </si>
  <si>
    <t>Ghi chú</t>
  </si>
  <si>
    <t>Khu vực</t>
  </si>
  <si>
    <t>Thu hút</t>
  </si>
  <si>
    <t>VI VĂN THẮNG</t>
  </si>
  <si>
    <t>MẠC THỊ HỒNG NHUNG</t>
  </si>
  <si>
    <t>NGUYỄN THỊ THỦY</t>
  </si>
  <si>
    <t>LÊ NGỌC QUYÊN</t>
  </si>
  <si>
    <t>VY THỊ VINH</t>
  </si>
  <si>
    <t>LỮ THỊ PHƯƠNG ANH</t>
  </si>
  <si>
    <t>LANG THÙY LINH</t>
  </si>
  <si>
    <t>PHAN THỊ QUÝ</t>
  </si>
  <si>
    <t>LÊ THỊ NGA</t>
  </si>
  <si>
    <t>V.08.08.22</t>
  </si>
  <si>
    <t>TRẦN THỨC HUY</t>
  </si>
  <si>
    <t>VI THỊ THƠM</t>
  </si>
  <si>
    <t>LANG VĂN THUẬN</t>
  </si>
  <si>
    <t>LỮ THỊ LÂM</t>
  </si>
  <si>
    <t>HOÀNG THỊ HƯỜNG</t>
  </si>
  <si>
    <t>PHAN THỊ LIỄU</t>
  </si>
  <si>
    <t>LƯƠNG THỊ LINH</t>
  </si>
  <si>
    <t>LƯƠNG NỮ TRÀ MY</t>
  </si>
  <si>
    <t>SẦM THỊ NGA</t>
  </si>
  <si>
    <t>TỐNG NGỌC QUỲNH</t>
  </si>
  <si>
    <t>LANG THỊ HOÀI</t>
  </si>
  <si>
    <t>QUANG VĂN DŨNG</t>
  </si>
  <si>
    <t>LỮ BÌNH NGỌC</t>
  </si>
  <si>
    <t>Đặng Tân Minh</t>
  </si>
  <si>
    <t>SỞ Y TẾ NGHỆ AN</t>
  </si>
  <si>
    <t>CỘNG HÒA XÃ HỘI CHỦ NGHĨA VIỆT NAM</t>
  </si>
  <si>
    <t>TRUNG TÂM Y TẾ QUỲ CHÂU</t>
  </si>
  <si>
    <t>Độc lập - Tự do - Hạnh phúc</t>
  </si>
  <si>
    <t>TT</t>
  </si>
  <si>
    <t>Họ và Tên</t>
  </si>
  <si>
    <t>Mã nghạch</t>
  </si>
  <si>
    <t>Hệ số</t>
  </si>
  <si>
    <t>Các loại phụ cấp</t>
  </si>
  <si>
    <t>Tổng hệ số, phụ cấp</t>
  </si>
  <si>
    <t>Các khoản đóng góp</t>
  </si>
  <si>
    <t>Chức vụ</t>
  </si>
  <si>
    <t>Ưu đãi</t>
  </si>
  <si>
    <t>Độc hại</t>
  </si>
  <si>
    <t>Lưu động</t>
  </si>
  <si>
    <t>Trách nhiệm</t>
  </si>
  <si>
    <t>XÁC NHẬN CỦA SỞ Y TẾ</t>
  </si>
  <si>
    <t xml:space="preserve">    GIÁM ĐỐC SỞ</t>
  </si>
  <si>
    <t>TP TỔ CHỨC CÁN BỘ</t>
  </si>
  <si>
    <t>NGƯỜI LẬP BIỂU</t>
  </si>
  <si>
    <t>GIÁM ĐỐC</t>
  </si>
  <si>
    <t xml:space="preserve">    Dương Đình Chỉnh</t>
  </si>
  <si>
    <t>Phan Bá Lịch</t>
  </si>
  <si>
    <t>Tiền tăng/tháng</t>
  </si>
  <si>
    <t>DANH SÁCH VIÊN CHỨC  MỚI TUYỂN DỤNG 2020  XIN BỔ SUNG QUỸ TIỀN LƯƠNG ĐẦU NĂM 2021</t>
  </si>
  <si>
    <t>1779/QĐ-SYT</t>
  </si>
  <si>
    <t>Kèm theo các quyết định tuyển dụng của Sở y té ngày 31/12/2020</t>
  </si>
  <si>
    <t>1780/QĐ-SYT</t>
  </si>
  <si>
    <t>1781/QĐ-SYT</t>
  </si>
  <si>
    <t>1782/QĐ-SYT</t>
  </si>
  <si>
    <t>1783/QĐ-SYT</t>
  </si>
  <si>
    <t>1784/QĐ-SYT</t>
  </si>
  <si>
    <t>1785/QĐ-SYT</t>
  </si>
  <si>
    <t>1786/QĐ-SYT</t>
  </si>
  <si>
    <t>1787/QĐ-SYT</t>
  </si>
  <si>
    <t>1788/QĐ-SYT</t>
  </si>
  <si>
    <t>1789/QĐ-SYT</t>
  </si>
  <si>
    <t>Vinh , ngày     tháng     năm 2021</t>
  </si>
  <si>
    <t xml:space="preserve">                 Quỳ Châu, ngày        tháng       năm 2021</t>
  </si>
  <si>
    <t>Nguyễn Tùng Lâm</t>
  </si>
  <si>
    <t>26.10.1993</t>
  </si>
  <si>
    <t>12.05.1991</t>
  </si>
  <si>
    <t>09.05.1996</t>
  </si>
  <si>
    <t>05.06.1994</t>
  </si>
  <si>
    <t>26.10.1995</t>
  </si>
  <si>
    <t>23.05.1995</t>
  </si>
  <si>
    <t>08.01.1995</t>
  </si>
  <si>
    <t>12.11.1998</t>
  </si>
  <si>
    <t>30.04.1998</t>
  </si>
  <si>
    <t>27.11.1992</t>
  </si>
  <si>
    <t>17.05.1992</t>
  </si>
  <si>
    <t>05.04.1993</t>
  </si>
  <si>
    <t>1778/QĐ-SYT</t>
  </si>
  <si>
    <t>Nhân viên khoa sản</t>
  </si>
  <si>
    <t>Hệ dự phòng</t>
  </si>
  <si>
    <t>Hệ dđiều trị</t>
  </si>
  <si>
    <t>Tổng cọng</t>
  </si>
  <si>
    <t>DANH SÁCH CÔNG CHỨC, VIÊN CHỨC ĐỦ ĐIỀU KIỆN XÉT NÂNG LƯƠNG NĂM 2021</t>
  </si>
  <si>
    <t>CỘNG HOÀ XÃ HỘI CHỦ NGHĨA VIÊT NAM</t>
  </si>
  <si>
    <t>DANH SÁCH CÁN BỘ ĐỦ ĐIỀU KIỆN NÂNG PHỤ CẤP VƯỢT KHUNG 6 THÁNG ĐẦU NĂM 2021</t>
  </si>
  <si>
    <t>Mã 
ngạch</t>
  </si>
  <si>
    <t>Hệ số
 lương</t>
  </si>
  <si>
    <t>PC thâm niên VK cũ</t>
  </si>
  <si>
    <t>Phụ cấp mới</t>
  </si>
  <si>
    <t>Hệ số
 chênh lệch</t>
  </si>
  <si>
    <t>PC thâm niên nghề</t>
  </si>
  <si>
    <t>PC ưu đãi nghề</t>
  </si>
  <si>
    <t>Số tiền tăng 
thêm/tháng</t>
  </si>
  <si>
    <t>Ngày
 hưởng</t>
  </si>
  <si>
    <t xml:space="preserve">                                          XÁC NHẬN CỦA SỞ Y TẾ</t>
  </si>
  <si>
    <t xml:space="preserve">               TP. TCCB SỞ</t>
  </si>
  <si>
    <t xml:space="preserve"> Độc lâp-Tự do-Hạnh phúc</t>
  </si>
  <si>
    <t>12.01.1966</t>
  </si>
  <si>
    <t>30.04.1972</t>
  </si>
  <si>
    <t>18.09.1970</t>
  </si>
  <si>
    <t>13.01.1970</t>
  </si>
  <si>
    <t>27.07.1970</t>
  </si>
  <si>
    <t>16.08.1969</t>
  </si>
  <si>
    <t>16.05.1969</t>
  </si>
  <si>
    <t>10.06.1976</t>
  </si>
  <si>
    <t>21.07.1970</t>
  </si>
  <si>
    <t>15.10.1977</t>
  </si>
  <si>
    <t>01.01.2018</t>
  </si>
  <si>
    <t>01.01.2020</t>
  </si>
  <si>
    <t>01.05.2019</t>
  </si>
  <si>
    <t>01.04.2020</t>
  </si>
  <si>
    <t>01.03.2019</t>
  </si>
  <si>
    <t>01.01.2021</t>
  </si>
  <si>
    <t>01.05.2021</t>
  </si>
  <si>
    <t>01.04.2021</t>
  </si>
  <si>
    <t>01.03.2021</t>
  </si>
  <si>
    <t>20.09.1975</t>
  </si>
  <si>
    <t>06.11.1980</t>
  </si>
  <si>
    <t>10.01.1987</t>
  </si>
  <si>
    <t>15.11.1979</t>
  </si>
  <si>
    <t>25.03.1984</t>
  </si>
  <si>
    <t>22.11.1976</t>
  </si>
  <si>
    <t>22.07.1985</t>
  </si>
  <si>
    <t>06.08.1985</t>
  </si>
  <si>
    <t>26.05.1976</t>
  </si>
  <si>
    <t>06.07.1985</t>
  </si>
  <si>
    <t>29.08.1980</t>
  </si>
  <si>
    <t>15.07.1986</t>
  </si>
  <si>
    <t>22.12.1988</t>
  </si>
  <si>
    <t>06.02.1984</t>
  </si>
  <si>
    <t>05.03.1982</t>
  </si>
  <si>
    <t>09.10.1992</t>
  </si>
  <si>
    <t>12.08.1980</t>
  </si>
  <si>
    <t>10.06.1983</t>
  </si>
  <si>
    <t>22.10.1986</t>
  </si>
  <si>
    <t>01.09.1980</t>
  </si>
  <si>
    <t>24.06.1976</t>
  </si>
  <si>
    <t>02.09.1977</t>
  </si>
  <si>
    <t>26.07.1987</t>
  </si>
  <si>
    <t>20.09.1978</t>
  </si>
  <si>
    <t>07.11.1985</t>
  </si>
  <si>
    <t>01.04.1977</t>
  </si>
  <si>
    <t>19.11.1983</t>
  </si>
  <si>
    <t>10.02.1983</t>
  </si>
  <si>
    <t>06.02.1989</t>
  </si>
  <si>
    <t>15.04.1980</t>
  </si>
  <si>
    <t>04.02.1986</t>
  </si>
  <si>
    <t>14.04.2018</t>
  </si>
  <si>
    <t>02.04.2019</t>
  </si>
  <si>
    <t>15.04.2018</t>
  </si>
  <si>
    <t>01.05.2018</t>
  </si>
  <si>
    <t>15.04.2019</t>
  </si>
  <si>
    <t>01.06.2018</t>
  </si>
  <si>
    <t>01.06.2019</t>
  </si>
  <si>
    <t>01.03.2018</t>
  </si>
  <si>
    <t>01.01.2019</t>
  </si>
  <si>
    <t>01.02.2019</t>
  </si>
  <si>
    <t>14.04.2021</t>
  </si>
  <si>
    <t>02.04.2021</t>
  </si>
  <si>
    <t>15.04.2021</t>
  </si>
  <si>
    <t>01.06.2021</t>
  </si>
  <si>
    <t>01.02.2021</t>
  </si>
  <si>
    <t xml:space="preserve"> SỞ Y TẾ NGHỆ AN</t>
  </si>
  <si>
    <t>TTYTHUYỆN QUỲ CHÂU</t>
  </si>
  <si>
    <t>HỆ ĐIỀU TRỊ</t>
  </si>
  <si>
    <t>HỆ DỰ PHÒNG</t>
  </si>
  <si>
    <t xml:space="preserve"> </t>
  </si>
  <si>
    <t>Quỳ Châu, ngày 5 tháng 5 năm 2021</t>
  </si>
  <si>
    <t>TRUNG TÂM Y TẾ HUYỆN QUỲ CHÂU</t>
  </si>
  <si>
    <t>GIÁM ĐỐC TTYT</t>
  </si>
  <si>
    <t>Dương Đình Chỉnh</t>
  </si>
  <si>
    <t xml:space="preserve">GIÁM ĐỐC </t>
  </si>
  <si>
    <t>TP Vinh, ngày. . . tháng . . ..năm 2021</t>
  </si>
  <si>
    <t xml:space="preserve"> XÁC NHẬN CỦA SỞ Y TẾ</t>
  </si>
  <si>
    <t>Một số lưu ý:Châu Tiến ,Bính vào 1/4/2001-01/01/2009; và từ 01/10/2013 đến nay; Chau Hạnh ra 20/07/2007; vào 10/12/2013; Từ năm 2019 theo nghị định 76 thì nghỉ thai sản không được tính thời gian thâm niên, khi duyệt lương lần đầu không cần ký GĐ</t>
  </si>
  <si>
    <t>Độc lập- Tự do- Hạnh phúc</t>
  </si>
  <si>
    <t xml:space="preserve">DANH SÁCH VIÊN CHỨC TRẠM Y TẾ HƯỞNG PHỤ CẤP THÂM NIÊN NGHỀ THEO NGHỊ ĐỊNH 116 </t>
  </si>
  <si>
    <t>Phụ cấp thâm niên nghề nghiệp</t>
  </si>
  <si>
    <t>Hệ số bổ sung</t>
  </si>
  <si>
    <t>đang hưởng</t>
  </si>
  <si>
    <t>Được hưởng</t>
  </si>
  <si>
    <t>Năm</t>
  </si>
  <si>
    <t>Tháng</t>
  </si>
  <si>
    <t>hệ số</t>
  </si>
  <si>
    <t>Ngày hưởng</t>
  </si>
  <si>
    <t>Trạm Y tế Châu Thuận</t>
  </si>
  <si>
    <t>Phạm Thị Ngọc</t>
  </si>
  <si>
    <t>QĐ đầu 2016</t>
  </si>
  <si>
    <t>Trạm Y tế Châu Hạnh</t>
  </si>
  <si>
    <t>Lê Thị Nga</t>
  </si>
  <si>
    <t xml:space="preserve">                               Trạm Y tế Châu Nga</t>
  </si>
  <si>
    <t>Lang Văn Hùng</t>
  </si>
  <si>
    <t>Tổng cộng</t>
  </si>
  <si>
    <t>Nguyễn thị Hồng Vân</t>
  </si>
  <si>
    <t>(Tính đến ngày 01/05/2021)</t>
  </si>
  <si>
    <t>TP. TCCB SỞ</t>
  </si>
  <si>
    <t>Vinh, ngày      tháng      năm 2021</t>
  </si>
  <si>
    <t>Khoa Y tế công cộng</t>
  </si>
  <si>
    <t>02,CSTĐ</t>
  </si>
  <si>
    <t>đang bổ sung 2021</t>
  </si>
  <si>
    <t>xem nghỉ sinh</t>
  </si>
  <si>
    <t>S thanh</t>
  </si>
  <si>
    <t>Trương thị hiền</t>
  </si>
  <si>
    <t>vi minh đức</t>
  </si>
  <si>
    <t>anh khiêm</t>
  </si>
  <si>
    <t>Xét nghiệm lao, thay H. Lập nghỉ hưu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</si>
</sst>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"/>
    <numFmt numFmtId="165" formatCode="_(* #,##0.000_);_(* \(#,##0.000\);_(* &quot;-&quot;??_);_(@_)"/>
    <numFmt numFmtId="166" formatCode="_(* #,##0.0_);_(* \(#,##0.0\);_(* &quot;-&quot;??_);_(@_)"/>
    <numFmt numFmtId="167" formatCode="0.0000"/>
    <numFmt numFmtId="171" formatCode="_-* #,##0.00\ _₫_-;\-* #,##0.00\ _₫_-;_-* &quot;-&quot;??\ _₫_-;_-@_-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4"/>
      <name val="Times New Roman"/>
      <family val="1"/>
      <charset val="163"/>
    </font>
    <font>
      <sz val="14"/>
      <color rgb="FFFF0000"/>
      <name val="Times New Roman"/>
      <family val="1"/>
      <charset val="163"/>
    </font>
    <font>
      <b/>
      <i/>
      <sz val="14"/>
      <name val="Times New Roman"/>
      <family val="1"/>
      <charset val="163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sz val="11"/>
      <color theme="1"/>
      <name val="Cambria"/>
      <family val="1"/>
      <charset val="163"/>
      <scheme val="major"/>
    </font>
    <font>
      <sz val="11"/>
      <color rgb="FFFF0000"/>
      <name val="Cambria"/>
      <family val="1"/>
      <charset val="163"/>
      <scheme val="major"/>
    </font>
    <font>
      <b/>
      <sz val="10"/>
      <color theme="1"/>
      <name val="Cambria"/>
      <family val="1"/>
      <charset val="163"/>
      <scheme val="major"/>
    </font>
    <font>
      <b/>
      <sz val="10"/>
      <name val="Times New Roman"/>
      <family val="1"/>
      <charset val="163"/>
    </font>
    <font>
      <b/>
      <sz val="9"/>
      <color theme="1"/>
      <name val="Cambria"/>
      <family val="1"/>
      <charset val="163"/>
      <scheme val="major"/>
    </font>
    <font>
      <i/>
      <sz val="14"/>
      <color theme="1"/>
      <name val="Cambria"/>
      <family val="1"/>
      <charset val="163"/>
      <scheme val="major"/>
    </font>
    <font>
      <b/>
      <sz val="11"/>
      <color theme="1"/>
      <name val="Cambria"/>
      <family val="1"/>
      <charset val="163"/>
      <scheme val="major"/>
    </font>
    <font>
      <b/>
      <sz val="11"/>
      <name val="Cambria"/>
      <family val="1"/>
      <charset val="163"/>
      <scheme val="major"/>
    </font>
    <font>
      <b/>
      <sz val="12"/>
      <color theme="1"/>
      <name val="Cambria"/>
      <family val="1"/>
      <charset val="163"/>
      <scheme val="major"/>
    </font>
    <font>
      <b/>
      <sz val="14"/>
      <color theme="1"/>
      <name val="Times New Roman"/>
      <family val="1"/>
      <charset val="163"/>
    </font>
    <font>
      <sz val="11"/>
      <name val="Times New Roman"/>
      <family val="1"/>
    </font>
    <font>
      <sz val="9"/>
      <color theme="1"/>
      <name val="Cambria"/>
      <family val="1"/>
      <charset val="163"/>
      <scheme val="major"/>
    </font>
    <font>
      <b/>
      <sz val="11"/>
      <color theme="0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rgb="FF000000"/>
      <name val="Times New Roman"/>
      <family val="1"/>
    </font>
    <font>
      <sz val="9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name val="Times New Roman"/>
      <family val="1"/>
    </font>
    <font>
      <b/>
      <sz val="12"/>
      <name val="Cambria"/>
      <family val="1"/>
      <charset val="163"/>
      <scheme val="major"/>
    </font>
    <font>
      <sz val="12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name val="Times New Roman"/>
      <family val="1"/>
      <charset val="163"/>
    </font>
    <font>
      <b/>
      <sz val="9"/>
      <color theme="1"/>
      <name val="Times New Roman"/>
      <family val="1"/>
    </font>
    <font>
      <sz val="12"/>
      <color theme="1"/>
      <name val="Cambria"/>
      <family val="1"/>
      <charset val="163"/>
      <scheme val="major"/>
    </font>
    <font>
      <sz val="11"/>
      <color theme="1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sz val="13"/>
      <name val="Cambria"/>
      <family val="1"/>
      <charset val="163"/>
      <scheme val="major"/>
    </font>
    <font>
      <b/>
      <sz val="13"/>
      <name val="Cambria"/>
      <family val="1"/>
      <charset val="163"/>
      <scheme val="major"/>
    </font>
    <font>
      <b/>
      <sz val="14"/>
      <name val="Cambria"/>
      <family val="1"/>
      <charset val="163"/>
      <scheme val="major"/>
    </font>
    <font>
      <sz val="14"/>
      <name val="Cambria"/>
      <family val="1"/>
      <charset val="163"/>
      <scheme val="major"/>
    </font>
    <font>
      <b/>
      <i/>
      <sz val="14"/>
      <name val="Cambria"/>
      <family val="1"/>
      <charset val="163"/>
      <scheme val="major"/>
    </font>
    <font>
      <sz val="14"/>
      <color theme="1"/>
      <name val="Cambria"/>
      <family val="1"/>
      <charset val="163"/>
      <scheme val="major"/>
    </font>
    <font>
      <sz val="14"/>
      <color rgb="FFFF0000"/>
      <name val="Cambria"/>
      <family val="1"/>
      <charset val="163"/>
      <scheme val="major"/>
    </font>
    <font>
      <sz val="12"/>
      <color rgb="FFFF0000"/>
      <name val="Cambria"/>
      <family val="1"/>
      <charset val="163"/>
      <scheme val="major"/>
    </font>
    <font>
      <b/>
      <sz val="8"/>
      <name val="Cambria"/>
      <family val="1"/>
      <charset val="163"/>
      <scheme val="major"/>
    </font>
    <font>
      <i/>
      <sz val="12"/>
      <color theme="1"/>
      <name val="Times New Roman"/>
      <family val="1"/>
      <charset val="163"/>
    </font>
    <font>
      <sz val="9"/>
      <color rgb="FFFF0000"/>
      <name val="Times New Roman"/>
      <family val="1"/>
    </font>
    <font>
      <sz val="9"/>
      <color rgb="FFFF0000"/>
      <name val="Cambria"/>
      <family val="1"/>
      <charset val="163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dashed">
        <color rgb="FF000000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7" fillId="0" borderId="0"/>
    <xf numFmtId="171" fontId="47" fillId="0" borderId="0" applyFont="0" applyFill="0" applyBorder="0" applyAlignment="0" applyProtection="0"/>
    <xf numFmtId="0" fontId="1" fillId="0" borderId="0"/>
    <xf numFmtId="0" fontId="47" fillId="0" borderId="0"/>
  </cellStyleXfs>
  <cellXfs count="331">
    <xf numFmtId="0" fontId="0" fillId="0" borderId="0" xfId="0"/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8" fillId="0" borderId="0" xfId="0" applyFont="1"/>
    <xf numFmtId="0" fontId="11" fillId="0" borderId="0" xfId="0" applyFont="1"/>
    <xf numFmtId="0" fontId="14" fillId="0" borderId="13" xfId="0" applyFont="1" applyBorder="1" applyAlignment="1">
      <alignment horizontal="center" vertical="center" wrapText="1"/>
    </xf>
    <xf numFmtId="0" fontId="21" fillId="0" borderId="0" xfId="0" applyFont="1"/>
    <xf numFmtId="0" fontId="15" fillId="0" borderId="0" xfId="0" applyFont="1"/>
    <xf numFmtId="0" fontId="21" fillId="0" borderId="0" xfId="0" applyFont="1" applyAlignment="1">
      <alignment wrapText="1"/>
    </xf>
    <xf numFmtId="0" fontId="4" fillId="0" borderId="16" xfId="0" applyNumberFormat="1" applyFont="1" applyFill="1" applyBorder="1" applyAlignment="1">
      <alignment horizontal="center"/>
    </xf>
    <xf numFmtId="0" fontId="4" fillId="0" borderId="17" xfId="0" applyNumberFormat="1" applyFont="1" applyFill="1" applyBorder="1" applyAlignment="1">
      <alignment horizontal="center"/>
    </xf>
    <xf numFmtId="0" fontId="14" fillId="0" borderId="17" xfId="0" applyFont="1" applyBorder="1" applyAlignment="1">
      <alignment horizontal="center" wrapText="1"/>
    </xf>
    <xf numFmtId="0" fontId="14" fillId="0" borderId="17" xfId="0" applyFont="1" applyBorder="1" applyAlignment="1">
      <alignment horizontal="center"/>
    </xf>
    <xf numFmtId="2" fontId="14" fillId="0" borderId="17" xfId="0" applyNumberFormat="1" applyFont="1" applyBorder="1" applyAlignment="1">
      <alignment horizontal="center"/>
    </xf>
    <xf numFmtId="164" fontId="14" fillId="0" borderId="17" xfId="0" applyNumberFormat="1" applyFont="1" applyBorder="1" applyAlignment="1">
      <alignment horizontal="center"/>
    </xf>
    <xf numFmtId="0" fontId="0" fillId="0" borderId="17" xfId="0" applyFont="1" applyBorder="1" applyAlignment="1"/>
    <xf numFmtId="0" fontId="15" fillId="0" borderId="17" xfId="0" applyFont="1" applyBorder="1" applyAlignment="1"/>
    <xf numFmtId="0" fontId="2" fillId="0" borderId="17" xfId="0" applyFont="1" applyBorder="1" applyAlignment="1"/>
    <xf numFmtId="0" fontId="16" fillId="0" borderId="17" xfId="0" applyFont="1" applyBorder="1" applyAlignment="1"/>
    <xf numFmtId="0" fontId="18" fillId="0" borderId="17" xfId="0" applyFont="1" applyBorder="1" applyAlignment="1">
      <alignment horizontal="center"/>
    </xf>
    <xf numFmtId="0" fontId="17" fillId="0" borderId="17" xfId="0" applyFont="1" applyBorder="1" applyAlignment="1"/>
    <xf numFmtId="0" fontId="13" fillId="0" borderId="18" xfId="0" applyFont="1" applyBorder="1" applyAlignment="1">
      <alignment horizontal="center" wrapText="1"/>
    </xf>
    <xf numFmtId="0" fontId="18" fillId="0" borderId="18" xfId="0" applyFont="1" applyBorder="1" applyAlignment="1">
      <alignment horizontal="center"/>
    </xf>
    <xf numFmtId="0" fontId="3" fillId="0" borderId="18" xfId="0" applyFont="1" applyBorder="1" applyAlignment="1"/>
    <xf numFmtId="2" fontId="17" fillId="0" borderId="18" xfId="0" applyNumberFormat="1" applyFont="1" applyBorder="1" applyAlignment="1">
      <alignment horizontal="right"/>
    </xf>
    <xf numFmtId="165" fontId="19" fillId="0" borderId="18" xfId="0" applyNumberFormat="1" applyFont="1" applyBorder="1" applyAlignment="1"/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4" fillId="0" borderId="17" xfId="0" applyNumberFormat="1" applyFont="1" applyFill="1" applyBorder="1" applyAlignment="1"/>
    <xf numFmtId="0" fontId="25" fillId="0" borderId="17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23" fillId="0" borderId="1" xfId="0" applyNumberFormat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8" fillId="0" borderId="17" xfId="0" applyNumberFormat="1" applyFont="1" applyFill="1" applyBorder="1" applyAlignment="1">
      <alignment horizontal="center"/>
    </xf>
    <xf numFmtId="0" fontId="13" fillId="0" borderId="17" xfId="0" applyNumberFormat="1" applyFont="1" applyFill="1" applyBorder="1" applyAlignment="1">
      <alignment horizontal="center"/>
    </xf>
    <xf numFmtId="0" fontId="13" fillId="0" borderId="19" xfId="0" applyNumberFormat="1" applyFont="1" applyFill="1" applyBorder="1" applyAlignment="1">
      <alignment horizontal="center"/>
    </xf>
    <xf numFmtId="0" fontId="13" fillId="0" borderId="19" xfId="0" applyFont="1" applyBorder="1" applyAlignment="1">
      <alignment horizontal="center" wrapText="1"/>
    </xf>
    <xf numFmtId="0" fontId="21" fillId="0" borderId="17" xfId="0" applyFont="1" applyBorder="1" applyAlignment="1"/>
    <xf numFmtId="0" fontId="9" fillId="0" borderId="0" xfId="0" applyNumberFormat="1" applyFont="1" applyFill="1" applyBorder="1" applyAlignment="1"/>
    <xf numFmtId="2" fontId="17" fillId="0" borderId="18" xfId="0" applyNumberFormat="1" applyFont="1" applyBorder="1" applyAlignment="1">
      <alignment horizontal="center"/>
    </xf>
    <xf numFmtId="164" fontId="17" fillId="0" borderId="18" xfId="0" applyNumberFormat="1" applyFont="1" applyBorder="1" applyAlignment="1">
      <alignment horizontal="center"/>
    </xf>
    <xf numFmtId="166" fontId="13" fillId="0" borderId="19" xfId="1" applyNumberFormat="1" applyFont="1" applyFill="1" applyBorder="1" applyAlignment="1">
      <alignment horizontal="center"/>
    </xf>
    <xf numFmtId="43" fontId="17" fillId="0" borderId="18" xfId="1" applyNumberFormat="1" applyFont="1" applyBorder="1" applyAlignment="1">
      <alignment horizontal="center"/>
    </xf>
    <xf numFmtId="0" fontId="28" fillId="0" borderId="0" xfId="0" applyNumberFormat="1" applyFont="1" applyFill="1" applyBorder="1" applyAlignment="1">
      <alignment horizontal="left" vertical="center" wrapText="1"/>
    </xf>
    <xf numFmtId="0" fontId="29" fillId="0" borderId="0" xfId="0" applyNumberFormat="1" applyFont="1" applyFill="1" applyBorder="1" applyAlignment="1">
      <alignment horizontal="center" wrapText="1"/>
    </xf>
    <xf numFmtId="0" fontId="29" fillId="0" borderId="0" xfId="0" applyNumberFormat="1" applyFont="1" applyFill="1" applyBorder="1" applyAlignment="1">
      <alignment wrapText="1"/>
    </xf>
    <xf numFmtId="0" fontId="29" fillId="0" borderId="0" xfId="0" applyNumberFormat="1" applyFont="1" applyFill="1" applyBorder="1" applyAlignment="1">
      <alignment horizontal="left" wrapText="1"/>
    </xf>
    <xf numFmtId="0" fontId="32" fillId="2" borderId="1" xfId="0" applyNumberFormat="1" applyFont="1" applyFill="1" applyBorder="1" applyAlignment="1">
      <alignment horizontal="center" vertical="center" wrapText="1"/>
    </xf>
    <xf numFmtId="0" fontId="32" fillId="2" borderId="2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29" fillId="0" borderId="6" xfId="0" applyNumberFormat="1" applyFont="1" applyFill="1" applyBorder="1"/>
    <xf numFmtId="0" fontId="29" fillId="0" borderId="6" xfId="0" applyNumberFormat="1" applyFont="1" applyFill="1" applyBorder="1" applyAlignment="1">
      <alignment horizontal="left"/>
    </xf>
    <xf numFmtId="0" fontId="29" fillId="0" borderId="6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center" wrapText="1"/>
    </xf>
    <xf numFmtId="0" fontId="28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left" wrapText="1"/>
    </xf>
    <xf numFmtId="0" fontId="33" fillId="0" borderId="0" xfId="0" applyNumberFormat="1" applyFont="1" applyFill="1" applyBorder="1" applyAlignment="1">
      <alignment horizontal="left" wrapText="1"/>
    </xf>
    <xf numFmtId="0" fontId="33" fillId="0" borderId="6" xfId="0" applyNumberFormat="1" applyFont="1" applyFill="1" applyBorder="1" applyAlignment="1">
      <alignment horizontal="left"/>
    </xf>
    <xf numFmtId="0" fontId="35" fillId="0" borderId="0" xfId="0" applyFont="1"/>
    <xf numFmtId="0" fontId="36" fillId="0" borderId="0" xfId="0" applyNumberFormat="1" applyFont="1" applyFill="1" applyBorder="1"/>
    <xf numFmtId="0" fontId="37" fillId="0" borderId="0" xfId="0" applyNumberFormat="1" applyFont="1" applyFill="1" applyBorder="1"/>
    <xf numFmtId="0" fontId="0" fillId="0" borderId="0" xfId="0" applyNumberFormat="1" applyFont="1" applyFill="1" applyBorder="1"/>
    <xf numFmtId="0" fontId="7" fillId="0" borderId="0" xfId="0" applyNumberFormat="1" applyFont="1" applyFill="1" applyBorder="1"/>
    <xf numFmtId="0" fontId="40" fillId="0" borderId="1" xfId="0" applyNumberFormat="1" applyFont="1" applyFill="1" applyBorder="1" applyAlignment="1">
      <alignment horizontal="center" vertical="center" wrapText="1"/>
    </xf>
    <xf numFmtId="0" fontId="40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15" fillId="0" borderId="23" xfId="0" applyNumberFormat="1" applyFont="1" applyFill="1" applyBorder="1"/>
    <xf numFmtId="0" fontId="26" fillId="0" borderId="23" xfId="0" applyNumberFormat="1" applyFont="1" applyFill="1" applyBorder="1"/>
    <xf numFmtId="0" fontId="15" fillId="0" borderId="24" xfId="0" applyNumberFormat="1" applyFont="1" applyFill="1" applyBorder="1"/>
    <xf numFmtId="0" fontId="26" fillId="0" borderId="24" xfId="0" applyNumberFormat="1" applyFont="1" applyFill="1" applyBorder="1"/>
    <xf numFmtId="0" fontId="15" fillId="0" borderId="25" xfId="0" applyNumberFormat="1" applyFont="1" applyFill="1" applyBorder="1"/>
    <xf numFmtId="0" fontId="26" fillId="0" borderId="25" xfId="0" applyNumberFormat="1" applyFont="1" applyFill="1" applyBorder="1"/>
    <xf numFmtId="0" fontId="30" fillId="0" borderId="0" xfId="0" applyNumberFormat="1" applyFont="1" applyFill="1" applyBorder="1" applyAlignment="1">
      <alignment vertical="center" wrapText="1"/>
    </xf>
    <xf numFmtId="0" fontId="28" fillId="0" borderId="0" xfId="0" applyNumberFormat="1" applyFont="1" applyFill="1" applyBorder="1" applyAlignment="1">
      <alignment vertical="center" wrapText="1"/>
    </xf>
    <xf numFmtId="0" fontId="15" fillId="0" borderId="26" xfId="0" applyNumberFormat="1" applyFont="1" applyFill="1" applyBorder="1"/>
    <xf numFmtId="0" fontId="21" fillId="0" borderId="26" xfId="0" applyNumberFormat="1" applyFont="1" applyFill="1" applyBorder="1" applyAlignment="1">
      <alignment horizontal="center"/>
    </xf>
    <xf numFmtId="0" fontId="15" fillId="0" borderId="24" xfId="0" applyNumberFormat="1" applyFont="1" applyFill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>
      <alignment vertical="center"/>
    </xf>
    <xf numFmtId="0" fontId="0" fillId="0" borderId="0" xfId="0" applyNumberFormat="1"/>
    <xf numFmtId="2" fontId="8" fillId="0" borderId="0" xfId="0" applyNumberFormat="1" applyFont="1"/>
    <xf numFmtId="2" fontId="11" fillId="0" borderId="0" xfId="0" applyNumberFormat="1" applyFont="1"/>
    <xf numFmtId="2" fontId="29" fillId="0" borderId="0" xfId="0" applyNumberFormat="1" applyFont="1" applyFill="1" applyBorder="1" applyAlignment="1">
      <alignment horizontal="center" wrapText="1"/>
    </xf>
    <xf numFmtId="2" fontId="32" fillId="2" borderId="1" xfId="0" applyNumberFormat="1" applyFont="1" applyFill="1" applyBorder="1" applyAlignment="1">
      <alignment horizontal="center" vertical="center" wrapText="1"/>
    </xf>
    <xf numFmtId="2" fontId="29" fillId="0" borderId="6" xfId="0" applyNumberFormat="1" applyFont="1" applyFill="1" applyBorder="1" applyAlignment="1">
      <alignment horizontal="center"/>
    </xf>
    <xf numFmtId="2" fontId="0" fillId="0" borderId="0" xfId="0" applyNumberFormat="1"/>
    <xf numFmtId="164" fontId="29" fillId="0" borderId="6" xfId="0" applyNumberFormat="1" applyFont="1" applyFill="1" applyBorder="1" applyAlignment="1">
      <alignment horizontal="center"/>
    </xf>
    <xf numFmtId="0" fontId="28" fillId="0" borderId="6" xfId="0" applyNumberFormat="1" applyFont="1" applyFill="1" applyBorder="1"/>
    <xf numFmtId="0" fontId="44" fillId="0" borderId="6" xfId="0" applyNumberFormat="1" applyFont="1" applyFill="1" applyBorder="1" applyAlignment="1">
      <alignment horizontal="left"/>
    </xf>
    <xf numFmtId="0" fontId="28" fillId="0" borderId="6" xfId="0" applyNumberFormat="1" applyFont="1" applyFill="1" applyBorder="1" applyAlignment="1">
      <alignment horizontal="left"/>
    </xf>
    <xf numFmtId="2" fontId="28" fillId="0" borderId="6" xfId="0" applyNumberFormat="1" applyFont="1" applyFill="1" applyBorder="1" applyAlignment="1">
      <alignment horizontal="center"/>
    </xf>
    <xf numFmtId="0" fontId="28" fillId="0" borderId="6" xfId="0" applyNumberFormat="1" applyFont="1" applyFill="1" applyBorder="1" applyAlignment="1">
      <alignment horizontal="center"/>
    </xf>
    <xf numFmtId="164" fontId="28" fillId="0" borderId="6" xfId="0" applyNumberFormat="1" applyFont="1" applyFill="1" applyBorder="1" applyAlignment="1">
      <alignment horizontal="center"/>
    </xf>
    <xf numFmtId="0" fontId="3" fillId="0" borderId="0" xfId="0" applyFont="1"/>
    <xf numFmtId="0" fontId="32" fillId="2" borderId="0" xfId="0" applyNumberFormat="1" applyFont="1" applyFill="1" applyBorder="1" applyAlignment="1">
      <alignment horizontal="center" vertical="center" wrapText="1"/>
    </xf>
    <xf numFmtId="2" fontId="32" fillId="2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/>
    <xf numFmtId="167" fontId="15" fillId="0" borderId="26" xfId="0" applyNumberFormat="1" applyFont="1" applyFill="1" applyBorder="1"/>
    <xf numFmtId="164" fontId="15" fillId="0" borderId="26" xfId="0" applyNumberFormat="1" applyFont="1" applyFill="1" applyBorder="1"/>
    <xf numFmtId="164" fontId="7" fillId="0" borderId="1" xfId="0" applyNumberFormat="1" applyFont="1" applyFill="1" applyBorder="1"/>
    <xf numFmtId="167" fontId="7" fillId="0" borderId="1" xfId="0" applyNumberFormat="1" applyFont="1" applyFill="1" applyBorder="1"/>
    <xf numFmtId="0" fontId="28" fillId="0" borderId="6" xfId="0" applyNumberFormat="1" applyFont="1" applyFill="1" applyBorder="1" applyAlignment="1">
      <alignment wrapText="1"/>
    </xf>
    <xf numFmtId="0" fontId="44" fillId="0" borderId="6" xfId="0" applyNumberFormat="1" applyFont="1" applyFill="1" applyBorder="1" applyAlignment="1">
      <alignment horizontal="left" wrapText="1"/>
    </xf>
    <xf numFmtId="0" fontId="28" fillId="0" borderId="6" xfId="0" applyNumberFormat="1" applyFont="1" applyFill="1" applyBorder="1" applyAlignment="1">
      <alignment horizontal="left" wrapText="1"/>
    </xf>
    <xf numFmtId="0" fontId="28" fillId="0" borderId="6" xfId="0" applyNumberFormat="1" applyFont="1" applyFill="1" applyBorder="1" applyAlignment="1">
      <alignment horizontal="center" wrapText="1"/>
    </xf>
    <xf numFmtId="2" fontId="28" fillId="0" borderId="6" xfId="0" applyNumberFormat="1" applyFont="1" applyFill="1" applyBorder="1" applyAlignment="1">
      <alignment horizontal="center" wrapText="1"/>
    </xf>
    <xf numFmtId="164" fontId="28" fillId="0" borderId="6" xfId="0" applyNumberFormat="1" applyFont="1" applyFill="1" applyBorder="1" applyAlignment="1">
      <alignment horizontal="center" wrapText="1"/>
    </xf>
    <xf numFmtId="0" fontId="21" fillId="0" borderId="27" xfId="0" applyNumberFormat="1" applyFont="1" applyFill="1" applyBorder="1" applyAlignment="1">
      <alignment horizontal="center"/>
    </xf>
    <xf numFmtId="0" fontId="19" fillId="0" borderId="27" xfId="0" applyNumberFormat="1" applyFont="1" applyFill="1" applyBorder="1"/>
    <xf numFmtId="0" fontId="21" fillId="0" borderId="27" xfId="0" applyNumberFormat="1" applyFont="1" applyFill="1" applyBorder="1"/>
    <xf numFmtId="167" fontId="21" fillId="0" borderId="27" xfId="0" applyNumberFormat="1" applyFont="1" applyFill="1" applyBorder="1"/>
    <xf numFmtId="164" fontId="21" fillId="0" borderId="27" xfId="0" applyNumberFormat="1" applyFont="1" applyFill="1" applyBorder="1"/>
    <xf numFmtId="0" fontId="45" fillId="0" borderId="24" xfId="0" applyNumberFormat="1" applyFont="1" applyFill="1" applyBorder="1"/>
    <xf numFmtId="167" fontId="45" fillId="0" borderId="24" xfId="0" applyNumberFormat="1" applyFont="1" applyFill="1" applyBorder="1"/>
    <xf numFmtId="164" fontId="45" fillId="0" borderId="24" xfId="0" applyNumberFormat="1" applyFont="1" applyFill="1" applyBorder="1"/>
    <xf numFmtId="0" fontId="45" fillId="0" borderId="25" xfId="0" applyNumberFormat="1" applyFont="1" applyFill="1" applyBorder="1"/>
    <xf numFmtId="0" fontId="29" fillId="0" borderId="28" xfId="0" applyNumberFormat="1" applyFont="1" applyFill="1" applyBorder="1" applyAlignment="1">
      <alignment wrapText="1"/>
    </xf>
    <xf numFmtId="43" fontId="27" fillId="2" borderId="17" xfId="1" applyFont="1" applyFill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0" fontId="48" fillId="0" borderId="0" xfId="2" applyFont="1" applyAlignment="1"/>
    <xf numFmtId="0" fontId="48" fillId="0" borderId="0" xfId="2" applyFont="1" applyAlignment="1">
      <alignment horizontal="center"/>
    </xf>
    <xf numFmtId="0" fontId="49" fillId="0" borderId="0" xfId="2" applyFont="1" applyAlignment="1"/>
    <xf numFmtId="0" fontId="50" fillId="0" borderId="0" xfId="2" applyFont="1" applyAlignment="1"/>
    <xf numFmtId="0" fontId="48" fillId="0" borderId="0" xfId="2" applyFont="1"/>
    <xf numFmtId="0" fontId="51" fillId="0" borderId="0" xfId="2" applyFont="1"/>
    <xf numFmtId="0" fontId="53" fillId="0" borderId="0" xfId="0" applyFont="1" applyAlignment="1"/>
    <xf numFmtId="0" fontId="0" fillId="0" borderId="0" xfId="0" applyAlignment="1"/>
    <xf numFmtId="14" fontId="51" fillId="5" borderId="11" xfId="2" applyNumberFormat="1" applyFont="1" applyFill="1" applyBorder="1" applyAlignment="1">
      <alignment horizontal="center"/>
    </xf>
    <xf numFmtId="3" fontId="51" fillId="5" borderId="11" xfId="2" applyNumberFormat="1" applyFont="1" applyFill="1" applyBorder="1" applyAlignment="1">
      <alignment horizontal="center"/>
    </xf>
    <xf numFmtId="0" fontId="51" fillId="5" borderId="11" xfId="0" applyFont="1" applyFill="1" applyBorder="1" applyAlignment="1">
      <alignment horizontal="center" wrapText="1"/>
    </xf>
    <xf numFmtId="0" fontId="21" fillId="0" borderId="0" xfId="0" applyFont="1" applyAlignment="1"/>
    <xf numFmtId="0" fontId="39" fillId="0" borderId="0" xfId="0" applyNumberFormat="1" applyFont="1" applyFill="1" applyBorder="1" applyAlignment="1"/>
    <xf numFmtId="0" fontId="23" fillId="0" borderId="0" xfId="0" applyFont="1" applyAlignment="1">
      <alignment wrapText="1"/>
    </xf>
    <xf numFmtId="0" fontId="4" fillId="0" borderId="16" xfId="0" applyNumberFormat="1" applyFont="1" applyFill="1" applyBorder="1" applyAlignment="1"/>
    <xf numFmtId="0" fontId="25" fillId="0" borderId="16" xfId="0" applyNumberFormat="1" applyFont="1" applyFill="1" applyBorder="1" applyAlignment="1">
      <alignment horizontal="center"/>
    </xf>
    <xf numFmtId="0" fontId="25" fillId="0" borderId="5" xfId="0" applyNumberFormat="1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164" fontId="14" fillId="0" borderId="5" xfId="0" applyNumberFormat="1" applyFont="1" applyBorder="1" applyAlignment="1">
      <alignment horizontal="center" wrapText="1"/>
    </xf>
    <xf numFmtId="43" fontId="14" fillId="0" borderId="5" xfId="1" applyFont="1" applyBorder="1" applyAlignment="1">
      <alignment horizontal="center" wrapText="1"/>
    </xf>
    <xf numFmtId="43" fontId="14" fillId="0" borderId="16" xfId="1" applyFont="1" applyBorder="1" applyAlignment="1">
      <alignment horizontal="center" wrapText="1"/>
    </xf>
    <xf numFmtId="164" fontId="14" fillId="0" borderId="17" xfId="0" applyNumberFormat="1" applyFont="1" applyBorder="1" applyAlignment="1">
      <alignment horizontal="center" wrapText="1"/>
    </xf>
    <xf numFmtId="43" fontId="14" fillId="0" borderId="17" xfId="1" applyFont="1" applyBorder="1" applyAlignment="1">
      <alignment horizontal="center" wrapText="1"/>
    </xf>
    <xf numFmtId="0" fontId="13" fillId="0" borderId="18" xfId="0" applyFont="1" applyBorder="1" applyAlignment="1">
      <alignment horizontal="left"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right" wrapText="1"/>
    </xf>
    <xf numFmtId="0" fontId="20" fillId="0" borderId="0" xfId="0" applyFont="1" applyAlignment="1"/>
    <xf numFmtId="0" fontId="20" fillId="0" borderId="15" xfId="0" applyFont="1" applyBorder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right" wrapText="1"/>
    </xf>
    <xf numFmtId="0" fontId="15" fillId="0" borderId="0" xfId="0" applyFont="1" applyAlignment="1"/>
    <xf numFmtId="0" fontId="29" fillId="0" borderId="29" xfId="0" applyNumberFormat="1" applyFont="1" applyFill="1" applyBorder="1" applyAlignment="1">
      <alignment horizontal="center"/>
    </xf>
    <xf numFmtId="0" fontId="33" fillId="0" borderId="29" xfId="0" applyNumberFormat="1" applyFont="1" applyFill="1" applyBorder="1" applyAlignment="1">
      <alignment horizontal="left"/>
    </xf>
    <xf numFmtId="0" fontId="29" fillId="0" borderId="29" xfId="0" applyNumberFormat="1" applyFont="1" applyFill="1" applyBorder="1"/>
    <xf numFmtId="0" fontId="29" fillId="0" borderId="29" xfId="0" applyNumberFormat="1" applyFont="1" applyFill="1" applyBorder="1" applyAlignment="1">
      <alignment horizontal="left"/>
    </xf>
    <xf numFmtId="0" fontId="29" fillId="0" borderId="29" xfId="1" applyNumberFormat="1" applyFont="1" applyFill="1" applyBorder="1" applyAlignment="1">
      <alignment horizontal="center"/>
    </xf>
    <xf numFmtId="2" fontId="29" fillId="0" borderId="29" xfId="0" applyNumberFormat="1" applyFont="1" applyFill="1" applyBorder="1" applyAlignment="1">
      <alignment horizontal="center"/>
    </xf>
    <xf numFmtId="164" fontId="29" fillId="0" borderId="29" xfId="0" applyNumberFormat="1" applyFont="1" applyFill="1" applyBorder="1" applyAlignment="1">
      <alignment horizontal="center"/>
    </xf>
    <xf numFmtId="0" fontId="29" fillId="0" borderId="24" xfId="0" applyNumberFormat="1" applyFont="1" applyFill="1" applyBorder="1" applyAlignment="1">
      <alignment horizontal="center"/>
    </xf>
    <xf numFmtId="0" fontId="33" fillId="0" borderId="24" xfId="0" applyNumberFormat="1" applyFont="1" applyFill="1" applyBorder="1" applyAlignment="1">
      <alignment horizontal="left"/>
    </xf>
    <xf numFmtId="0" fontId="29" fillId="0" borderId="24" xfId="0" applyNumberFormat="1" applyFont="1" applyFill="1" applyBorder="1"/>
    <xf numFmtId="0" fontId="29" fillId="0" borderId="24" xfId="0" applyNumberFormat="1" applyFont="1" applyFill="1" applyBorder="1" applyAlignment="1">
      <alignment horizontal="left"/>
    </xf>
    <xf numFmtId="0" fontId="29" fillId="0" borderId="24" xfId="1" applyNumberFormat="1" applyFont="1" applyFill="1" applyBorder="1" applyAlignment="1">
      <alignment horizontal="center"/>
    </xf>
    <xf numFmtId="164" fontId="29" fillId="0" borderId="24" xfId="0" applyNumberFormat="1" applyFont="1" applyFill="1" applyBorder="1" applyAlignment="1">
      <alignment horizontal="center"/>
    </xf>
    <xf numFmtId="2" fontId="29" fillId="0" borderId="24" xfId="0" applyNumberFormat="1" applyFont="1" applyFill="1" applyBorder="1" applyAlignment="1">
      <alignment horizontal="center"/>
    </xf>
    <xf numFmtId="0" fontId="29" fillId="0" borderId="25" xfId="0" applyNumberFormat="1" applyFont="1" applyFill="1" applyBorder="1" applyAlignment="1">
      <alignment horizontal="center"/>
    </xf>
    <xf numFmtId="0" fontId="33" fillId="0" borderId="25" xfId="0" applyNumberFormat="1" applyFont="1" applyFill="1" applyBorder="1"/>
    <xf numFmtId="0" fontId="29" fillId="0" borderId="25" xfId="0" applyNumberFormat="1" applyFont="1" applyFill="1" applyBorder="1"/>
    <xf numFmtId="0" fontId="29" fillId="0" borderId="25" xfId="1" applyNumberFormat="1" applyFont="1" applyFill="1" applyBorder="1" applyAlignment="1">
      <alignment horizontal="center"/>
    </xf>
    <xf numFmtId="164" fontId="29" fillId="0" borderId="25" xfId="0" applyNumberFormat="1" applyFont="1" applyFill="1" applyBorder="1" applyAlignment="1">
      <alignment horizontal="center"/>
    </xf>
    <xf numFmtId="2" fontId="29" fillId="0" borderId="25" xfId="0" applyNumberFormat="1" applyFont="1" applyFill="1" applyBorder="1" applyAlignment="1">
      <alignment horizontal="center"/>
    </xf>
    <xf numFmtId="0" fontId="21" fillId="0" borderId="26" xfId="0" applyNumberFormat="1" applyFont="1" applyFill="1" applyBorder="1"/>
    <xf numFmtId="0" fontId="19" fillId="0" borderId="26" xfId="0" applyNumberFormat="1" applyFont="1" applyFill="1" applyBorder="1"/>
    <xf numFmtId="164" fontId="21" fillId="0" borderId="26" xfId="0" applyNumberFormat="1" applyFont="1" applyFill="1" applyBorder="1"/>
    <xf numFmtId="167" fontId="21" fillId="0" borderId="26" xfId="0" applyNumberFormat="1" applyFont="1" applyFill="1" applyBorder="1"/>
    <xf numFmtId="2" fontId="7" fillId="0" borderId="1" xfId="0" applyNumberFormat="1" applyFont="1" applyFill="1" applyBorder="1"/>
    <xf numFmtId="2" fontId="21" fillId="0" borderId="26" xfId="0" applyNumberFormat="1" applyFont="1" applyFill="1" applyBorder="1"/>
    <xf numFmtId="0" fontId="52" fillId="0" borderId="17" xfId="2" applyFont="1" applyBorder="1" applyAlignment="1"/>
    <xf numFmtId="0" fontId="51" fillId="0" borderId="17" xfId="2" applyFont="1" applyBorder="1" applyAlignment="1">
      <alignment horizontal="center"/>
    </xf>
    <xf numFmtId="14" fontId="51" fillId="4" borderId="17" xfId="2" applyNumberFormat="1" applyFont="1" applyFill="1" applyBorder="1" applyAlignment="1">
      <alignment horizontal="center"/>
    </xf>
    <xf numFmtId="3" fontId="51" fillId="0" borderId="17" xfId="2" applyNumberFormat="1" applyFont="1" applyFill="1" applyBorder="1" applyAlignment="1">
      <alignment horizontal="center"/>
    </xf>
    <xf numFmtId="0" fontId="51" fillId="2" borderId="17" xfId="0" applyFont="1" applyFill="1" applyBorder="1" applyAlignment="1">
      <alignment horizontal="center" wrapText="1"/>
    </xf>
    <xf numFmtId="14" fontId="51" fillId="0" borderId="17" xfId="2" applyNumberFormat="1" applyFont="1" applyFill="1" applyBorder="1" applyAlignment="1">
      <alignment horizontal="center"/>
    </xf>
    <xf numFmtId="0" fontId="53" fillId="0" borderId="17" xfId="0" applyFont="1" applyBorder="1" applyAlignment="1"/>
    <xf numFmtId="0" fontId="54" fillId="4" borderId="17" xfId="2" applyFont="1" applyFill="1" applyBorder="1" applyAlignment="1"/>
    <xf numFmtId="0" fontId="53" fillId="2" borderId="17" xfId="0" applyFont="1" applyFill="1" applyBorder="1" applyAlignment="1">
      <alignment horizontal="center"/>
    </xf>
    <xf numFmtId="0" fontId="53" fillId="0" borderId="17" xfId="2" applyFont="1" applyBorder="1" applyAlignment="1">
      <alignment horizontal="center"/>
    </xf>
    <xf numFmtId="14" fontId="53" fillId="0" borderId="17" xfId="2" applyNumberFormat="1" applyFont="1" applyBorder="1" applyAlignment="1">
      <alignment horizontal="center"/>
    </xf>
    <xf numFmtId="0" fontId="55" fillId="2" borderId="17" xfId="0" applyFont="1" applyFill="1" applyBorder="1" applyAlignment="1">
      <alignment horizontal="center" wrapText="1"/>
    </xf>
    <xf numFmtId="14" fontId="52" fillId="0" borderId="17" xfId="2" applyNumberFormat="1" applyFont="1" applyBorder="1" applyAlignment="1"/>
    <xf numFmtId="0" fontId="45" fillId="2" borderId="17" xfId="0" applyFont="1" applyFill="1" applyBorder="1" applyAlignment="1">
      <alignment horizontal="center"/>
    </xf>
    <xf numFmtId="0" fontId="54" fillId="5" borderId="17" xfId="2" applyFont="1" applyFill="1" applyBorder="1" applyAlignment="1"/>
    <xf numFmtId="14" fontId="51" fillId="5" borderId="17" xfId="2" applyNumberFormat="1" applyFont="1" applyFill="1" applyBorder="1" applyAlignment="1">
      <alignment horizontal="center"/>
    </xf>
    <xf numFmtId="0" fontId="52" fillId="0" borderId="17" xfId="2" applyFont="1" applyBorder="1" applyAlignment="1">
      <alignment horizontal="center"/>
    </xf>
    <xf numFmtId="0" fontId="54" fillId="0" borderId="17" xfId="2" applyFont="1" applyBorder="1" applyAlignment="1"/>
    <xf numFmtId="14" fontId="51" fillId="0" borderId="17" xfId="2" applyNumberFormat="1" applyFont="1" applyBorder="1" applyAlignment="1"/>
    <xf numFmtId="0" fontId="51" fillId="0" borderId="17" xfId="2" applyFont="1" applyBorder="1" applyAlignment="1"/>
    <xf numFmtId="0" fontId="56" fillId="0" borderId="18" xfId="2" applyFont="1" applyBorder="1" applyAlignment="1">
      <alignment horizontal="center"/>
    </xf>
    <xf numFmtId="2" fontId="50" fillId="2" borderId="18" xfId="0" applyNumberFormat="1" applyFont="1" applyFill="1" applyBorder="1" applyAlignment="1">
      <alignment horizontal="center"/>
    </xf>
    <xf numFmtId="14" fontId="56" fillId="0" borderId="18" xfId="2" applyNumberFormat="1" applyFont="1" applyBorder="1" applyAlignment="1">
      <alignment horizontal="center"/>
    </xf>
    <xf numFmtId="0" fontId="15" fillId="0" borderId="18" xfId="0" applyFont="1" applyBorder="1" applyAlignment="1"/>
    <xf numFmtId="2" fontId="40" fillId="2" borderId="18" xfId="0" applyNumberFormat="1" applyFont="1" applyFill="1" applyBorder="1" applyAlignment="1">
      <alignment horizontal="center"/>
    </xf>
    <xf numFmtId="0" fontId="53" fillId="5" borderId="17" xfId="2" applyFont="1" applyFill="1" applyBorder="1" applyAlignment="1">
      <alignment horizontal="center"/>
    </xf>
    <xf numFmtId="0" fontId="52" fillId="0" borderId="19" xfId="2" applyFont="1" applyBorder="1" applyAlignment="1"/>
    <xf numFmtId="0" fontId="51" fillId="0" borderId="19" xfId="2" applyFont="1" applyBorder="1" applyAlignment="1">
      <alignment horizontal="center" vertical="center" wrapText="1"/>
    </xf>
    <xf numFmtId="0" fontId="53" fillId="0" borderId="19" xfId="0" applyFont="1" applyBorder="1"/>
    <xf numFmtId="0" fontId="40" fillId="2" borderId="19" xfId="0" applyFont="1" applyFill="1" applyBorder="1" applyAlignment="1">
      <alignment horizontal="center" vertical="center" wrapText="1"/>
    </xf>
    <xf numFmtId="3" fontId="51" fillId="2" borderId="17" xfId="2" applyNumberFormat="1" applyFont="1" applyFill="1" applyBorder="1" applyAlignment="1">
      <alignment horizontal="center"/>
    </xf>
    <xf numFmtId="14" fontId="51" fillId="2" borderId="17" xfId="2" applyNumberFormat="1" applyFont="1" applyFill="1" applyBorder="1" applyAlignment="1">
      <alignment horizontal="center"/>
    </xf>
    <xf numFmtId="0" fontId="58" fillId="0" borderId="6" xfId="0" applyNumberFormat="1" applyFont="1" applyFill="1" applyBorder="1" applyAlignment="1">
      <alignment horizontal="left"/>
    </xf>
    <xf numFmtId="0" fontId="59" fillId="0" borderId="26" xfId="0" applyNumberFormat="1" applyFont="1" applyFill="1" applyBorder="1"/>
    <xf numFmtId="0" fontId="59" fillId="0" borderId="24" xfId="0" applyNumberFormat="1" applyFont="1" applyFill="1" applyBorder="1"/>
    <xf numFmtId="0" fontId="51" fillId="0" borderId="30" xfId="2" applyFont="1" applyBorder="1" applyAlignment="1">
      <alignment horizontal="center"/>
    </xf>
    <xf numFmtId="0" fontId="54" fillId="4" borderId="30" xfId="2" applyFont="1" applyFill="1" applyBorder="1" applyAlignment="1"/>
    <xf numFmtId="14" fontId="51" fillId="4" borderId="30" xfId="2" applyNumberFormat="1" applyFont="1" applyFill="1" applyBorder="1" applyAlignment="1">
      <alignment horizontal="center"/>
    </xf>
    <xf numFmtId="3" fontId="51" fillId="0" borderId="30" xfId="2" applyNumberFormat="1" applyFont="1" applyFill="1" applyBorder="1" applyAlignment="1">
      <alignment horizontal="center"/>
    </xf>
    <xf numFmtId="0" fontId="53" fillId="2" borderId="30" xfId="0" applyFont="1" applyFill="1" applyBorder="1" applyAlignment="1">
      <alignment horizontal="center"/>
    </xf>
    <xf numFmtId="14" fontId="51" fillId="0" borderId="30" xfId="2" applyNumberFormat="1" applyFont="1" applyFill="1" applyBorder="1" applyAlignment="1">
      <alignment horizontal="center"/>
    </xf>
    <xf numFmtId="0" fontId="53" fillId="0" borderId="30" xfId="2" applyFont="1" applyBorder="1" applyAlignment="1">
      <alignment horizontal="center"/>
    </xf>
    <xf numFmtId="14" fontId="53" fillId="0" borderId="30" xfId="2" applyNumberFormat="1" applyFont="1" applyBorder="1" applyAlignment="1">
      <alignment horizontal="center"/>
    </xf>
    <xf numFmtId="0" fontId="53" fillId="0" borderId="30" xfId="0" applyFont="1" applyBorder="1" applyAlignment="1"/>
    <xf numFmtId="0" fontId="55" fillId="2" borderId="30" xfId="0" applyFont="1" applyFill="1" applyBorder="1" applyAlignment="1">
      <alignment horizontal="center" wrapText="1"/>
    </xf>
    <xf numFmtId="14" fontId="54" fillId="0" borderId="30" xfId="2" applyNumberFormat="1" applyFont="1" applyBorder="1" applyAlignment="1">
      <alignment horizontal="center"/>
    </xf>
    <xf numFmtId="0" fontId="21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10" fillId="0" borderId="20" xfId="0" applyNumberFormat="1" applyFont="1" applyFill="1" applyBorder="1" applyAlignment="1">
      <alignment horizontal="center"/>
    </xf>
    <xf numFmtId="0" fontId="10" fillId="0" borderId="21" xfId="0" applyNumberFormat="1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0" fillId="3" borderId="0" xfId="0" applyFont="1" applyFill="1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wrapText="1"/>
    </xf>
    <xf numFmtId="0" fontId="28" fillId="0" borderId="5" xfId="0" applyNumberFormat="1" applyFont="1" applyFill="1" applyBorder="1" applyAlignment="1">
      <alignment horizontal="center" vertical="center" wrapText="1"/>
    </xf>
    <xf numFmtId="0" fontId="28" fillId="0" borderId="13" xfId="0" applyNumberFormat="1" applyFont="1" applyFill="1" applyBorder="1" applyAlignment="1">
      <alignment horizontal="center" vertical="center" wrapText="1"/>
    </xf>
    <xf numFmtId="0" fontId="57" fillId="0" borderId="28" xfId="0" applyNumberFormat="1" applyFont="1" applyFill="1" applyBorder="1" applyAlignment="1">
      <alignment horizontal="center" wrapText="1"/>
    </xf>
    <xf numFmtId="0" fontId="39" fillId="0" borderId="28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32" fillId="2" borderId="5" xfId="0" applyNumberFormat="1" applyFont="1" applyFill="1" applyBorder="1" applyAlignment="1">
      <alignment horizontal="center" vertical="center" wrapText="1"/>
    </xf>
    <xf numFmtId="0" fontId="32" fillId="2" borderId="13" xfId="0" applyNumberFormat="1" applyFont="1" applyFill="1" applyBorder="1" applyAlignment="1">
      <alignment horizontal="center" vertical="center" wrapText="1"/>
    </xf>
    <xf numFmtId="0" fontId="34" fillId="2" borderId="5" xfId="0" applyNumberFormat="1" applyFont="1" applyFill="1" applyBorder="1" applyAlignment="1">
      <alignment horizontal="center" vertical="center" wrapText="1"/>
    </xf>
    <xf numFmtId="0" fontId="34" fillId="2" borderId="13" xfId="0" applyNumberFormat="1" applyFont="1" applyFill="1" applyBorder="1" applyAlignment="1">
      <alignment horizontal="center" vertical="center" wrapText="1"/>
    </xf>
    <xf numFmtId="0" fontId="28" fillId="0" borderId="7" xfId="0" applyNumberFormat="1" applyFont="1" applyFill="1" applyBorder="1" applyAlignment="1">
      <alignment horizontal="center" vertical="center" wrapText="1"/>
    </xf>
    <xf numFmtId="0" fontId="28" fillId="0" borderId="15" xfId="0" applyNumberFormat="1" applyFont="1" applyFill="1" applyBorder="1" applyAlignment="1">
      <alignment horizontal="center" vertical="center" wrapText="1"/>
    </xf>
    <xf numFmtId="0" fontId="28" fillId="0" borderId="22" xfId="0" applyNumberFormat="1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center" vertical="center" wrapText="1"/>
    </xf>
    <xf numFmtId="0" fontId="28" fillId="0" borderId="4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31" fillId="0" borderId="0" xfId="0" applyNumberFormat="1" applyFont="1" applyFill="1" applyBorder="1" applyAlignment="1">
      <alignment horizontal="center" wrapText="1"/>
    </xf>
    <xf numFmtId="0" fontId="43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42" fillId="0" borderId="0" xfId="0" applyNumberFormat="1" applyFont="1" applyFill="1" applyBorder="1" applyAlignment="1">
      <alignment horizontal="center" vertical="center" wrapText="1"/>
    </xf>
    <xf numFmtId="0" fontId="41" fillId="0" borderId="0" xfId="0" applyNumberFormat="1" applyFont="1" applyFill="1" applyBorder="1" applyAlignment="1">
      <alignment horizontal="center" vertical="center" wrapText="1"/>
    </xf>
    <xf numFmtId="0" fontId="29" fillId="0" borderId="28" xfId="0" applyNumberFormat="1" applyFont="1" applyFill="1" applyBorder="1" applyAlignment="1">
      <alignment horizontal="center" wrapText="1"/>
    </xf>
    <xf numFmtId="0" fontId="40" fillId="0" borderId="5" xfId="0" applyNumberFormat="1" applyFont="1" applyFill="1" applyBorder="1" applyAlignment="1">
      <alignment horizontal="center" vertical="center" wrapText="1"/>
    </xf>
    <xf numFmtId="0" fontId="40" fillId="0" borderId="13" xfId="0" applyNumberFormat="1" applyFont="1" applyFill="1" applyBorder="1" applyAlignment="1">
      <alignment horizontal="center" vertical="center" wrapText="1"/>
    </xf>
    <xf numFmtId="0" fontId="38" fillId="0" borderId="0" xfId="0" applyNumberFormat="1" applyFont="1" applyFill="1" applyBorder="1" applyAlignment="1">
      <alignment horizontal="center"/>
    </xf>
    <xf numFmtId="0" fontId="40" fillId="0" borderId="5" xfId="0" applyNumberFormat="1" applyFont="1" applyFill="1" applyBorder="1" applyAlignment="1">
      <alignment horizontal="center" vertical="center"/>
    </xf>
    <xf numFmtId="0" fontId="40" fillId="0" borderId="13" xfId="0" applyNumberFormat="1" applyFont="1" applyFill="1" applyBorder="1" applyAlignment="1">
      <alignment horizontal="center" vertical="center"/>
    </xf>
    <xf numFmtId="0" fontId="40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7" xfId="0" applyNumberFormat="1" applyFont="1" applyFill="1" applyBorder="1" applyAlignment="1">
      <alignment horizontal="center" vertical="center" wrapText="1"/>
    </xf>
    <xf numFmtId="0" fontId="23" fillId="0" borderId="22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0" fontId="23" fillId="0" borderId="13" xfId="0" applyNumberFormat="1" applyFont="1" applyFill="1" applyBorder="1" applyAlignment="1">
      <alignment horizontal="center" vertical="center" wrapText="1"/>
    </xf>
    <xf numFmtId="0" fontId="40" fillId="0" borderId="1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left"/>
    </xf>
    <xf numFmtId="0" fontId="55" fillId="2" borderId="30" xfId="0" applyFont="1" applyFill="1" applyBorder="1" applyAlignment="1">
      <alignment horizontal="center" wrapText="1"/>
    </xf>
    <xf numFmtId="0" fontId="55" fillId="2" borderId="8" xfId="0" applyFont="1" applyFill="1" applyBorder="1" applyAlignment="1">
      <alignment horizontal="center" wrapText="1"/>
    </xf>
    <xf numFmtId="0" fontId="55" fillId="2" borderId="19" xfId="0" applyFont="1" applyFill="1" applyBorder="1" applyAlignment="1">
      <alignment horizontal="center" wrapText="1"/>
    </xf>
    <xf numFmtId="0" fontId="40" fillId="0" borderId="19" xfId="2" applyFont="1" applyBorder="1" applyAlignment="1">
      <alignment horizontal="center" vertical="center" wrapText="1"/>
    </xf>
    <xf numFmtId="0" fontId="40" fillId="0" borderId="18" xfId="2" applyFont="1" applyBorder="1" applyAlignment="1">
      <alignment horizontal="center" vertical="center" wrapText="1"/>
    </xf>
    <xf numFmtId="0" fontId="40" fillId="0" borderId="1" xfId="2" applyFont="1" applyBorder="1" applyAlignment="1">
      <alignment horizontal="center" vertical="center" wrapText="1"/>
    </xf>
    <xf numFmtId="0" fontId="48" fillId="0" borderId="0" xfId="2" applyFont="1" applyAlignment="1">
      <alignment horizontal="center"/>
    </xf>
    <xf numFmtId="0" fontId="50" fillId="0" borderId="0" xfId="2" applyFont="1" applyAlignment="1">
      <alignment horizontal="center"/>
    </xf>
    <xf numFmtId="0" fontId="52" fillId="0" borderId="9" xfId="2" applyFont="1" applyBorder="1" applyAlignment="1">
      <alignment horizontal="center"/>
    </xf>
    <xf numFmtId="0" fontId="56" fillId="0" borderId="18" xfId="2" applyFont="1" applyBorder="1" applyAlignment="1">
      <alignment horizont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40" fillId="2" borderId="16" xfId="0" applyFont="1" applyFill="1" applyBorder="1" applyAlignment="1">
      <alignment horizontal="center" vertical="center" wrapText="1"/>
    </xf>
    <xf numFmtId="0" fontId="40" fillId="2" borderId="17" xfId="0" applyFont="1" applyFill="1" applyBorder="1" applyAlignment="1">
      <alignment horizontal="center" vertical="center" wrapText="1"/>
    </xf>
    <xf numFmtId="0" fontId="40" fillId="2" borderId="18" xfId="0" applyFont="1" applyFill="1" applyBorder="1" applyAlignment="1">
      <alignment horizontal="center" vertical="center" wrapText="1"/>
    </xf>
    <xf numFmtId="0" fontId="40" fillId="0" borderId="17" xfId="2" applyFont="1" applyBorder="1" applyAlignment="1">
      <alignment horizontal="center" vertical="center" wrapText="1"/>
    </xf>
    <xf numFmtId="0" fontId="50" fillId="0" borderId="17" xfId="2" applyFont="1" applyBorder="1" applyAlignment="1">
      <alignment horizontal="center" vertical="center" wrapText="1"/>
    </xf>
    <xf numFmtId="0" fontId="50" fillId="0" borderId="18" xfId="2" applyFont="1" applyBorder="1" applyAlignment="1">
      <alignment horizontal="center" vertical="center" wrapText="1"/>
    </xf>
    <xf numFmtId="0" fontId="22" fillId="0" borderId="19" xfId="2" applyFont="1" applyBorder="1" applyAlignment="1">
      <alignment horizontal="center" vertical="center" wrapText="1"/>
    </xf>
    <xf numFmtId="0" fontId="22" fillId="0" borderId="18" xfId="2" applyFont="1" applyBorder="1" applyAlignment="1">
      <alignment horizontal="center" vertical="center" wrapText="1"/>
    </xf>
    <xf numFmtId="0" fontId="40" fillId="0" borderId="16" xfId="2" applyFont="1" applyBorder="1" applyAlignment="1">
      <alignment horizontal="center" vertical="center" wrapText="1"/>
    </xf>
    <xf numFmtId="0" fontId="39" fillId="0" borderId="15" xfId="0" applyNumberFormat="1" applyFont="1" applyFill="1" applyBorder="1" applyAlignment="1">
      <alignment horizontal="center"/>
    </xf>
    <xf numFmtId="0" fontId="4" fillId="0" borderId="17" xfId="0" applyNumberFormat="1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>
      <alignment vertical="center"/>
    </xf>
    <xf numFmtId="0" fontId="25" fillId="0" borderId="17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vertical="center"/>
    </xf>
    <xf numFmtId="0" fontId="14" fillId="0" borderId="17" xfId="0" applyFont="1" applyBorder="1" applyAlignment="1">
      <alignment horizontal="center" vertical="center" wrapText="1"/>
    </xf>
    <xf numFmtId="164" fontId="14" fillId="0" borderId="17" xfId="0" applyNumberFormat="1" applyFont="1" applyBorder="1" applyAlignment="1">
      <alignment horizontal="center" vertical="center" wrapText="1"/>
    </xf>
    <xf numFmtId="166" fontId="14" fillId="0" borderId="17" xfId="1" applyNumberFormat="1" applyFont="1" applyBorder="1" applyAlignment="1">
      <alignment vertical="center" wrapText="1"/>
    </xf>
    <xf numFmtId="43" fontId="14" fillId="0" borderId="17" xfId="1" applyFont="1" applyBorder="1" applyAlignment="1">
      <alignment horizontal="center" vertical="center" wrapText="1"/>
    </xf>
    <xf numFmtId="0" fontId="15" fillId="0" borderId="17" xfId="0" applyFont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4" fillId="0" borderId="16" xfId="0" applyNumberFormat="1" applyFont="1" applyFill="1" applyBorder="1" applyAlignment="1">
      <alignment horizontal="center" vertical="center"/>
    </xf>
    <xf numFmtId="0" fontId="25" fillId="0" borderId="19" xfId="0" applyNumberFormat="1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0" fillId="0" borderId="19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164" fontId="14" fillId="0" borderId="19" xfId="0" applyNumberFormat="1" applyFont="1" applyBorder="1" applyAlignment="1">
      <alignment horizontal="center" vertical="center" wrapText="1"/>
    </xf>
    <xf numFmtId="43" fontId="14" fillId="0" borderId="19" xfId="1" applyFont="1" applyBorder="1" applyAlignment="1">
      <alignment horizontal="center" vertical="center" wrapText="1"/>
    </xf>
    <xf numFmtId="43" fontId="46" fillId="2" borderId="17" xfId="1" applyFont="1" applyFill="1" applyBorder="1" applyAlignment="1">
      <alignment horizontal="center" vertical="center" wrapText="1"/>
    </xf>
  </cellXfs>
  <cellStyles count="6">
    <cellStyle name="Comma" xfId="1" builtinId="3"/>
    <cellStyle name="Comma 3" xfId="3" xr:uid="{00000000-0005-0000-0000-000001000000}"/>
    <cellStyle name="Normal" xfId="0" builtinId="0"/>
    <cellStyle name="Normal 12 2" xfId="2" xr:uid="{00000000-0005-0000-0000-000003000000}"/>
    <cellStyle name="Normal 14" xfId="5" xr:uid="{00000000-0005-0000-0000-000004000000}"/>
    <cellStyle name="Normal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47625</xdr:rowOff>
    </xdr:from>
    <xdr:to>
      <xdr:col>1</xdr:col>
      <xdr:colOff>0</xdr:colOff>
      <xdr:row>2</xdr:row>
      <xdr:rowOff>47625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295275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47625</xdr:rowOff>
    </xdr:from>
    <xdr:to>
      <xdr:col>1</xdr:col>
      <xdr:colOff>0</xdr:colOff>
      <xdr:row>2</xdr:row>
      <xdr:rowOff>47625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295275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4</xdr:row>
      <xdr:rowOff>28575</xdr:rowOff>
    </xdr:from>
    <xdr:to>
      <xdr:col>5</xdr:col>
      <xdr:colOff>0</xdr:colOff>
      <xdr:row>4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619500" y="904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971550</xdr:colOff>
      <xdr:row>2</xdr:row>
      <xdr:rowOff>19050</xdr:rowOff>
    </xdr:from>
    <xdr:to>
      <xdr:col>2</xdr:col>
      <xdr:colOff>295275</xdr:colOff>
      <xdr:row>2</xdr:row>
      <xdr:rowOff>19050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266825" y="495300"/>
          <a:ext cx="8191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276225</xdr:colOff>
      <xdr:row>1</xdr:row>
      <xdr:rowOff>209550</xdr:rowOff>
    </xdr:from>
    <xdr:to>
      <xdr:col>17</xdr:col>
      <xdr:colOff>266700</xdr:colOff>
      <xdr:row>1</xdr:row>
      <xdr:rowOff>228601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6734175" y="447675"/>
          <a:ext cx="2200275" cy="1905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47625</xdr:rowOff>
    </xdr:from>
    <xdr:to>
      <xdr:col>1</xdr:col>
      <xdr:colOff>0</xdr:colOff>
      <xdr:row>2</xdr:row>
      <xdr:rowOff>47625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257175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47625</xdr:rowOff>
    </xdr:from>
    <xdr:to>
      <xdr:col>1</xdr:col>
      <xdr:colOff>0</xdr:colOff>
      <xdr:row>2</xdr:row>
      <xdr:rowOff>47625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257175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971550</xdr:colOff>
      <xdr:row>2</xdr:row>
      <xdr:rowOff>19050</xdr:rowOff>
    </xdr:from>
    <xdr:to>
      <xdr:col>2</xdr:col>
      <xdr:colOff>295275</xdr:colOff>
      <xdr:row>2</xdr:row>
      <xdr:rowOff>19050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228725" y="495300"/>
          <a:ext cx="7334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1</xdr:row>
      <xdr:rowOff>209550</xdr:rowOff>
    </xdr:from>
    <xdr:to>
      <xdr:col>14</xdr:col>
      <xdr:colOff>133350</xdr:colOff>
      <xdr:row>1</xdr:row>
      <xdr:rowOff>209550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6515100" y="447675"/>
          <a:ext cx="22098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128471</xdr:colOff>
      <xdr:row>2</xdr:row>
      <xdr:rowOff>11616</xdr:rowOff>
    </xdr:from>
    <xdr:to>
      <xdr:col>2</xdr:col>
      <xdr:colOff>171450</xdr:colOff>
      <xdr:row>2</xdr:row>
      <xdr:rowOff>13204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509471" y="592641"/>
          <a:ext cx="1414579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304800</xdr:colOff>
      <xdr:row>4</xdr:row>
      <xdr:rowOff>0</xdr:rowOff>
    </xdr:from>
    <xdr:to>
      <xdr:col>10</xdr:col>
      <xdr:colOff>190500</xdr:colOff>
      <xdr:row>4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flipV="1">
          <a:off x="2905125" y="981075"/>
          <a:ext cx="47529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</xdr:row>
      <xdr:rowOff>19050</xdr:rowOff>
    </xdr:from>
    <xdr:to>
      <xdr:col>16</xdr:col>
      <xdr:colOff>304800</xdr:colOff>
      <xdr:row>2</xdr:row>
      <xdr:rowOff>19050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7315200" y="457200"/>
          <a:ext cx="2009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128471</xdr:colOff>
      <xdr:row>2</xdr:row>
      <xdr:rowOff>11616</xdr:rowOff>
    </xdr:from>
    <xdr:to>
      <xdr:col>2</xdr:col>
      <xdr:colOff>171450</xdr:colOff>
      <xdr:row>2</xdr:row>
      <xdr:rowOff>13204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395171" y="449766"/>
          <a:ext cx="1338379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304800</xdr:colOff>
      <xdr:row>4</xdr:row>
      <xdr:rowOff>0</xdr:rowOff>
    </xdr:from>
    <xdr:to>
      <xdr:col>10</xdr:col>
      <xdr:colOff>190500</xdr:colOff>
      <xdr:row>4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2733675" y="857250"/>
          <a:ext cx="37242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</xdr:row>
      <xdr:rowOff>19050</xdr:rowOff>
    </xdr:from>
    <xdr:to>
      <xdr:col>16</xdr:col>
      <xdr:colOff>304800</xdr:colOff>
      <xdr:row>2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7315200" y="457200"/>
          <a:ext cx="2009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2</xdr:row>
      <xdr:rowOff>0</xdr:rowOff>
    </xdr:from>
    <xdr:to>
      <xdr:col>2</xdr:col>
      <xdr:colOff>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704850" y="447675"/>
          <a:ext cx="9048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180975</xdr:colOff>
      <xdr:row>2</xdr:row>
      <xdr:rowOff>28576</xdr:rowOff>
    </xdr:from>
    <xdr:to>
      <xdr:col>13</xdr:col>
      <xdr:colOff>38100</xdr:colOff>
      <xdr:row>2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6610350" y="476251"/>
          <a:ext cx="2105025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"/>
  <sheetViews>
    <sheetView topLeftCell="A10" workbookViewId="0">
      <selection activeCell="K24" sqref="K24:R24"/>
    </sheetView>
  </sheetViews>
  <sheetFormatPr defaultColWidth="9" defaultRowHeight="15.75" x14ac:dyDescent="0.25"/>
  <cols>
    <col min="1" max="1" width="3.42578125" style="3" customWidth="1"/>
    <col min="2" max="2" width="21.140625" style="4" customWidth="1"/>
    <col min="3" max="3" width="13" style="1" customWidth="1"/>
    <col min="4" max="4" width="9.42578125" style="1" customWidth="1"/>
    <col min="5" max="5" width="5.7109375" style="1" customWidth="1"/>
    <col min="6" max="6" width="5.42578125" style="1" customWidth="1"/>
    <col min="7" max="7" width="5" style="1" customWidth="1"/>
    <col min="8" max="8" width="4.28515625" style="1" customWidth="1"/>
    <col min="9" max="9" width="6.42578125" style="1" customWidth="1"/>
    <col min="10" max="10" width="3.42578125" style="1" customWidth="1"/>
    <col min="11" max="11" width="3.85546875" style="1" customWidth="1"/>
    <col min="12" max="12" width="4.85546875" style="1" customWidth="1"/>
    <col min="13" max="13" width="5.140625" style="1" customWidth="1"/>
    <col min="14" max="14" width="6.42578125" style="1" customWidth="1"/>
    <col min="15" max="15" width="7" style="1" customWidth="1"/>
    <col min="16" max="16" width="6.42578125" style="1" customWidth="1"/>
    <col min="17" max="17" width="11.7109375" style="1" customWidth="1"/>
    <col min="18" max="18" width="17" style="31" customWidth="1"/>
    <col min="19" max="19" width="15.7109375" style="2" customWidth="1"/>
    <col min="20" max="16384" width="9" style="2"/>
  </cols>
  <sheetData>
    <row r="1" spans="1:23" ht="18.75" x14ac:dyDescent="0.3">
      <c r="A1" s="235" t="s">
        <v>108</v>
      </c>
      <c r="B1" s="235"/>
      <c r="C1" s="235"/>
      <c r="D1" s="235"/>
      <c r="E1" s="5"/>
      <c r="F1" s="5"/>
      <c r="G1" s="5"/>
      <c r="H1" s="5"/>
      <c r="I1" s="236" t="s">
        <v>109</v>
      </c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3" ht="18.75" x14ac:dyDescent="0.3">
      <c r="A2" s="236" t="s">
        <v>110</v>
      </c>
      <c r="B2" s="236"/>
      <c r="C2" s="236"/>
      <c r="D2" s="236"/>
      <c r="E2" s="5"/>
      <c r="F2" s="5"/>
      <c r="G2" s="5"/>
      <c r="H2" s="5"/>
      <c r="I2" s="237" t="s">
        <v>111</v>
      </c>
      <c r="J2" s="237"/>
      <c r="K2" s="237"/>
      <c r="L2" s="237"/>
      <c r="M2" s="237"/>
      <c r="N2" s="237"/>
      <c r="O2" s="237"/>
      <c r="P2" s="237"/>
      <c r="Q2" s="237"/>
      <c r="R2" s="237"/>
      <c r="S2" s="237"/>
    </row>
    <row r="3" spans="1:23" ht="18.75" x14ac:dyDescent="0.3">
      <c r="A3" s="5"/>
      <c r="B3" s="5"/>
      <c r="C3" s="5"/>
      <c r="D3" s="5"/>
      <c r="E3" s="5"/>
      <c r="F3" s="6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3" ht="18.75" x14ac:dyDescent="0.3">
      <c r="A4" s="238" t="s">
        <v>132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</row>
    <row r="5" spans="1:23" ht="19.5" x14ac:dyDescent="0.35">
      <c r="A5" s="241" t="s">
        <v>134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</row>
    <row r="6" spans="1:23" x14ac:dyDescent="0.25">
      <c r="A6" s="242" t="s">
        <v>112</v>
      </c>
      <c r="B6" s="242" t="s">
        <v>113</v>
      </c>
      <c r="C6" s="242" t="s">
        <v>4</v>
      </c>
      <c r="D6" s="245" t="s">
        <v>114</v>
      </c>
      <c r="E6" s="245" t="s">
        <v>115</v>
      </c>
      <c r="F6" s="247" t="s">
        <v>116</v>
      </c>
      <c r="G6" s="247"/>
      <c r="H6" s="247"/>
      <c r="I6" s="247"/>
      <c r="J6" s="247"/>
      <c r="K6" s="247"/>
      <c r="L6" s="247"/>
      <c r="M6" s="247"/>
      <c r="N6" s="248"/>
      <c r="O6" s="242" t="s">
        <v>117</v>
      </c>
      <c r="P6" s="242" t="s">
        <v>118</v>
      </c>
      <c r="Q6" s="242" t="s">
        <v>131</v>
      </c>
      <c r="R6" s="28"/>
      <c r="S6" s="242" t="s">
        <v>81</v>
      </c>
    </row>
    <row r="7" spans="1:23" ht="15.75" customHeight="1" x14ac:dyDescent="0.25">
      <c r="A7" s="243"/>
      <c r="B7" s="243"/>
      <c r="C7" s="243"/>
      <c r="D7" s="246"/>
      <c r="E7" s="246"/>
      <c r="F7" s="233" t="s">
        <v>119</v>
      </c>
      <c r="G7" s="233" t="s">
        <v>82</v>
      </c>
      <c r="H7" s="249" t="s">
        <v>120</v>
      </c>
      <c r="I7" s="249"/>
      <c r="J7" s="250" t="s">
        <v>83</v>
      </c>
      <c r="K7" s="248"/>
      <c r="L7" s="233" t="s">
        <v>121</v>
      </c>
      <c r="M7" s="233" t="s">
        <v>122</v>
      </c>
      <c r="N7" s="233" t="s">
        <v>123</v>
      </c>
      <c r="O7" s="243"/>
      <c r="P7" s="243"/>
      <c r="Q7" s="243"/>
      <c r="R7" s="29"/>
      <c r="S7" s="243"/>
      <c r="U7" s="252" t="s">
        <v>257</v>
      </c>
      <c r="V7" s="252"/>
      <c r="W7" s="252"/>
    </row>
    <row r="8" spans="1:23" ht="29.25" customHeight="1" x14ac:dyDescent="0.25">
      <c r="A8" s="244"/>
      <c r="B8" s="244"/>
      <c r="C8" s="244"/>
      <c r="D8" s="234"/>
      <c r="E8" s="234"/>
      <c r="F8" s="234"/>
      <c r="G8" s="234"/>
      <c r="H8" s="7" t="s">
        <v>15</v>
      </c>
      <c r="I8" s="7" t="s">
        <v>115</v>
      </c>
      <c r="J8" s="7" t="s">
        <v>15</v>
      </c>
      <c r="K8" s="7" t="s">
        <v>115</v>
      </c>
      <c r="L8" s="234"/>
      <c r="M8" s="234"/>
      <c r="N8" s="234"/>
      <c r="O8" s="244"/>
      <c r="P8" s="244"/>
      <c r="Q8" s="244"/>
      <c r="R8" s="30"/>
      <c r="S8" s="244"/>
      <c r="U8" s="252"/>
      <c r="V8" s="252"/>
      <c r="W8" s="252"/>
    </row>
    <row r="9" spans="1:23" ht="17.25" customHeight="1" x14ac:dyDescent="0.3">
      <c r="A9" s="32"/>
      <c r="B9" s="239" t="s">
        <v>163</v>
      </c>
      <c r="C9" s="240"/>
      <c r="D9" s="32"/>
      <c r="E9" s="32"/>
      <c r="F9" s="32"/>
      <c r="G9" s="32"/>
      <c r="H9" s="37"/>
      <c r="I9" s="37"/>
      <c r="J9" s="37"/>
      <c r="K9" s="37"/>
      <c r="L9" s="32"/>
      <c r="M9" s="32"/>
      <c r="N9" s="32"/>
      <c r="O9" s="32"/>
      <c r="P9" s="32"/>
      <c r="Q9" s="32"/>
      <c r="R9" s="32"/>
      <c r="S9" s="32"/>
      <c r="U9" s="252"/>
      <c r="V9" s="252"/>
      <c r="W9" s="252"/>
    </row>
    <row r="10" spans="1:23" s="35" customFormat="1" ht="18" customHeight="1" x14ac:dyDescent="0.25">
      <c r="A10" s="11">
        <v>1</v>
      </c>
      <c r="B10" s="141" t="s">
        <v>85</v>
      </c>
      <c r="C10" s="142" t="s">
        <v>148</v>
      </c>
      <c r="D10" s="142" t="s">
        <v>38</v>
      </c>
      <c r="E10" s="143">
        <v>2.34</v>
      </c>
      <c r="F10" s="144"/>
      <c r="G10" s="145">
        <v>0.3</v>
      </c>
      <c r="H10" s="145">
        <v>40</v>
      </c>
      <c r="I10" s="145">
        <f t="shared" ref="I10:I19" si="0">H10%*E10</f>
        <v>0.93599999999999994</v>
      </c>
      <c r="J10" s="145"/>
      <c r="K10" s="145"/>
      <c r="L10" s="144"/>
      <c r="M10" s="144"/>
      <c r="N10" s="144"/>
      <c r="O10" s="145">
        <f t="shared" ref="O10:O20" si="1">N10+M10+L10+K10+I10+G10</f>
        <v>1.236</v>
      </c>
      <c r="P10" s="146">
        <f t="shared" ref="P10:P20" si="2">E10*23.5%</f>
        <v>0.54989999999999994</v>
      </c>
      <c r="Q10" s="147">
        <f t="shared" ref="Q10:Q20" si="3">(P10+O10+E10)*1490</f>
        <v>6147.5909999999994</v>
      </c>
      <c r="R10" s="148"/>
      <c r="S10" s="18" t="s">
        <v>160</v>
      </c>
      <c r="U10" s="252"/>
      <c r="V10" s="252"/>
      <c r="W10" s="252"/>
    </row>
    <row r="11" spans="1:23" s="35" customFormat="1" ht="18" customHeight="1" x14ac:dyDescent="0.25">
      <c r="A11" s="12">
        <v>2</v>
      </c>
      <c r="B11" s="33" t="s">
        <v>99</v>
      </c>
      <c r="C11" s="34" t="s">
        <v>149</v>
      </c>
      <c r="D11" s="34" t="s">
        <v>54</v>
      </c>
      <c r="E11" s="34">
        <v>2.06</v>
      </c>
      <c r="F11" s="13"/>
      <c r="G11" s="13">
        <v>0.3</v>
      </c>
      <c r="H11" s="13">
        <v>40</v>
      </c>
      <c r="I11" s="13">
        <f t="shared" si="0"/>
        <v>0.82400000000000007</v>
      </c>
      <c r="J11" s="17"/>
      <c r="K11" s="17"/>
      <c r="L11" s="20"/>
      <c r="M11" s="20"/>
      <c r="N11" s="20">
        <v>0.1</v>
      </c>
      <c r="O11" s="13">
        <f t="shared" si="1"/>
        <v>1.224</v>
      </c>
      <c r="P11" s="149">
        <f t="shared" si="2"/>
        <v>0.48409999999999997</v>
      </c>
      <c r="Q11" s="150">
        <f t="shared" si="3"/>
        <v>5614.4690000000001</v>
      </c>
      <c r="R11" s="150" t="s">
        <v>161</v>
      </c>
      <c r="S11" s="20" t="s">
        <v>133</v>
      </c>
      <c r="U11" s="252"/>
      <c r="V11" s="252"/>
      <c r="W11" s="252"/>
    </row>
    <row r="12" spans="1:23" s="35" customFormat="1" ht="18" customHeight="1" x14ac:dyDescent="0.25">
      <c r="A12" s="11">
        <v>3</v>
      </c>
      <c r="B12" s="33" t="s">
        <v>87</v>
      </c>
      <c r="C12" s="34" t="s">
        <v>150</v>
      </c>
      <c r="D12" s="34" t="s">
        <v>49</v>
      </c>
      <c r="E12" s="34">
        <v>2.34</v>
      </c>
      <c r="F12" s="13"/>
      <c r="G12" s="13">
        <v>0.3</v>
      </c>
      <c r="H12" s="13">
        <v>40</v>
      </c>
      <c r="I12" s="13">
        <f t="shared" si="0"/>
        <v>0.93599999999999994</v>
      </c>
      <c r="J12" s="14"/>
      <c r="K12" s="14"/>
      <c r="L12" s="13"/>
      <c r="M12" s="13"/>
      <c r="N12" s="13"/>
      <c r="O12" s="13">
        <f t="shared" si="1"/>
        <v>1.236</v>
      </c>
      <c r="P12" s="149">
        <f t="shared" si="2"/>
        <v>0.54989999999999994</v>
      </c>
      <c r="Q12" s="150">
        <f t="shared" si="3"/>
        <v>6147.5909999999994</v>
      </c>
      <c r="R12" s="150"/>
      <c r="S12" s="18" t="s">
        <v>135</v>
      </c>
      <c r="U12" s="252"/>
      <c r="V12" s="252"/>
      <c r="W12" s="252"/>
    </row>
    <row r="13" spans="1:23" s="35" customFormat="1" ht="18" customHeight="1" x14ac:dyDescent="0.25">
      <c r="A13" s="12">
        <v>4</v>
      </c>
      <c r="B13" s="33" t="s">
        <v>91</v>
      </c>
      <c r="C13" s="34" t="s">
        <v>151</v>
      </c>
      <c r="D13" s="34" t="s">
        <v>38</v>
      </c>
      <c r="E13" s="34">
        <v>2.34</v>
      </c>
      <c r="F13" s="13"/>
      <c r="G13" s="13">
        <v>0.3</v>
      </c>
      <c r="H13" s="13">
        <v>40</v>
      </c>
      <c r="I13" s="13">
        <f t="shared" si="0"/>
        <v>0.93599999999999994</v>
      </c>
      <c r="J13" s="17"/>
      <c r="K13" s="17"/>
      <c r="L13" s="18"/>
      <c r="M13" s="19"/>
      <c r="N13" s="19"/>
      <c r="O13" s="13">
        <f t="shared" si="1"/>
        <v>1.236</v>
      </c>
      <c r="P13" s="149">
        <f t="shared" si="2"/>
        <v>0.54989999999999994</v>
      </c>
      <c r="Q13" s="150">
        <f t="shared" si="3"/>
        <v>6147.5909999999994</v>
      </c>
      <c r="R13" s="150"/>
      <c r="S13" s="18" t="s">
        <v>136</v>
      </c>
      <c r="U13" s="252"/>
      <c r="V13" s="252"/>
      <c r="W13" s="252"/>
    </row>
    <row r="14" spans="1:23" s="35" customFormat="1" ht="18" customHeight="1" x14ac:dyDescent="0.25">
      <c r="A14" s="11">
        <v>5</v>
      </c>
      <c r="B14" s="33" t="s">
        <v>89</v>
      </c>
      <c r="C14" s="34" t="s">
        <v>152</v>
      </c>
      <c r="D14" s="34" t="s">
        <v>38</v>
      </c>
      <c r="E14" s="34">
        <v>2.34</v>
      </c>
      <c r="F14" s="13"/>
      <c r="G14" s="13">
        <v>0.3</v>
      </c>
      <c r="H14" s="13">
        <v>40</v>
      </c>
      <c r="I14" s="13">
        <f t="shared" si="0"/>
        <v>0.93599999999999994</v>
      </c>
      <c r="J14" s="15"/>
      <c r="K14" s="16"/>
      <c r="L14" s="15"/>
      <c r="M14" s="15"/>
      <c r="N14" s="15"/>
      <c r="O14" s="13">
        <f t="shared" si="1"/>
        <v>1.236</v>
      </c>
      <c r="P14" s="149">
        <f t="shared" si="2"/>
        <v>0.54989999999999994</v>
      </c>
      <c r="Q14" s="150">
        <f t="shared" si="3"/>
        <v>6147.5909999999994</v>
      </c>
      <c r="R14" s="150"/>
      <c r="S14" s="18" t="s">
        <v>137</v>
      </c>
      <c r="U14" s="252"/>
      <c r="V14" s="252"/>
      <c r="W14" s="252"/>
    </row>
    <row r="15" spans="1:23" s="35" customFormat="1" ht="18" customHeight="1" x14ac:dyDescent="0.25">
      <c r="A15" s="12">
        <v>6</v>
      </c>
      <c r="B15" s="33" t="s">
        <v>100</v>
      </c>
      <c r="C15" s="34" t="s">
        <v>153</v>
      </c>
      <c r="D15" s="34" t="s">
        <v>38</v>
      </c>
      <c r="E15" s="34">
        <v>2.34</v>
      </c>
      <c r="F15" s="13"/>
      <c r="G15" s="13">
        <v>0.3</v>
      </c>
      <c r="H15" s="13">
        <v>40</v>
      </c>
      <c r="I15" s="13">
        <f t="shared" si="0"/>
        <v>0.93599999999999994</v>
      </c>
      <c r="J15" s="17"/>
      <c r="K15" s="17"/>
      <c r="L15" s="20"/>
      <c r="M15" s="20"/>
      <c r="N15" s="20"/>
      <c r="O15" s="13">
        <f t="shared" si="1"/>
        <v>1.236</v>
      </c>
      <c r="P15" s="149">
        <f t="shared" si="2"/>
        <v>0.54989999999999994</v>
      </c>
      <c r="Q15" s="150">
        <f t="shared" si="3"/>
        <v>6147.5909999999994</v>
      </c>
      <c r="R15" s="150"/>
      <c r="S15" s="18" t="s">
        <v>138</v>
      </c>
    </row>
    <row r="16" spans="1:23" s="35" customFormat="1" ht="18" customHeight="1" x14ac:dyDescent="0.25">
      <c r="A16" s="11">
        <v>7</v>
      </c>
      <c r="B16" s="33" t="s">
        <v>101</v>
      </c>
      <c r="C16" s="34" t="s">
        <v>155</v>
      </c>
      <c r="D16" s="34" t="s">
        <v>49</v>
      </c>
      <c r="E16" s="34">
        <v>2.34</v>
      </c>
      <c r="F16" s="21"/>
      <c r="G16" s="13">
        <v>0.3</v>
      </c>
      <c r="H16" s="13">
        <v>40</v>
      </c>
      <c r="I16" s="13">
        <f t="shared" si="0"/>
        <v>0.93599999999999994</v>
      </c>
      <c r="J16" s="22"/>
      <c r="K16" s="22"/>
      <c r="L16" s="22"/>
      <c r="M16" s="22"/>
      <c r="N16" s="22"/>
      <c r="O16" s="13">
        <f t="shared" si="1"/>
        <v>1.236</v>
      </c>
      <c r="P16" s="149">
        <f t="shared" si="2"/>
        <v>0.54989999999999994</v>
      </c>
      <c r="Q16" s="150">
        <f t="shared" si="3"/>
        <v>6147.5909999999994</v>
      </c>
      <c r="R16" s="150"/>
      <c r="S16" s="18" t="s">
        <v>140</v>
      </c>
    </row>
    <row r="17" spans="1:19" s="35" customFormat="1" ht="18" customHeight="1" x14ac:dyDescent="0.25">
      <c r="A17" s="12">
        <v>8</v>
      </c>
      <c r="B17" s="33" t="s">
        <v>90</v>
      </c>
      <c r="C17" s="34" t="s">
        <v>156</v>
      </c>
      <c r="D17" s="34" t="s">
        <v>49</v>
      </c>
      <c r="E17" s="34">
        <v>2.34</v>
      </c>
      <c r="F17" s="13"/>
      <c r="G17" s="13">
        <v>0.3</v>
      </c>
      <c r="H17" s="13">
        <v>40</v>
      </c>
      <c r="I17" s="13">
        <f t="shared" si="0"/>
        <v>0.93599999999999994</v>
      </c>
      <c r="J17" s="17"/>
      <c r="K17" s="17"/>
      <c r="L17" s="18"/>
      <c r="M17" s="19"/>
      <c r="N17" s="19"/>
      <c r="O17" s="13">
        <f t="shared" si="1"/>
        <v>1.236</v>
      </c>
      <c r="P17" s="149">
        <f t="shared" si="2"/>
        <v>0.54989999999999994</v>
      </c>
      <c r="Q17" s="150">
        <f t="shared" si="3"/>
        <v>6147.5909999999994</v>
      </c>
      <c r="R17" s="150"/>
      <c r="S17" s="18" t="s">
        <v>141</v>
      </c>
    </row>
    <row r="18" spans="1:19" s="35" customFormat="1" ht="18" customHeight="1" x14ac:dyDescent="0.25">
      <c r="A18" s="11">
        <v>9</v>
      </c>
      <c r="B18" s="33" t="s">
        <v>86</v>
      </c>
      <c r="C18" s="34" t="s">
        <v>157</v>
      </c>
      <c r="D18" s="34" t="s">
        <v>35</v>
      </c>
      <c r="E18" s="34">
        <v>2.06</v>
      </c>
      <c r="F18" s="13"/>
      <c r="G18" s="13">
        <v>0.3</v>
      </c>
      <c r="H18" s="13">
        <v>40</v>
      </c>
      <c r="I18" s="13">
        <f t="shared" si="0"/>
        <v>0.82400000000000007</v>
      </c>
      <c r="J18" s="14"/>
      <c r="K18" s="14"/>
      <c r="L18" s="13"/>
      <c r="M18" s="13"/>
      <c r="N18" s="13"/>
      <c r="O18" s="13">
        <f t="shared" si="1"/>
        <v>1.1240000000000001</v>
      </c>
      <c r="P18" s="149">
        <f t="shared" si="2"/>
        <v>0.48409999999999997</v>
      </c>
      <c r="Q18" s="150">
        <f t="shared" si="3"/>
        <v>5465.4690000000001</v>
      </c>
      <c r="R18" s="150"/>
      <c r="S18" s="18" t="s">
        <v>142</v>
      </c>
    </row>
    <row r="19" spans="1:19" s="35" customFormat="1" ht="18" customHeight="1" x14ac:dyDescent="0.25">
      <c r="A19" s="12">
        <v>10</v>
      </c>
      <c r="B19" s="33" t="s">
        <v>95</v>
      </c>
      <c r="C19" s="34" t="s">
        <v>158</v>
      </c>
      <c r="D19" s="34" t="s">
        <v>93</v>
      </c>
      <c r="E19" s="34">
        <v>2.34</v>
      </c>
      <c r="F19" s="13"/>
      <c r="G19" s="13">
        <v>0.3</v>
      </c>
      <c r="H19" s="13">
        <v>40</v>
      </c>
      <c r="I19" s="13">
        <f t="shared" si="0"/>
        <v>0.93599999999999994</v>
      </c>
      <c r="J19" s="17"/>
      <c r="K19" s="17"/>
      <c r="L19" s="20"/>
      <c r="M19" s="20"/>
      <c r="N19" s="20"/>
      <c r="O19" s="13">
        <f t="shared" si="1"/>
        <v>1.236</v>
      </c>
      <c r="P19" s="149">
        <f t="shared" si="2"/>
        <v>0.54989999999999994</v>
      </c>
      <c r="Q19" s="150">
        <f t="shared" si="3"/>
        <v>6147.5909999999994</v>
      </c>
      <c r="R19" s="150"/>
      <c r="S19" s="18" t="s">
        <v>143</v>
      </c>
    </row>
    <row r="20" spans="1:19" s="322" customFormat="1" ht="42" customHeight="1" x14ac:dyDescent="0.25">
      <c r="A20" s="323">
        <v>11</v>
      </c>
      <c r="B20" s="314" t="s">
        <v>97</v>
      </c>
      <c r="C20" s="315" t="s">
        <v>159</v>
      </c>
      <c r="D20" s="315" t="s">
        <v>51</v>
      </c>
      <c r="E20" s="324">
        <v>2.06</v>
      </c>
      <c r="F20" s="325"/>
      <c r="G20" s="325">
        <v>0.3</v>
      </c>
      <c r="H20" s="325">
        <v>70</v>
      </c>
      <c r="I20" s="325">
        <f t="shared" ref="I20" si="4">H20%*E20</f>
        <v>1.4419999999999999</v>
      </c>
      <c r="J20" s="326"/>
      <c r="K20" s="326"/>
      <c r="L20" s="327">
        <v>0.3</v>
      </c>
      <c r="M20" s="327"/>
      <c r="N20" s="327"/>
      <c r="O20" s="325">
        <f t="shared" si="1"/>
        <v>2.0419999999999998</v>
      </c>
      <c r="P20" s="328">
        <f t="shared" si="2"/>
        <v>0.48409999999999997</v>
      </c>
      <c r="Q20" s="329">
        <f t="shared" si="3"/>
        <v>6833.2889999999998</v>
      </c>
      <c r="R20" s="330" t="s">
        <v>288</v>
      </c>
      <c r="S20" s="321" t="s">
        <v>144</v>
      </c>
    </row>
    <row r="21" spans="1:19" s="43" customFormat="1" ht="17.25" customHeight="1" x14ac:dyDescent="0.3">
      <c r="A21" s="38"/>
      <c r="B21" s="239" t="s">
        <v>162</v>
      </c>
      <c r="C21" s="240"/>
      <c r="D21" s="39"/>
      <c r="E21" s="40">
        <f>SUM(E10:E20)</f>
        <v>24.9</v>
      </c>
      <c r="F21" s="41"/>
      <c r="G21" s="40">
        <f t="shared" ref="G21:Q21" si="5">SUM(G10:G20)</f>
        <v>3.2999999999999994</v>
      </c>
      <c r="H21" s="40"/>
      <c r="I21" s="40">
        <f t="shared" si="5"/>
        <v>10.577999999999999</v>
      </c>
      <c r="J21" s="40">
        <f t="shared" si="5"/>
        <v>0</v>
      </c>
      <c r="K21" s="40">
        <f t="shared" si="5"/>
        <v>0</v>
      </c>
      <c r="L21" s="40">
        <f t="shared" si="5"/>
        <v>0.3</v>
      </c>
      <c r="M21" s="40">
        <f t="shared" si="5"/>
        <v>0</v>
      </c>
      <c r="N21" s="40">
        <f t="shared" si="5"/>
        <v>0.1</v>
      </c>
      <c r="O21" s="40">
        <f t="shared" si="5"/>
        <v>14.278</v>
      </c>
      <c r="P21" s="40">
        <f t="shared" si="5"/>
        <v>5.8514999999999997</v>
      </c>
      <c r="Q21" s="46">
        <f t="shared" si="5"/>
        <v>67093.955000000002</v>
      </c>
      <c r="R21" s="125"/>
      <c r="S21" s="42"/>
    </row>
    <row r="22" spans="1:19" s="322" customFormat="1" ht="30" x14ac:dyDescent="0.25">
      <c r="A22" s="313">
        <v>12</v>
      </c>
      <c r="B22" s="314" t="s">
        <v>103</v>
      </c>
      <c r="C22" s="315" t="s">
        <v>154</v>
      </c>
      <c r="D22" s="315" t="s">
        <v>57</v>
      </c>
      <c r="E22" s="315">
        <v>2.34</v>
      </c>
      <c r="F22" s="316"/>
      <c r="G22" s="317">
        <v>0.3</v>
      </c>
      <c r="H22" s="317">
        <v>40</v>
      </c>
      <c r="I22" s="317">
        <f>H22%*E22</f>
        <v>0.93599999999999994</v>
      </c>
      <c r="J22" s="313"/>
      <c r="K22" s="313"/>
      <c r="L22" s="313">
        <v>0.2</v>
      </c>
      <c r="M22" s="313">
        <v>0.4</v>
      </c>
      <c r="N22" s="313"/>
      <c r="O22" s="317">
        <f>N22+M22+L22+K22+I22+G22</f>
        <v>1.8360000000000001</v>
      </c>
      <c r="P22" s="318">
        <f>E22*23.5%</f>
        <v>0.54989999999999994</v>
      </c>
      <c r="Q22" s="319">
        <f>(P22+O22+E22)*1490</f>
        <v>7041.5909999999994</v>
      </c>
      <c r="R22" s="320" t="s">
        <v>280</v>
      </c>
      <c r="S22" s="321" t="s">
        <v>139</v>
      </c>
    </row>
    <row r="23" spans="1:19" s="35" customFormat="1" x14ac:dyDescent="0.25">
      <c r="A23" s="23"/>
      <c r="B23" s="151" t="s">
        <v>164</v>
      </c>
      <c r="C23" s="23"/>
      <c r="D23" s="23"/>
      <c r="E23" s="26">
        <f>E22+E21</f>
        <v>27.24</v>
      </c>
      <c r="F23" s="24"/>
      <c r="G23" s="44">
        <f t="shared" ref="G23:Q23" si="6">G22+G21</f>
        <v>3.5999999999999992</v>
      </c>
      <c r="H23" s="44"/>
      <c r="I23" s="44">
        <f t="shared" si="6"/>
        <v>11.513999999999999</v>
      </c>
      <c r="J23" s="44"/>
      <c r="K23" s="44"/>
      <c r="L23" s="44">
        <f t="shared" si="6"/>
        <v>0.5</v>
      </c>
      <c r="M23" s="44">
        <f t="shared" si="6"/>
        <v>0.4</v>
      </c>
      <c r="N23" s="44">
        <f t="shared" si="6"/>
        <v>0.1</v>
      </c>
      <c r="O23" s="45">
        <f t="shared" si="6"/>
        <v>16.114000000000001</v>
      </c>
      <c r="P23" s="44">
        <f t="shared" si="6"/>
        <v>6.4013999999999998</v>
      </c>
      <c r="Q23" s="47">
        <f t="shared" si="6"/>
        <v>74135.546000000002</v>
      </c>
      <c r="R23" s="27"/>
      <c r="S23" s="25"/>
    </row>
    <row r="24" spans="1:19" s="35" customFormat="1" ht="21" customHeight="1" x14ac:dyDescent="0.25">
      <c r="B24" s="253" t="s">
        <v>145</v>
      </c>
      <c r="C24" s="253"/>
      <c r="D24" s="253"/>
      <c r="E24" s="253"/>
      <c r="F24" s="152"/>
      <c r="G24" s="153"/>
      <c r="H24" s="154"/>
      <c r="I24" s="154"/>
      <c r="J24" s="154"/>
      <c r="K24" s="253" t="s">
        <v>146</v>
      </c>
      <c r="L24" s="253"/>
      <c r="M24" s="253"/>
      <c r="N24" s="253"/>
      <c r="O24" s="253"/>
      <c r="P24" s="253"/>
      <c r="Q24" s="253"/>
      <c r="R24" s="253"/>
      <c r="S24" s="155"/>
    </row>
    <row r="25" spans="1:19" s="35" customFormat="1" ht="20.25" customHeight="1" x14ac:dyDescent="0.25">
      <c r="A25" s="231" t="s">
        <v>124</v>
      </c>
      <c r="B25" s="231"/>
      <c r="C25" s="231"/>
      <c r="D25" s="231"/>
      <c r="E25" s="231"/>
      <c r="F25" s="231"/>
      <c r="G25" s="231"/>
      <c r="H25" s="138"/>
      <c r="I25" s="138"/>
      <c r="J25" s="138"/>
      <c r="K25" s="231" t="s">
        <v>110</v>
      </c>
      <c r="L25" s="231"/>
      <c r="M25" s="231"/>
      <c r="N25" s="231"/>
      <c r="O25" s="231"/>
      <c r="P25" s="231"/>
      <c r="Q25" s="231"/>
      <c r="R25" s="231"/>
      <c r="S25" s="10"/>
    </row>
    <row r="26" spans="1:19" s="35" customFormat="1" ht="15.75" customHeight="1" x14ac:dyDescent="0.25">
      <c r="A26" s="231" t="s">
        <v>125</v>
      </c>
      <c r="B26" s="231"/>
      <c r="C26" s="126"/>
      <c r="D26" s="231" t="s">
        <v>126</v>
      </c>
      <c r="E26" s="231"/>
      <c r="F26" s="231"/>
      <c r="G26" s="231"/>
      <c r="H26" s="231"/>
      <c r="I26" s="138"/>
      <c r="J26" s="231" t="s">
        <v>127</v>
      </c>
      <c r="K26" s="231"/>
      <c r="L26" s="231"/>
      <c r="M26" s="231"/>
      <c r="N26" s="231"/>
      <c r="O26" s="138"/>
      <c r="P26" s="231" t="s">
        <v>128</v>
      </c>
      <c r="Q26" s="231"/>
      <c r="R26" s="231"/>
      <c r="S26" s="10"/>
    </row>
    <row r="27" spans="1:19" s="35" customFormat="1" x14ac:dyDescent="0.25">
      <c r="C27" s="10"/>
      <c r="D27" s="156"/>
      <c r="E27" s="157"/>
      <c r="F27" s="156"/>
      <c r="G27" s="157"/>
      <c r="H27" s="156"/>
      <c r="I27" s="156"/>
      <c r="J27" s="156"/>
      <c r="K27" s="157"/>
      <c r="L27" s="157"/>
      <c r="M27" s="157"/>
      <c r="N27" s="157"/>
      <c r="O27" s="156"/>
      <c r="P27" s="156"/>
      <c r="Q27" s="158"/>
      <c r="R27" s="158"/>
      <c r="S27" s="158"/>
    </row>
    <row r="28" spans="1:19" s="35" customFormat="1" x14ac:dyDescent="0.25">
      <c r="A28" s="156"/>
      <c r="B28" s="156"/>
      <c r="C28" s="156"/>
      <c r="D28" s="156"/>
      <c r="E28" s="157"/>
      <c r="F28" s="156"/>
      <c r="G28" s="157"/>
      <c r="H28" s="156"/>
      <c r="I28" s="156"/>
      <c r="J28" s="156"/>
      <c r="K28" s="157"/>
      <c r="L28" s="157"/>
      <c r="M28" s="157"/>
      <c r="N28" s="157"/>
      <c r="O28" s="156"/>
      <c r="P28" s="156"/>
      <c r="Q28" s="158"/>
      <c r="R28" s="158"/>
      <c r="S28" s="158"/>
    </row>
    <row r="29" spans="1:19" s="35" customFormat="1" x14ac:dyDescent="0.25">
      <c r="A29" s="156"/>
      <c r="B29" s="156"/>
      <c r="C29" s="156"/>
      <c r="D29" s="156"/>
      <c r="E29" s="157"/>
      <c r="F29" s="156"/>
      <c r="G29" s="157"/>
      <c r="H29" s="156"/>
      <c r="I29" s="156"/>
      <c r="J29" s="156"/>
      <c r="K29" s="157"/>
      <c r="L29" s="157"/>
      <c r="M29" s="157"/>
      <c r="N29" s="157"/>
      <c r="O29" s="156"/>
      <c r="P29" s="156"/>
      <c r="Q29" s="158"/>
      <c r="R29" s="158"/>
      <c r="S29" s="158"/>
    </row>
    <row r="30" spans="1:19" s="35" customFormat="1" x14ac:dyDescent="0.25">
      <c r="A30" s="156"/>
      <c r="B30" s="156"/>
      <c r="C30" s="156"/>
      <c r="D30" s="156"/>
      <c r="E30" s="157"/>
      <c r="F30" s="156"/>
      <c r="G30" s="157"/>
      <c r="H30" s="156"/>
      <c r="I30" s="156"/>
      <c r="J30" s="156"/>
      <c r="K30" s="157"/>
      <c r="L30" s="157"/>
      <c r="M30" s="157"/>
      <c r="N30" s="157"/>
      <c r="O30" s="156"/>
      <c r="P30" s="156"/>
      <c r="Q30" s="158"/>
      <c r="R30" s="158"/>
      <c r="S30" s="158"/>
    </row>
    <row r="31" spans="1:19" s="35" customFormat="1" ht="15.75" customHeight="1" x14ac:dyDescent="0.25">
      <c r="A31" s="231" t="s">
        <v>129</v>
      </c>
      <c r="B31" s="231"/>
      <c r="C31" s="10"/>
      <c r="D31" s="251" t="s">
        <v>147</v>
      </c>
      <c r="E31" s="251"/>
      <c r="F31" s="251"/>
      <c r="G31" s="251"/>
      <c r="H31" s="251"/>
      <c r="I31" s="134"/>
      <c r="J31" s="231" t="s">
        <v>130</v>
      </c>
      <c r="K31" s="231"/>
      <c r="L31" s="231"/>
      <c r="M31" s="231"/>
      <c r="N31" s="231"/>
      <c r="O31" s="134"/>
      <c r="P31" s="232" t="s">
        <v>107</v>
      </c>
      <c r="Q31" s="232"/>
      <c r="R31" s="232"/>
      <c r="S31" s="140"/>
    </row>
    <row r="32" spans="1:19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3" x14ac:dyDescent="0.25">
      <c r="A33"/>
      <c r="B33"/>
      <c r="C33"/>
    </row>
  </sheetData>
  <mergeCells count="38">
    <mergeCell ref="A31:B31"/>
    <mergeCell ref="D31:H31"/>
    <mergeCell ref="J31:N31"/>
    <mergeCell ref="B21:C21"/>
    <mergeCell ref="U7:W14"/>
    <mergeCell ref="B24:E24"/>
    <mergeCell ref="A25:G25"/>
    <mergeCell ref="A26:B26"/>
    <mergeCell ref="D26:H26"/>
    <mergeCell ref="J26:N26"/>
    <mergeCell ref="K24:R24"/>
    <mergeCell ref="K25:R25"/>
    <mergeCell ref="M7:M8"/>
    <mergeCell ref="N7:N8"/>
    <mergeCell ref="O6:O8"/>
    <mergeCell ref="P6:P8"/>
    <mergeCell ref="Q6:Q8"/>
    <mergeCell ref="S6:S8"/>
    <mergeCell ref="F7:F8"/>
    <mergeCell ref="G7:G8"/>
    <mergeCell ref="H7:I7"/>
    <mergeCell ref="J7:K7"/>
    <mergeCell ref="P26:R26"/>
    <mergeCell ref="P31:R31"/>
    <mergeCell ref="L7:L8"/>
    <mergeCell ref="A1:D1"/>
    <mergeCell ref="I1:S1"/>
    <mergeCell ref="A2:D2"/>
    <mergeCell ref="I2:S2"/>
    <mergeCell ref="A4:S4"/>
    <mergeCell ref="B9:C9"/>
    <mergeCell ref="A5:S5"/>
    <mergeCell ref="A6:A8"/>
    <mergeCell ref="B6:B8"/>
    <mergeCell ref="C6:C8"/>
    <mergeCell ref="D6:D8"/>
    <mergeCell ref="E6:E8"/>
    <mergeCell ref="F6:N6"/>
  </mergeCells>
  <pageMargins left="0.25" right="0.19" top="0.23" bottom="0.25" header="0.2" footer="0.2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3"/>
  <sheetViews>
    <sheetView topLeftCell="A7" workbookViewId="0">
      <selection activeCell="A20" sqref="A20:A23"/>
    </sheetView>
  </sheetViews>
  <sheetFormatPr defaultRowHeight="15" x14ac:dyDescent="0.25"/>
  <cols>
    <col min="1" max="1" width="4.85546875" customWidth="1"/>
    <col min="2" max="2" width="20.140625" style="65" customWidth="1"/>
    <col min="3" max="3" width="11.85546875" customWidth="1"/>
    <col min="4" max="4" width="12.28515625" customWidth="1"/>
    <col min="5" max="5" width="5.85546875" customWidth="1"/>
    <col min="6" max="6" width="6.42578125" style="93" customWidth="1"/>
    <col min="7" max="7" width="12" customWidth="1"/>
    <col min="8" max="8" width="5.5703125" customWidth="1"/>
    <col min="9" max="9" width="7.28515625" customWidth="1"/>
    <col min="10" max="10" width="10.5703125" customWidth="1"/>
    <col min="11" max="11" width="7.28515625" customWidth="1"/>
    <col min="12" max="12" width="4.140625" customWidth="1"/>
    <col min="13" max="13" width="7.28515625" customWidth="1"/>
    <col min="15" max="15" width="11.28515625" customWidth="1"/>
  </cols>
  <sheetData>
    <row r="1" spans="1:19" s="2" customFormat="1" ht="18.75" x14ac:dyDescent="0.3">
      <c r="A1" s="235" t="s">
        <v>108</v>
      </c>
      <c r="B1" s="235"/>
      <c r="C1" s="235"/>
      <c r="D1" s="235"/>
      <c r="E1" s="5"/>
      <c r="F1" s="88"/>
      <c r="G1" s="5"/>
      <c r="H1" s="5"/>
      <c r="I1" s="236" t="s">
        <v>109</v>
      </c>
      <c r="J1" s="236"/>
      <c r="K1" s="236"/>
      <c r="L1" s="236"/>
      <c r="M1" s="236"/>
      <c r="N1" s="236"/>
      <c r="O1" s="236"/>
      <c r="P1" s="236"/>
      <c r="Q1" s="85"/>
      <c r="R1" s="85"/>
      <c r="S1" s="85"/>
    </row>
    <row r="2" spans="1:19" s="2" customFormat="1" ht="18.75" x14ac:dyDescent="0.3">
      <c r="A2" s="236" t="s">
        <v>110</v>
      </c>
      <c r="B2" s="236"/>
      <c r="C2" s="236"/>
      <c r="D2" s="236"/>
      <c r="E2" s="5"/>
      <c r="F2" s="88"/>
      <c r="G2" s="5"/>
      <c r="H2" s="5"/>
      <c r="I2" s="237" t="s">
        <v>111</v>
      </c>
      <c r="J2" s="237"/>
      <c r="K2" s="237"/>
      <c r="L2" s="237"/>
      <c r="M2" s="237"/>
      <c r="N2" s="237"/>
      <c r="O2" s="237"/>
      <c r="P2" s="237"/>
      <c r="Q2" s="86"/>
      <c r="R2" s="86"/>
      <c r="S2" s="86"/>
    </row>
    <row r="3" spans="1:19" s="2" customFormat="1" ht="18.75" x14ac:dyDescent="0.3">
      <c r="A3" s="5"/>
      <c r="B3" s="5"/>
      <c r="C3" s="5"/>
      <c r="D3" s="5"/>
      <c r="E3" s="5"/>
      <c r="F3" s="89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20.25" x14ac:dyDescent="0.3">
      <c r="A4" s="271" t="s">
        <v>165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</row>
    <row r="5" spans="1:19" ht="15.75" x14ac:dyDescent="0.25">
      <c r="A5" s="50"/>
      <c r="B5" s="63"/>
      <c r="C5" s="50"/>
      <c r="D5" s="51"/>
      <c r="E5" s="51"/>
      <c r="F5" s="90"/>
      <c r="G5" s="49"/>
      <c r="H5" s="49"/>
      <c r="I5" s="49"/>
      <c r="J5" s="49"/>
      <c r="K5" s="49"/>
      <c r="L5" s="49"/>
      <c r="M5" s="49"/>
      <c r="N5" s="49"/>
      <c r="O5" s="49"/>
      <c r="P5" s="50"/>
    </row>
    <row r="6" spans="1:19" ht="15.75" customHeight="1" x14ac:dyDescent="0.25">
      <c r="A6" s="261" t="s">
        <v>2</v>
      </c>
      <c r="B6" s="263" t="s">
        <v>3</v>
      </c>
      <c r="C6" s="261" t="s">
        <v>4</v>
      </c>
      <c r="D6" s="261" t="s">
        <v>5</v>
      </c>
      <c r="E6" s="265" t="s">
        <v>6</v>
      </c>
      <c r="F6" s="266"/>
      <c r="G6" s="267"/>
      <c r="H6" s="268" t="s">
        <v>7</v>
      </c>
      <c r="I6" s="269"/>
      <c r="J6" s="269"/>
      <c r="K6" s="256" t="s">
        <v>8</v>
      </c>
      <c r="L6" s="268" t="s">
        <v>9</v>
      </c>
      <c r="M6" s="270"/>
      <c r="N6" s="256" t="s">
        <v>10</v>
      </c>
      <c r="O6" s="256" t="s">
        <v>11</v>
      </c>
      <c r="P6" s="261" t="s">
        <v>81</v>
      </c>
    </row>
    <row r="7" spans="1:19" ht="31.5" x14ac:dyDescent="0.25">
      <c r="A7" s="262"/>
      <c r="B7" s="264"/>
      <c r="C7" s="262"/>
      <c r="D7" s="262"/>
      <c r="E7" s="52" t="s">
        <v>12</v>
      </c>
      <c r="F7" s="91" t="s">
        <v>13</v>
      </c>
      <c r="G7" s="52" t="s">
        <v>14</v>
      </c>
      <c r="H7" s="52" t="s">
        <v>12</v>
      </c>
      <c r="I7" s="52" t="s">
        <v>13</v>
      </c>
      <c r="J7" s="53" t="s">
        <v>14</v>
      </c>
      <c r="K7" s="257"/>
      <c r="L7" s="54" t="s">
        <v>15</v>
      </c>
      <c r="M7" s="54" t="s">
        <v>13</v>
      </c>
      <c r="N7" s="257"/>
      <c r="O7" s="257"/>
      <c r="P7" s="262"/>
    </row>
    <row r="8" spans="1:19" ht="15.75" x14ac:dyDescent="0.25">
      <c r="A8" s="102"/>
      <c r="B8" s="71" t="s">
        <v>247</v>
      </c>
      <c r="C8" s="102"/>
      <c r="D8" s="102"/>
      <c r="E8" s="102"/>
      <c r="F8" s="103"/>
      <c r="G8" s="102"/>
      <c r="H8" s="102"/>
      <c r="I8" s="102"/>
      <c r="J8" s="102"/>
      <c r="K8" s="59"/>
      <c r="L8" s="59"/>
      <c r="M8" s="59"/>
      <c r="N8" s="59"/>
      <c r="O8" s="59"/>
      <c r="P8" s="102"/>
    </row>
    <row r="9" spans="1:19" ht="20.25" customHeight="1" x14ac:dyDescent="0.25">
      <c r="A9" s="57" t="s">
        <v>16</v>
      </c>
      <c r="B9" s="217" t="s">
        <v>17</v>
      </c>
      <c r="C9" s="55" t="s">
        <v>199</v>
      </c>
      <c r="D9" s="56" t="s">
        <v>18</v>
      </c>
      <c r="E9" s="56" t="s">
        <v>16</v>
      </c>
      <c r="F9" s="92">
        <v>4.4000000000000004</v>
      </c>
      <c r="G9" s="57" t="s">
        <v>190</v>
      </c>
      <c r="H9" s="57" t="s">
        <v>19</v>
      </c>
      <c r="I9" s="92">
        <f>F9+K9</f>
        <v>4.74</v>
      </c>
      <c r="J9" s="57" t="s">
        <v>195</v>
      </c>
      <c r="K9" s="57">
        <v>0.34</v>
      </c>
      <c r="L9" s="57" t="s">
        <v>21</v>
      </c>
      <c r="M9" s="57">
        <f>K9*L9%</f>
        <v>0.20400000000000001</v>
      </c>
      <c r="N9" s="94">
        <f>K9*23.5%</f>
        <v>7.9899999999999999E-2</v>
      </c>
      <c r="O9" s="94">
        <f>(N9+M9+K9)*1490</f>
        <v>929.61100000000022</v>
      </c>
      <c r="P9" s="55" t="s">
        <v>20</v>
      </c>
    </row>
    <row r="10" spans="1:19" ht="20.25" customHeight="1" x14ac:dyDescent="0.25">
      <c r="A10" s="57" t="s">
        <v>19</v>
      </c>
      <c r="B10" s="217" t="s">
        <v>26</v>
      </c>
      <c r="C10" s="55" t="s">
        <v>200</v>
      </c>
      <c r="D10" s="56" t="s">
        <v>22</v>
      </c>
      <c r="E10" s="56" t="s">
        <v>25</v>
      </c>
      <c r="F10" s="92">
        <v>2.72</v>
      </c>
      <c r="G10" s="57" t="s">
        <v>230</v>
      </c>
      <c r="H10" s="57" t="s">
        <v>27</v>
      </c>
      <c r="I10" s="92">
        <f>F10+K10</f>
        <v>3.0300000000000002</v>
      </c>
      <c r="J10" s="57" t="s">
        <v>240</v>
      </c>
      <c r="K10" s="57">
        <v>0.31</v>
      </c>
      <c r="L10" s="57" t="s">
        <v>20</v>
      </c>
      <c r="M10" s="57">
        <v>0</v>
      </c>
      <c r="N10" s="94">
        <f>K10*23.5%</f>
        <v>7.2849999999999998E-2</v>
      </c>
      <c r="O10" s="94">
        <f>(N10+M10+K10)*1490</f>
        <v>570.44650000000001</v>
      </c>
      <c r="P10" s="55" t="s">
        <v>249</v>
      </c>
    </row>
    <row r="11" spans="1:19" ht="20.25" customHeight="1" x14ac:dyDescent="0.25">
      <c r="A11" s="57" t="s">
        <v>25</v>
      </c>
      <c r="B11" s="217" t="s">
        <v>34</v>
      </c>
      <c r="C11" s="55" t="s">
        <v>201</v>
      </c>
      <c r="D11" s="56" t="s">
        <v>35</v>
      </c>
      <c r="E11" s="56" t="s">
        <v>28</v>
      </c>
      <c r="F11" s="92">
        <v>3.06</v>
      </c>
      <c r="G11" s="57" t="s">
        <v>231</v>
      </c>
      <c r="H11" s="57" t="s">
        <v>30</v>
      </c>
      <c r="I11" s="92">
        <f t="shared" ref="I11:I23" si="0">F11+K11</f>
        <v>3.2600000000000002</v>
      </c>
      <c r="J11" s="57" t="s">
        <v>241</v>
      </c>
      <c r="K11" s="57">
        <v>0.2</v>
      </c>
      <c r="L11" s="57" t="s">
        <v>36</v>
      </c>
      <c r="M11" s="57">
        <f t="shared" ref="M11:M23" si="1">K11*L11%</f>
        <v>0.1</v>
      </c>
      <c r="N11" s="94">
        <f t="shared" ref="N11:N23" si="2">K11*23.5%</f>
        <v>4.7E-2</v>
      </c>
      <c r="O11" s="94">
        <f>(N11+M11+K11)*1490</f>
        <v>517.03000000000009</v>
      </c>
      <c r="P11" s="55" t="s">
        <v>20</v>
      </c>
    </row>
    <row r="12" spans="1:19" ht="20.25" customHeight="1" x14ac:dyDescent="0.25">
      <c r="A12" s="57" t="s">
        <v>27</v>
      </c>
      <c r="B12" s="217" t="s">
        <v>37</v>
      </c>
      <c r="C12" s="55" t="s">
        <v>202</v>
      </c>
      <c r="D12" s="56" t="s">
        <v>38</v>
      </c>
      <c r="E12" s="56" t="s">
        <v>27</v>
      </c>
      <c r="F12" s="92">
        <v>3.33</v>
      </c>
      <c r="G12" s="57" t="s">
        <v>232</v>
      </c>
      <c r="H12" s="57" t="s">
        <v>23</v>
      </c>
      <c r="I12" s="92">
        <f t="shared" si="0"/>
        <v>3.66</v>
      </c>
      <c r="J12" s="57" t="s">
        <v>242</v>
      </c>
      <c r="K12" s="57">
        <v>0.33</v>
      </c>
      <c r="L12" s="57" t="s">
        <v>41</v>
      </c>
      <c r="M12" s="57">
        <f t="shared" si="1"/>
        <v>0.23099999999999998</v>
      </c>
      <c r="N12" s="94">
        <f t="shared" si="2"/>
        <v>7.7549999999999994E-2</v>
      </c>
      <c r="O12" s="94">
        <f t="shared" ref="O12:O23" si="3">(N12+M12+K12)*1490</f>
        <v>951.43949999999995</v>
      </c>
      <c r="P12" s="55" t="s">
        <v>20</v>
      </c>
    </row>
    <row r="13" spans="1:19" ht="20.25" customHeight="1" x14ac:dyDescent="0.25">
      <c r="A13" s="57" t="s">
        <v>23</v>
      </c>
      <c r="B13" s="217" t="s">
        <v>44</v>
      </c>
      <c r="C13" s="55" t="s">
        <v>203</v>
      </c>
      <c r="D13" s="56" t="s">
        <v>38</v>
      </c>
      <c r="E13" s="56" t="s">
        <v>19</v>
      </c>
      <c r="F13" s="92">
        <v>2.67</v>
      </c>
      <c r="G13" s="57" t="s">
        <v>233</v>
      </c>
      <c r="H13" s="57" t="s">
        <v>25</v>
      </c>
      <c r="I13" s="92">
        <f t="shared" si="0"/>
        <v>3</v>
      </c>
      <c r="J13" s="57" t="s">
        <v>196</v>
      </c>
      <c r="K13" s="57">
        <v>0.33</v>
      </c>
      <c r="L13" s="57" t="s">
        <v>36</v>
      </c>
      <c r="M13" s="57">
        <f t="shared" si="1"/>
        <v>0.16500000000000001</v>
      </c>
      <c r="N13" s="94">
        <f t="shared" si="2"/>
        <v>7.7549999999999994E-2</v>
      </c>
      <c r="O13" s="94">
        <f t="shared" si="3"/>
        <v>853.09950000000003</v>
      </c>
      <c r="P13" s="55" t="s">
        <v>20</v>
      </c>
    </row>
    <row r="14" spans="1:19" ht="20.25" customHeight="1" x14ac:dyDescent="0.25">
      <c r="A14" s="57" t="s">
        <v>24</v>
      </c>
      <c r="B14" s="217" t="s">
        <v>45</v>
      </c>
      <c r="C14" s="55" t="s">
        <v>204</v>
      </c>
      <c r="D14" s="56" t="s">
        <v>46</v>
      </c>
      <c r="E14" s="56" t="s">
        <v>28</v>
      </c>
      <c r="F14" s="92">
        <v>3.06</v>
      </c>
      <c r="G14" s="57" t="s">
        <v>234</v>
      </c>
      <c r="H14" s="57" t="s">
        <v>30</v>
      </c>
      <c r="I14" s="92">
        <f t="shared" si="0"/>
        <v>3.2600000000000002</v>
      </c>
      <c r="J14" s="57" t="s">
        <v>242</v>
      </c>
      <c r="K14" s="57">
        <v>0.2</v>
      </c>
      <c r="L14" s="57" t="s">
        <v>33</v>
      </c>
      <c r="M14" s="57">
        <f t="shared" si="1"/>
        <v>8.0000000000000016E-2</v>
      </c>
      <c r="N14" s="94">
        <f t="shared" si="2"/>
        <v>4.7E-2</v>
      </c>
      <c r="O14" s="94">
        <f t="shared" si="3"/>
        <v>487.23</v>
      </c>
      <c r="P14" s="55" t="s">
        <v>20</v>
      </c>
    </row>
    <row r="15" spans="1:19" ht="20.25" customHeight="1" x14ac:dyDescent="0.25">
      <c r="A15" s="57" t="s">
        <v>28</v>
      </c>
      <c r="B15" s="217" t="s">
        <v>48</v>
      </c>
      <c r="C15" s="55" t="s">
        <v>206</v>
      </c>
      <c r="D15" s="56" t="s">
        <v>38</v>
      </c>
      <c r="E15" s="56" t="s">
        <v>25</v>
      </c>
      <c r="F15" s="92">
        <v>3</v>
      </c>
      <c r="G15" s="57" t="s">
        <v>235</v>
      </c>
      <c r="H15" s="57" t="s">
        <v>27</v>
      </c>
      <c r="I15" s="92">
        <f t="shared" si="0"/>
        <v>3.33</v>
      </c>
      <c r="J15" s="57" t="s">
        <v>243</v>
      </c>
      <c r="K15" s="57">
        <v>0.33</v>
      </c>
      <c r="L15" s="57" t="s">
        <v>36</v>
      </c>
      <c r="M15" s="57">
        <f t="shared" si="1"/>
        <v>0.16500000000000001</v>
      </c>
      <c r="N15" s="94">
        <f t="shared" si="2"/>
        <v>7.7549999999999994E-2</v>
      </c>
      <c r="O15" s="94">
        <f t="shared" si="3"/>
        <v>853.09950000000003</v>
      </c>
      <c r="P15" s="55" t="s">
        <v>20</v>
      </c>
    </row>
    <row r="16" spans="1:19" ht="20.25" customHeight="1" x14ac:dyDescent="0.25">
      <c r="A16" s="57" t="s">
        <v>30</v>
      </c>
      <c r="B16" s="217" t="s">
        <v>50</v>
      </c>
      <c r="C16" s="55" t="s">
        <v>207</v>
      </c>
      <c r="D16" s="56" t="s">
        <v>38</v>
      </c>
      <c r="E16" s="56" t="s">
        <v>27</v>
      </c>
      <c r="F16" s="92">
        <v>3.33</v>
      </c>
      <c r="G16" s="57" t="s">
        <v>190</v>
      </c>
      <c r="H16" s="57" t="s">
        <v>23</v>
      </c>
      <c r="I16" s="92">
        <f t="shared" si="0"/>
        <v>3.66</v>
      </c>
      <c r="J16" s="57" t="s">
        <v>195</v>
      </c>
      <c r="K16" s="57">
        <v>0.33</v>
      </c>
      <c r="L16" s="57" t="s">
        <v>33</v>
      </c>
      <c r="M16" s="57">
        <f t="shared" si="1"/>
        <v>0.13200000000000001</v>
      </c>
      <c r="N16" s="94">
        <f t="shared" si="2"/>
        <v>7.7549999999999994E-2</v>
      </c>
      <c r="O16" s="94">
        <f t="shared" si="3"/>
        <v>803.92949999999996</v>
      </c>
      <c r="P16" s="55" t="s">
        <v>20</v>
      </c>
    </row>
    <row r="17" spans="1:17" ht="20.25" customHeight="1" x14ac:dyDescent="0.25">
      <c r="A17" s="57" t="s">
        <v>31</v>
      </c>
      <c r="B17" s="217" t="s">
        <v>53</v>
      </c>
      <c r="C17" s="55" t="s">
        <v>208</v>
      </c>
      <c r="D17" s="56" t="s">
        <v>38</v>
      </c>
      <c r="E17" s="56" t="s">
        <v>25</v>
      </c>
      <c r="F17" s="92">
        <v>3</v>
      </c>
      <c r="G17" s="57" t="s">
        <v>235</v>
      </c>
      <c r="H17" s="57" t="s">
        <v>27</v>
      </c>
      <c r="I17" s="92">
        <f t="shared" si="0"/>
        <v>3.33</v>
      </c>
      <c r="J17" s="57" t="s">
        <v>243</v>
      </c>
      <c r="K17" s="57">
        <v>0.33</v>
      </c>
      <c r="L17" s="57" t="s">
        <v>33</v>
      </c>
      <c r="M17" s="57">
        <f t="shared" si="1"/>
        <v>0.13200000000000001</v>
      </c>
      <c r="N17" s="94">
        <f t="shared" si="2"/>
        <v>7.7549999999999994E-2</v>
      </c>
      <c r="O17" s="94">
        <f t="shared" si="3"/>
        <v>803.92949999999996</v>
      </c>
      <c r="P17" s="55" t="s">
        <v>20</v>
      </c>
    </row>
    <row r="18" spans="1:17" ht="20.25" customHeight="1" x14ac:dyDescent="0.25">
      <c r="A18" s="57" t="s">
        <v>32</v>
      </c>
      <c r="B18" s="217" t="s">
        <v>55</v>
      </c>
      <c r="C18" s="55" t="s">
        <v>209</v>
      </c>
      <c r="D18" s="56" t="s">
        <v>54</v>
      </c>
      <c r="E18" s="56" t="s">
        <v>28</v>
      </c>
      <c r="F18" s="92">
        <v>3.06</v>
      </c>
      <c r="G18" s="57" t="s">
        <v>234</v>
      </c>
      <c r="H18" s="57" t="s">
        <v>30</v>
      </c>
      <c r="I18" s="92">
        <f t="shared" si="0"/>
        <v>3.2600000000000002</v>
      </c>
      <c r="J18" s="57" t="s">
        <v>242</v>
      </c>
      <c r="K18" s="57">
        <v>0.2</v>
      </c>
      <c r="L18" s="57" t="s">
        <v>33</v>
      </c>
      <c r="M18" s="57">
        <f t="shared" si="1"/>
        <v>8.0000000000000016E-2</v>
      </c>
      <c r="N18" s="94">
        <f t="shared" si="2"/>
        <v>4.7E-2</v>
      </c>
      <c r="O18" s="94">
        <f t="shared" si="3"/>
        <v>487.23</v>
      </c>
      <c r="P18" s="55" t="s">
        <v>20</v>
      </c>
    </row>
    <row r="19" spans="1:17" ht="20.25" customHeight="1" x14ac:dyDescent="0.25">
      <c r="A19" s="55"/>
      <c r="B19" s="83" t="s">
        <v>248</v>
      </c>
      <c r="C19" s="55"/>
      <c r="D19" s="56"/>
      <c r="E19" s="56"/>
      <c r="F19" s="92"/>
      <c r="G19" s="57"/>
      <c r="H19" s="57"/>
      <c r="I19" s="92"/>
      <c r="J19" s="57"/>
      <c r="K19" s="57"/>
      <c r="L19" s="57"/>
      <c r="M19" s="57"/>
      <c r="N19" s="94"/>
      <c r="O19" s="94"/>
      <c r="P19" s="55"/>
    </row>
    <row r="20" spans="1:17" ht="20.25" customHeight="1" x14ac:dyDescent="0.25">
      <c r="A20" s="57">
        <v>11</v>
      </c>
      <c r="B20" s="217" t="s">
        <v>47</v>
      </c>
      <c r="C20" s="55" t="s">
        <v>205</v>
      </c>
      <c r="D20" s="56" t="s">
        <v>38</v>
      </c>
      <c r="E20" s="56" t="s">
        <v>19</v>
      </c>
      <c r="F20" s="92">
        <v>2.67</v>
      </c>
      <c r="G20" s="57" t="s">
        <v>233</v>
      </c>
      <c r="H20" s="57" t="s">
        <v>25</v>
      </c>
      <c r="I20" s="92">
        <f t="shared" si="0"/>
        <v>3</v>
      </c>
      <c r="J20" s="57" t="s">
        <v>196</v>
      </c>
      <c r="K20" s="57">
        <v>0.33</v>
      </c>
      <c r="L20" s="57" t="s">
        <v>33</v>
      </c>
      <c r="M20" s="57">
        <f t="shared" si="1"/>
        <v>0.13200000000000001</v>
      </c>
      <c r="N20" s="94">
        <f t="shared" si="2"/>
        <v>7.7549999999999994E-2</v>
      </c>
      <c r="O20" s="94">
        <f t="shared" si="3"/>
        <v>803.92949999999996</v>
      </c>
      <c r="P20" s="55" t="s">
        <v>20</v>
      </c>
    </row>
    <row r="21" spans="1:17" ht="20.25" customHeight="1" x14ac:dyDescent="0.25">
      <c r="A21" s="57" t="s">
        <v>40</v>
      </c>
      <c r="B21" s="217" t="s">
        <v>56</v>
      </c>
      <c r="C21" s="55" t="s">
        <v>210</v>
      </c>
      <c r="D21" s="56" t="s">
        <v>35</v>
      </c>
      <c r="E21" s="56" t="s">
        <v>23</v>
      </c>
      <c r="F21" s="92">
        <v>2.66</v>
      </c>
      <c r="G21" s="57" t="s">
        <v>236</v>
      </c>
      <c r="H21" s="57" t="s">
        <v>24</v>
      </c>
      <c r="I21" s="92">
        <f t="shared" si="0"/>
        <v>2.8600000000000003</v>
      </c>
      <c r="J21" s="57" t="s">
        <v>243</v>
      </c>
      <c r="K21" s="57">
        <v>0.2</v>
      </c>
      <c r="L21" s="57" t="s">
        <v>33</v>
      </c>
      <c r="M21" s="57">
        <f t="shared" si="1"/>
        <v>8.0000000000000016E-2</v>
      </c>
      <c r="N21" s="94">
        <f t="shared" si="2"/>
        <v>4.7E-2</v>
      </c>
      <c r="O21" s="94">
        <f t="shared" si="3"/>
        <v>487.23</v>
      </c>
      <c r="P21" s="55" t="s">
        <v>20</v>
      </c>
    </row>
    <row r="22" spans="1:17" ht="20.25" customHeight="1" x14ac:dyDescent="0.25">
      <c r="A22" s="57" t="s">
        <v>42</v>
      </c>
      <c r="B22" s="64" t="s">
        <v>58</v>
      </c>
      <c r="C22" s="55" t="s">
        <v>211</v>
      </c>
      <c r="D22" s="56" t="s">
        <v>57</v>
      </c>
      <c r="E22" s="56" t="s">
        <v>19</v>
      </c>
      <c r="F22" s="92">
        <v>2.67</v>
      </c>
      <c r="G22" s="57" t="s">
        <v>190</v>
      </c>
      <c r="H22" s="57" t="s">
        <v>25</v>
      </c>
      <c r="I22" s="92">
        <f t="shared" si="0"/>
        <v>3</v>
      </c>
      <c r="J22" s="57" t="s">
        <v>195</v>
      </c>
      <c r="K22" s="57">
        <v>0.33</v>
      </c>
      <c r="L22" s="57" t="s">
        <v>33</v>
      </c>
      <c r="M22" s="57">
        <f t="shared" si="1"/>
        <v>0.13200000000000001</v>
      </c>
      <c r="N22" s="94">
        <f t="shared" si="2"/>
        <v>7.7549999999999994E-2</v>
      </c>
      <c r="O22" s="94">
        <f t="shared" si="3"/>
        <v>803.92949999999996</v>
      </c>
      <c r="P22" s="55" t="s">
        <v>281</v>
      </c>
    </row>
    <row r="23" spans="1:17" ht="20.25" customHeight="1" x14ac:dyDescent="0.25">
      <c r="A23" s="57" t="s">
        <v>43</v>
      </c>
      <c r="B23" s="217" t="s">
        <v>60</v>
      </c>
      <c r="C23" s="55" t="s">
        <v>212</v>
      </c>
      <c r="D23" s="56" t="s">
        <v>61</v>
      </c>
      <c r="E23" s="56" t="s">
        <v>24</v>
      </c>
      <c r="F23" s="92">
        <v>2.86</v>
      </c>
      <c r="G23" s="57" t="s">
        <v>192</v>
      </c>
      <c r="H23" s="57" t="s">
        <v>28</v>
      </c>
      <c r="I23" s="92">
        <f t="shared" si="0"/>
        <v>3.06</v>
      </c>
      <c r="J23" s="57" t="s">
        <v>196</v>
      </c>
      <c r="K23" s="57">
        <v>0.2</v>
      </c>
      <c r="L23" s="57" t="s">
        <v>52</v>
      </c>
      <c r="M23" s="57">
        <f t="shared" si="1"/>
        <v>0.06</v>
      </c>
      <c r="N23" s="94">
        <f t="shared" si="2"/>
        <v>4.7E-2</v>
      </c>
      <c r="O23" s="94">
        <f t="shared" si="3"/>
        <v>457.43</v>
      </c>
      <c r="P23" s="55" t="s">
        <v>20</v>
      </c>
    </row>
    <row r="24" spans="1:17" s="101" customFormat="1" ht="20.25" customHeight="1" x14ac:dyDescent="0.25">
      <c r="A24" s="95"/>
      <c r="B24" s="96"/>
      <c r="C24" s="95"/>
      <c r="D24" s="97"/>
      <c r="E24" s="97"/>
      <c r="F24" s="98">
        <f>SUM(F9:F23)</f>
        <v>42.489999999999995</v>
      </c>
      <c r="G24" s="99"/>
      <c r="H24" s="99"/>
      <c r="I24" s="98">
        <f>SUM(I9:I23)</f>
        <v>46.45</v>
      </c>
      <c r="J24" s="99"/>
      <c r="K24" s="99">
        <f>SUM(K9:K23)</f>
        <v>3.9600000000000009</v>
      </c>
      <c r="L24" s="99"/>
      <c r="M24" s="99">
        <f>SUM(M9:M23)</f>
        <v>1.6930000000000005</v>
      </c>
      <c r="N24" s="100">
        <f>SUM(N9:N23)</f>
        <v>0.93060000000000009</v>
      </c>
      <c r="O24" s="100">
        <f>SUM(O9:O23)</f>
        <v>9809.5640000000003</v>
      </c>
      <c r="P24" s="95"/>
    </row>
    <row r="25" spans="1:17" ht="15.75" customHeight="1" x14ac:dyDescent="0.25">
      <c r="A25" s="50"/>
      <c r="B25" s="258" t="s">
        <v>255</v>
      </c>
      <c r="C25" s="258"/>
      <c r="D25" s="258"/>
      <c r="E25" s="124"/>
      <c r="F25" s="87"/>
      <c r="J25" s="58"/>
      <c r="K25" s="259" t="s">
        <v>250</v>
      </c>
      <c r="L25" s="259"/>
      <c r="M25" s="259"/>
      <c r="N25" s="259"/>
      <c r="O25" s="259"/>
      <c r="P25" s="259"/>
    </row>
    <row r="26" spans="1:17" ht="15.75" customHeight="1" x14ac:dyDescent="0.25">
      <c r="A26" s="254" t="s">
        <v>256</v>
      </c>
      <c r="B26" s="254"/>
      <c r="C26" s="254"/>
      <c r="D26" s="254"/>
      <c r="E26" s="254"/>
      <c r="F26" s="254"/>
      <c r="G26" s="68"/>
      <c r="J26" s="260" t="s">
        <v>251</v>
      </c>
      <c r="K26" s="260"/>
      <c r="L26" s="260"/>
      <c r="M26" s="260"/>
      <c r="N26" s="260"/>
      <c r="O26" s="260"/>
      <c r="P26" s="260"/>
      <c r="Q26" s="68"/>
    </row>
    <row r="27" spans="1:17" ht="15.75" customHeight="1" x14ac:dyDescent="0.25">
      <c r="A27" s="254" t="s">
        <v>254</v>
      </c>
      <c r="B27" s="254"/>
      <c r="C27" s="69"/>
      <c r="D27" s="69" t="s">
        <v>178</v>
      </c>
      <c r="E27" s="69"/>
      <c r="F27" s="69"/>
      <c r="G27" s="69"/>
      <c r="I27" s="254" t="s">
        <v>127</v>
      </c>
      <c r="J27" s="254"/>
      <c r="K27" s="254"/>
      <c r="L27" s="254"/>
      <c r="M27" s="254"/>
      <c r="N27" s="254" t="s">
        <v>252</v>
      </c>
      <c r="O27" s="254"/>
      <c r="P27" s="254"/>
    </row>
    <row r="28" spans="1:17" ht="15.75" x14ac:dyDescent="0.25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9"/>
      <c r="M28" s="69"/>
      <c r="N28" s="69"/>
      <c r="O28" s="69"/>
      <c r="P28" s="69"/>
      <c r="Q28" s="68"/>
    </row>
    <row r="29" spans="1:17" x14ac:dyDescent="0.25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</row>
    <row r="30" spans="1:17" x14ac:dyDescent="0.25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</row>
    <row r="31" spans="1:17" x14ac:dyDescent="0.25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</row>
    <row r="32" spans="1:17" ht="29.25" customHeight="1" x14ac:dyDescent="0.25">
      <c r="A32" s="254" t="s">
        <v>253</v>
      </c>
      <c r="B32" s="254"/>
      <c r="C32" s="69"/>
      <c r="D32" s="254" t="s">
        <v>147</v>
      </c>
      <c r="E32" s="254"/>
      <c r="F32" s="254"/>
      <c r="G32" s="254"/>
      <c r="I32" s="254" t="s">
        <v>130</v>
      </c>
      <c r="J32" s="254"/>
      <c r="K32" s="254"/>
      <c r="L32" s="254"/>
      <c r="M32" s="254"/>
      <c r="N32" s="254" t="s">
        <v>107</v>
      </c>
      <c r="O32" s="254"/>
      <c r="P32" s="254"/>
    </row>
    <row r="33" spans="1:16" ht="15.75" x14ac:dyDescent="0.25">
      <c r="A33" s="60"/>
      <c r="B33" s="255"/>
      <c r="C33" s="255"/>
      <c r="D33" s="62"/>
      <c r="E33" s="62"/>
      <c r="F33" s="255"/>
      <c r="G33" s="255"/>
      <c r="H33" s="255"/>
      <c r="I33" s="255"/>
      <c r="J33" s="61"/>
      <c r="K33" s="61"/>
      <c r="L33" s="61"/>
      <c r="M33" s="61"/>
      <c r="N33" s="61"/>
      <c r="O33" s="61"/>
      <c r="P33" s="60"/>
    </row>
  </sheetData>
  <mergeCells count="29">
    <mergeCell ref="A1:D1"/>
    <mergeCell ref="I1:P1"/>
    <mergeCell ref="A6:A7"/>
    <mergeCell ref="B6:B7"/>
    <mergeCell ref="C6:C7"/>
    <mergeCell ref="D6:D7"/>
    <mergeCell ref="A2:D2"/>
    <mergeCell ref="E6:G6"/>
    <mergeCell ref="H6:J6"/>
    <mergeCell ref="K6:K7"/>
    <mergeCell ref="L6:M6"/>
    <mergeCell ref="I2:P2"/>
    <mergeCell ref="A4:P4"/>
    <mergeCell ref="I32:M32"/>
    <mergeCell ref="B33:C33"/>
    <mergeCell ref="F33:I33"/>
    <mergeCell ref="N6:N7"/>
    <mergeCell ref="A32:B32"/>
    <mergeCell ref="D32:G32"/>
    <mergeCell ref="N32:P32"/>
    <mergeCell ref="B25:D25"/>
    <mergeCell ref="K25:P25"/>
    <mergeCell ref="A26:F26"/>
    <mergeCell ref="J26:P26"/>
    <mergeCell ref="A27:B27"/>
    <mergeCell ref="I27:M27"/>
    <mergeCell ref="N27:P27"/>
    <mergeCell ref="O6:O7"/>
    <mergeCell ref="P6:P7"/>
  </mergeCells>
  <pageMargins left="0.24" right="0.18" top="0.2" bottom="0.3" header="0.2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tabSelected="1" workbookViewId="0">
      <selection activeCell="A8" sqref="A8:XFD8"/>
    </sheetView>
  </sheetViews>
  <sheetFormatPr defaultRowHeight="15" x14ac:dyDescent="0.25"/>
  <cols>
    <col min="1" max="1" width="4.42578125" customWidth="1"/>
    <col min="2" max="2" width="20.85546875" style="65" customWidth="1"/>
    <col min="3" max="3" width="12.7109375" customWidth="1"/>
    <col min="4" max="4" width="13" customWidth="1"/>
    <col min="5" max="5" width="4.28515625" customWidth="1"/>
    <col min="6" max="6" width="6.42578125" style="87" customWidth="1"/>
    <col min="7" max="7" width="12.42578125" customWidth="1"/>
    <col min="8" max="8" width="4.7109375" customWidth="1"/>
    <col min="9" max="9" width="8.28515625" customWidth="1"/>
    <col min="10" max="10" width="10.5703125" customWidth="1"/>
    <col min="11" max="11" width="7.28515625" customWidth="1"/>
    <col min="12" max="12" width="4.140625" customWidth="1"/>
    <col min="13" max="13" width="7.28515625" customWidth="1"/>
    <col min="15" max="15" width="12.28515625" customWidth="1"/>
    <col min="16" max="16" width="9.85546875" customWidth="1"/>
  </cols>
  <sheetData>
    <row r="1" spans="1:16" ht="15.75" customHeight="1" x14ac:dyDescent="0.25">
      <c r="A1" s="275" t="s">
        <v>245</v>
      </c>
      <c r="B1" s="275"/>
      <c r="C1" s="275"/>
      <c r="D1" s="81"/>
      <c r="E1" s="80"/>
      <c r="F1" s="80"/>
      <c r="G1" s="80"/>
      <c r="H1" s="80"/>
      <c r="I1" s="80"/>
      <c r="J1" s="272" t="s">
        <v>166</v>
      </c>
      <c r="K1" s="272"/>
      <c r="L1" s="272"/>
      <c r="M1" s="272"/>
      <c r="N1" s="272"/>
      <c r="O1" s="272"/>
    </row>
    <row r="2" spans="1:16" ht="18.75" x14ac:dyDescent="0.3">
      <c r="A2" s="274" t="s">
        <v>246</v>
      </c>
      <c r="B2" s="274"/>
      <c r="C2" s="274"/>
      <c r="E2" s="48"/>
      <c r="F2" s="58"/>
      <c r="G2" s="58"/>
      <c r="H2" s="58"/>
      <c r="I2" s="80"/>
      <c r="J2" s="273" t="s">
        <v>179</v>
      </c>
      <c r="K2" s="273"/>
      <c r="L2" s="273"/>
      <c r="M2" s="273"/>
      <c r="N2" s="273"/>
      <c r="O2" s="273"/>
      <c r="P2" s="80"/>
    </row>
    <row r="3" spans="1:16" ht="27.75" customHeight="1" x14ac:dyDescent="0.3">
      <c r="A3" s="271" t="s">
        <v>165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</row>
    <row r="4" spans="1:16" ht="9.75" customHeight="1" x14ac:dyDescent="0.25">
      <c r="A4" s="50"/>
      <c r="B4" s="63"/>
      <c r="C4" s="50"/>
      <c r="D4" s="51"/>
      <c r="E4" s="51"/>
      <c r="F4" s="58"/>
      <c r="G4" s="58"/>
      <c r="H4" s="58"/>
      <c r="I4" s="58"/>
      <c r="J4" s="58"/>
      <c r="K4" s="58"/>
      <c r="L4" s="58"/>
      <c r="M4" s="58"/>
      <c r="N4" s="58"/>
      <c r="O4" s="58"/>
      <c r="P4" s="50"/>
    </row>
    <row r="5" spans="1:16" ht="15.75" customHeight="1" x14ac:dyDescent="0.25">
      <c r="A5" s="261" t="s">
        <v>2</v>
      </c>
      <c r="B5" s="263" t="s">
        <v>3</v>
      </c>
      <c r="C5" s="261" t="s">
        <v>4</v>
      </c>
      <c r="D5" s="261" t="s">
        <v>5</v>
      </c>
      <c r="E5" s="265" t="s">
        <v>6</v>
      </c>
      <c r="F5" s="266"/>
      <c r="G5" s="267"/>
      <c r="H5" s="268" t="s">
        <v>7</v>
      </c>
      <c r="I5" s="269"/>
      <c r="J5" s="269"/>
      <c r="K5" s="256" t="s">
        <v>8</v>
      </c>
      <c r="L5" s="268" t="s">
        <v>9</v>
      </c>
      <c r="M5" s="270"/>
      <c r="N5" s="256" t="s">
        <v>10</v>
      </c>
      <c r="O5" s="256" t="s">
        <v>11</v>
      </c>
      <c r="P5" s="261" t="s">
        <v>81</v>
      </c>
    </row>
    <row r="6" spans="1:16" ht="31.5" x14ac:dyDescent="0.25">
      <c r="A6" s="262"/>
      <c r="B6" s="264"/>
      <c r="C6" s="262"/>
      <c r="D6" s="262"/>
      <c r="E6" s="52" t="s">
        <v>12</v>
      </c>
      <c r="F6" s="52" t="s">
        <v>13</v>
      </c>
      <c r="G6" s="52" t="s">
        <v>14</v>
      </c>
      <c r="H6" s="52" t="s">
        <v>12</v>
      </c>
      <c r="I6" s="52" t="s">
        <v>13</v>
      </c>
      <c r="J6" s="53" t="s">
        <v>14</v>
      </c>
      <c r="K6" s="257"/>
      <c r="L6" s="54" t="s">
        <v>15</v>
      </c>
      <c r="M6" s="54" t="s">
        <v>13</v>
      </c>
      <c r="N6" s="257"/>
      <c r="O6" s="257"/>
      <c r="P6" s="262"/>
    </row>
    <row r="7" spans="1:16" ht="18" customHeight="1" x14ac:dyDescent="0.25">
      <c r="A7" s="159">
        <v>1</v>
      </c>
      <c r="B7" s="160" t="s">
        <v>63</v>
      </c>
      <c r="C7" s="161" t="s">
        <v>213</v>
      </c>
      <c r="D7" s="162" t="s">
        <v>59</v>
      </c>
      <c r="E7" s="162">
        <v>2</v>
      </c>
      <c r="F7" s="163">
        <v>2.67</v>
      </c>
      <c r="G7" s="159" t="s">
        <v>237</v>
      </c>
      <c r="H7" s="159" t="s">
        <v>25</v>
      </c>
      <c r="I7" s="164">
        <f>F7+K7</f>
        <v>3</v>
      </c>
      <c r="J7" s="159" t="s">
        <v>198</v>
      </c>
      <c r="K7" s="159">
        <v>0.33</v>
      </c>
      <c r="L7" s="159" t="s">
        <v>41</v>
      </c>
      <c r="M7" s="159">
        <f>K7*L7%</f>
        <v>0.23099999999999998</v>
      </c>
      <c r="N7" s="165">
        <f>K7*23.5%</f>
        <v>7.7549999999999994E-2</v>
      </c>
      <c r="O7" s="164">
        <f>(N7+M7+K7)*1490</f>
        <v>951.43949999999995</v>
      </c>
      <c r="P7" s="161" t="s">
        <v>20</v>
      </c>
    </row>
    <row r="8" spans="1:16" ht="18" customHeight="1" x14ac:dyDescent="0.25">
      <c r="A8" s="166">
        <v>2</v>
      </c>
      <c r="B8" s="167" t="s">
        <v>64</v>
      </c>
      <c r="C8" s="168" t="s">
        <v>214</v>
      </c>
      <c r="D8" s="169" t="s">
        <v>46</v>
      </c>
      <c r="E8" s="169">
        <v>3</v>
      </c>
      <c r="F8" s="170">
        <v>2.2599999999999998</v>
      </c>
      <c r="G8" s="166" t="s">
        <v>194</v>
      </c>
      <c r="H8" s="166" t="s">
        <v>27</v>
      </c>
      <c r="I8" s="166">
        <f>F8+K8</f>
        <v>2.46</v>
      </c>
      <c r="J8" s="166" t="s">
        <v>198</v>
      </c>
      <c r="K8" s="166">
        <v>0.2</v>
      </c>
      <c r="L8" s="166" t="s">
        <v>41</v>
      </c>
      <c r="M8" s="166">
        <f t="shared" ref="M8:M23" si="0">K8*L8%</f>
        <v>0.13999999999999999</v>
      </c>
      <c r="N8" s="171">
        <f t="shared" ref="N8:N23" si="1">K8*23.5%</f>
        <v>4.7E-2</v>
      </c>
      <c r="O8" s="172">
        <f t="shared" ref="O8:O23" si="2">(N8+M8+K8)*1490</f>
        <v>576.63</v>
      </c>
      <c r="P8" s="168" t="s">
        <v>20</v>
      </c>
    </row>
    <row r="9" spans="1:16" ht="18" customHeight="1" x14ac:dyDescent="0.25">
      <c r="A9" s="166">
        <v>3</v>
      </c>
      <c r="B9" s="167" t="s">
        <v>65</v>
      </c>
      <c r="C9" s="168" t="s">
        <v>215</v>
      </c>
      <c r="D9" s="169" t="s">
        <v>54</v>
      </c>
      <c r="E9" s="169">
        <v>6</v>
      </c>
      <c r="F9" s="170">
        <v>2.86</v>
      </c>
      <c r="G9" s="166" t="s">
        <v>238</v>
      </c>
      <c r="H9" s="166" t="s">
        <v>28</v>
      </c>
      <c r="I9" s="166">
        <f t="shared" ref="I9:I23" si="3">F9+K9</f>
        <v>3.06</v>
      </c>
      <c r="J9" s="166" t="s">
        <v>195</v>
      </c>
      <c r="K9" s="166">
        <v>0.2</v>
      </c>
      <c r="L9" s="166" t="s">
        <v>41</v>
      </c>
      <c r="M9" s="166">
        <f t="shared" si="0"/>
        <v>0.13999999999999999</v>
      </c>
      <c r="N9" s="171">
        <f t="shared" si="1"/>
        <v>4.7E-2</v>
      </c>
      <c r="O9" s="172">
        <f t="shared" si="2"/>
        <v>576.63</v>
      </c>
      <c r="P9" s="168" t="s">
        <v>20</v>
      </c>
    </row>
    <row r="10" spans="1:16" ht="18" customHeight="1" x14ac:dyDescent="0.25">
      <c r="A10" s="166">
        <v>4</v>
      </c>
      <c r="B10" s="167" t="s">
        <v>66</v>
      </c>
      <c r="C10" s="168" t="s">
        <v>216</v>
      </c>
      <c r="D10" s="169" t="s">
        <v>46</v>
      </c>
      <c r="E10" s="169">
        <v>6</v>
      </c>
      <c r="F10" s="170">
        <v>2.86</v>
      </c>
      <c r="G10" s="166" t="s">
        <v>238</v>
      </c>
      <c r="H10" s="166" t="s">
        <v>28</v>
      </c>
      <c r="I10" s="166">
        <f t="shared" si="3"/>
        <v>3.06</v>
      </c>
      <c r="J10" s="166" t="s">
        <v>195</v>
      </c>
      <c r="K10" s="166">
        <v>0.2</v>
      </c>
      <c r="L10" s="166" t="s">
        <v>41</v>
      </c>
      <c r="M10" s="166">
        <f t="shared" si="0"/>
        <v>0.13999999999999999</v>
      </c>
      <c r="N10" s="171">
        <f t="shared" si="1"/>
        <v>4.7E-2</v>
      </c>
      <c r="O10" s="172">
        <f t="shared" si="2"/>
        <v>576.63</v>
      </c>
      <c r="P10" s="168" t="s">
        <v>20</v>
      </c>
    </row>
    <row r="11" spans="1:16" ht="18" customHeight="1" x14ac:dyDescent="0.25">
      <c r="A11" s="166">
        <v>5</v>
      </c>
      <c r="B11" s="167" t="s">
        <v>67</v>
      </c>
      <c r="C11" s="168" t="s">
        <v>217</v>
      </c>
      <c r="D11" s="169" t="s">
        <v>59</v>
      </c>
      <c r="E11" s="169">
        <v>2</v>
      </c>
      <c r="F11" s="170">
        <v>2.67</v>
      </c>
      <c r="G11" s="166" t="s">
        <v>237</v>
      </c>
      <c r="H11" s="166" t="s">
        <v>25</v>
      </c>
      <c r="I11" s="166">
        <f t="shared" si="3"/>
        <v>3</v>
      </c>
      <c r="J11" s="166" t="s">
        <v>198</v>
      </c>
      <c r="K11" s="166">
        <v>0.33</v>
      </c>
      <c r="L11" s="166" t="s">
        <v>41</v>
      </c>
      <c r="M11" s="166">
        <f t="shared" si="0"/>
        <v>0.23099999999999998</v>
      </c>
      <c r="N11" s="171">
        <f t="shared" si="1"/>
        <v>7.7549999999999994E-2</v>
      </c>
      <c r="O11" s="172">
        <f t="shared" si="2"/>
        <v>951.43949999999995</v>
      </c>
      <c r="P11" s="168" t="s">
        <v>20</v>
      </c>
    </row>
    <row r="12" spans="1:16" ht="18" customHeight="1" x14ac:dyDescent="0.25">
      <c r="A12" s="166">
        <v>6</v>
      </c>
      <c r="B12" s="167" t="s">
        <v>68</v>
      </c>
      <c r="C12" s="168" t="s">
        <v>218</v>
      </c>
      <c r="D12" s="169" t="s">
        <v>29</v>
      </c>
      <c r="E12" s="169">
        <v>4</v>
      </c>
      <c r="F12" s="170">
        <v>3.33</v>
      </c>
      <c r="G12" s="166" t="s">
        <v>235</v>
      </c>
      <c r="H12" s="166" t="s">
        <v>23</v>
      </c>
      <c r="I12" s="166">
        <f t="shared" si="3"/>
        <v>3.66</v>
      </c>
      <c r="J12" s="166" t="s">
        <v>243</v>
      </c>
      <c r="K12" s="166">
        <v>0.33</v>
      </c>
      <c r="L12" s="166" t="s">
        <v>41</v>
      </c>
      <c r="M12" s="166">
        <f t="shared" si="0"/>
        <v>0.23099999999999998</v>
      </c>
      <c r="N12" s="171">
        <f t="shared" si="1"/>
        <v>7.7549999999999994E-2</v>
      </c>
      <c r="O12" s="172">
        <f t="shared" si="2"/>
        <v>951.43949999999995</v>
      </c>
      <c r="P12" s="168" t="s">
        <v>20</v>
      </c>
    </row>
    <row r="13" spans="1:16" ht="18" customHeight="1" x14ac:dyDescent="0.25">
      <c r="A13" s="166">
        <v>7</v>
      </c>
      <c r="B13" s="167" t="s">
        <v>69</v>
      </c>
      <c r="C13" s="168" t="s">
        <v>219</v>
      </c>
      <c r="D13" s="169" t="s">
        <v>54</v>
      </c>
      <c r="E13" s="169">
        <v>6</v>
      </c>
      <c r="F13" s="170">
        <v>2.86</v>
      </c>
      <c r="G13" s="166" t="s">
        <v>238</v>
      </c>
      <c r="H13" s="166" t="s">
        <v>28</v>
      </c>
      <c r="I13" s="166">
        <f t="shared" si="3"/>
        <v>3.06</v>
      </c>
      <c r="J13" s="166" t="s">
        <v>195</v>
      </c>
      <c r="K13" s="166">
        <v>0.2</v>
      </c>
      <c r="L13" s="166" t="s">
        <v>41</v>
      </c>
      <c r="M13" s="166">
        <f t="shared" si="0"/>
        <v>0.13999999999999999</v>
      </c>
      <c r="N13" s="171">
        <f t="shared" si="1"/>
        <v>4.7E-2</v>
      </c>
      <c r="O13" s="172">
        <f t="shared" si="2"/>
        <v>576.63</v>
      </c>
      <c r="P13" s="168" t="s">
        <v>20</v>
      </c>
    </row>
    <row r="14" spans="1:16" ht="18" customHeight="1" x14ac:dyDescent="0.25">
      <c r="A14" s="166">
        <v>8</v>
      </c>
      <c r="B14" s="167" t="s">
        <v>70</v>
      </c>
      <c r="C14" s="168" t="s">
        <v>220</v>
      </c>
      <c r="D14" s="169" t="s">
        <v>54</v>
      </c>
      <c r="E14" s="169">
        <v>6</v>
      </c>
      <c r="F14" s="170">
        <v>2.86</v>
      </c>
      <c r="G14" s="166" t="s">
        <v>239</v>
      </c>
      <c r="H14" s="166" t="s">
        <v>28</v>
      </c>
      <c r="I14" s="166">
        <f t="shared" si="3"/>
        <v>3.06</v>
      </c>
      <c r="J14" s="166" t="s">
        <v>244</v>
      </c>
      <c r="K14" s="166">
        <v>0.2</v>
      </c>
      <c r="L14" s="166" t="s">
        <v>41</v>
      </c>
      <c r="M14" s="166">
        <f t="shared" si="0"/>
        <v>0.13999999999999999</v>
      </c>
      <c r="N14" s="171">
        <f t="shared" si="1"/>
        <v>4.7E-2</v>
      </c>
      <c r="O14" s="172">
        <f t="shared" si="2"/>
        <v>576.63</v>
      </c>
      <c r="P14" s="168" t="s">
        <v>20</v>
      </c>
    </row>
    <row r="15" spans="1:16" ht="18" customHeight="1" x14ac:dyDescent="0.25">
      <c r="A15" s="166">
        <v>9</v>
      </c>
      <c r="B15" s="167" t="s">
        <v>71</v>
      </c>
      <c r="C15" s="168" t="s">
        <v>221</v>
      </c>
      <c r="D15" s="169" t="s">
        <v>62</v>
      </c>
      <c r="E15" s="169">
        <v>6</v>
      </c>
      <c r="F15" s="170">
        <v>2.86</v>
      </c>
      <c r="G15" s="166" t="s">
        <v>194</v>
      </c>
      <c r="H15" s="166" t="s">
        <v>28</v>
      </c>
      <c r="I15" s="166">
        <f t="shared" si="3"/>
        <v>3.06</v>
      </c>
      <c r="J15" s="166" t="s">
        <v>198</v>
      </c>
      <c r="K15" s="166">
        <v>0.2</v>
      </c>
      <c r="L15" s="166" t="s">
        <v>41</v>
      </c>
      <c r="M15" s="166">
        <f t="shared" si="0"/>
        <v>0.13999999999999999</v>
      </c>
      <c r="N15" s="171">
        <f t="shared" si="1"/>
        <v>4.7E-2</v>
      </c>
      <c r="O15" s="172">
        <f t="shared" si="2"/>
        <v>576.63</v>
      </c>
      <c r="P15" s="168" t="s">
        <v>20</v>
      </c>
    </row>
    <row r="16" spans="1:16" ht="18" customHeight="1" x14ac:dyDescent="0.25">
      <c r="A16" s="166">
        <v>10</v>
      </c>
      <c r="B16" s="167" t="s">
        <v>72</v>
      </c>
      <c r="C16" s="168" t="s">
        <v>222</v>
      </c>
      <c r="D16" s="169" t="s">
        <v>54</v>
      </c>
      <c r="E16" s="169">
        <v>9</v>
      </c>
      <c r="F16" s="170">
        <v>3.46</v>
      </c>
      <c r="G16" s="166" t="s">
        <v>236</v>
      </c>
      <c r="H16" s="166" t="s">
        <v>32</v>
      </c>
      <c r="I16" s="166">
        <f t="shared" si="3"/>
        <v>3.66</v>
      </c>
      <c r="J16" s="166" t="s">
        <v>243</v>
      </c>
      <c r="K16" s="166">
        <v>0.2</v>
      </c>
      <c r="L16" s="166" t="s">
        <v>41</v>
      </c>
      <c r="M16" s="166">
        <f t="shared" si="0"/>
        <v>0.13999999999999999</v>
      </c>
      <c r="N16" s="171">
        <f t="shared" si="1"/>
        <v>4.7E-2</v>
      </c>
      <c r="O16" s="172">
        <f t="shared" si="2"/>
        <v>576.63</v>
      </c>
      <c r="P16" s="168" t="s">
        <v>20</v>
      </c>
    </row>
    <row r="17" spans="1:17" ht="18" customHeight="1" x14ac:dyDescent="0.25">
      <c r="A17" s="166">
        <v>11</v>
      </c>
      <c r="B17" s="167" t="s">
        <v>73</v>
      </c>
      <c r="C17" s="168" t="s">
        <v>223</v>
      </c>
      <c r="D17" s="169" t="s">
        <v>46</v>
      </c>
      <c r="E17" s="169">
        <v>6</v>
      </c>
      <c r="F17" s="170">
        <v>2.86</v>
      </c>
      <c r="G17" s="166" t="s">
        <v>238</v>
      </c>
      <c r="H17" s="166" t="s">
        <v>28</v>
      </c>
      <c r="I17" s="166">
        <f t="shared" si="3"/>
        <v>3.06</v>
      </c>
      <c r="J17" s="166" t="s">
        <v>195</v>
      </c>
      <c r="K17" s="166">
        <v>0.2</v>
      </c>
      <c r="L17" s="166" t="s">
        <v>41</v>
      </c>
      <c r="M17" s="166">
        <f t="shared" si="0"/>
        <v>0.13999999999999999</v>
      </c>
      <c r="N17" s="171">
        <f t="shared" si="1"/>
        <v>4.7E-2</v>
      </c>
      <c r="O17" s="172">
        <f t="shared" si="2"/>
        <v>576.63</v>
      </c>
      <c r="P17" s="168" t="s">
        <v>20</v>
      </c>
    </row>
    <row r="18" spans="1:17" ht="18" customHeight="1" x14ac:dyDescent="0.25">
      <c r="A18" s="166">
        <v>12</v>
      </c>
      <c r="B18" s="167" t="s">
        <v>74</v>
      </c>
      <c r="C18" s="168" t="s">
        <v>224</v>
      </c>
      <c r="D18" s="169" t="s">
        <v>35</v>
      </c>
      <c r="E18" s="169">
        <v>6</v>
      </c>
      <c r="F18" s="170">
        <v>2.86</v>
      </c>
      <c r="G18" s="166" t="s">
        <v>238</v>
      </c>
      <c r="H18" s="166" t="s">
        <v>28</v>
      </c>
      <c r="I18" s="166">
        <f t="shared" si="3"/>
        <v>3.06</v>
      </c>
      <c r="J18" s="166" t="s">
        <v>195</v>
      </c>
      <c r="K18" s="166">
        <v>0.2</v>
      </c>
      <c r="L18" s="166" t="s">
        <v>41</v>
      </c>
      <c r="M18" s="166">
        <f t="shared" si="0"/>
        <v>0.13999999999999999</v>
      </c>
      <c r="N18" s="171">
        <f t="shared" si="1"/>
        <v>4.7E-2</v>
      </c>
      <c r="O18" s="172">
        <f t="shared" si="2"/>
        <v>576.63</v>
      </c>
      <c r="P18" s="168" t="s">
        <v>20</v>
      </c>
    </row>
    <row r="19" spans="1:17" ht="18" customHeight="1" x14ac:dyDescent="0.25">
      <c r="A19" s="166">
        <v>13</v>
      </c>
      <c r="B19" s="167" t="s">
        <v>75</v>
      </c>
      <c r="C19" s="168" t="s">
        <v>225</v>
      </c>
      <c r="D19" s="169" t="s">
        <v>54</v>
      </c>
      <c r="E19" s="169">
        <v>6</v>
      </c>
      <c r="F19" s="170">
        <v>2.86</v>
      </c>
      <c r="G19" s="166" t="s">
        <v>238</v>
      </c>
      <c r="H19" s="166" t="s">
        <v>28</v>
      </c>
      <c r="I19" s="166">
        <f t="shared" si="3"/>
        <v>3.06</v>
      </c>
      <c r="J19" s="166" t="s">
        <v>195</v>
      </c>
      <c r="K19" s="166">
        <v>0.2</v>
      </c>
      <c r="L19" s="166" t="s">
        <v>41</v>
      </c>
      <c r="M19" s="166">
        <f t="shared" si="0"/>
        <v>0.13999999999999999</v>
      </c>
      <c r="N19" s="171">
        <f t="shared" si="1"/>
        <v>4.7E-2</v>
      </c>
      <c r="O19" s="172">
        <f t="shared" si="2"/>
        <v>576.63</v>
      </c>
      <c r="P19" s="168" t="s">
        <v>20</v>
      </c>
    </row>
    <row r="20" spans="1:17" ht="18" customHeight="1" x14ac:dyDescent="0.25">
      <c r="A20" s="166">
        <v>14</v>
      </c>
      <c r="B20" s="167" t="s">
        <v>76</v>
      </c>
      <c r="C20" s="168" t="s">
        <v>226</v>
      </c>
      <c r="D20" s="169" t="s">
        <v>46</v>
      </c>
      <c r="E20" s="169">
        <v>6</v>
      </c>
      <c r="F20" s="170">
        <v>2.86</v>
      </c>
      <c r="G20" s="166" t="s">
        <v>238</v>
      </c>
      <c r="H20" s="166" t="s">
        <v>28</v>
      </c>
      <c r="I20" s="166">
        <f t="shared" si="3"/>
        <v>3.06</v>
      </c>
      <c r="J20" s="166" t="s">
        <v>195</v>
      </c>
      <c r="K20" s="166">
        <v>0.2</v>
      </c>
      <c r="L20" s="166" t="s">
        <v>41</v>
      </c>
      <c r="M20" s="166">
        <f t="shared" si="0"/>
        <v>0.13999999999999999</v>
      </c>
      <c r="N20" s="171">
        <f t="shared" si="1"/>
        <v>4.7E-2</v>
      </c>
      <c r="O20" s="172">
        <f t="shared" si="2"/>
        <v>576.63</v>
      </c>
      <c r="P20" s="168" t="s">
        <v>20</v>
      </c>
    </row>
    <row r="21" spans="1:17" ht="18" customHeight="1" x14ac:dyDescent="0.25">
      <c r="A21" s="166">
        <v>15</v>
      </c>
      <c r="B21" s="167" t="s">
        <v>77</v>
      </c>
      <c r="C21" s="168" t="s">
        <v>227</v>
      </c>
      <c r="D21" s="169" t="s">
        <v>46</v>
      </c>
      <c r="E21" s="169">
        <v>3</v>
      </c>
      <c r="F21" s="170">
        <v>2.2599999999999998</v>
      </c>
      <c r="G21" s="166" t="s">
        <v>194</v>
      </c>
      <c r="H21" s="166" t="s">
        <v>27</v>
      </c>
      <c r="I21" s="166">
        <f t="shared" si="3"/>
        <v>2.46</v>
      </c>
      <c r="J21" s="166" t="s">
        <v>198</v>
      </c>
      <c r="K21" s="166">
        <v>0.2</v>
      </c>
      <c r="L21" s="166" t="s">
        <v>41</v>
      </c>
      <c r="M21" s="166">
        <f t="shared" si="0"/>
        <v>0.13999999999999999</v>
      </c>
      <c r="N21" s="171">
        <f t="shared" si="1"/>
        <v>4.7E-2</v>
      </c>
      <c r="O21" s="172">
        <f t="shared" si="2"/>
        <v>576.63</v>
      </c>
      <c r="P21" s="168" t="s">
        <v>20</v>
      </c>
    </row>
    <row r="22" spans="1:17" ht="18" customHeight="1" x14ac:dyDescent="0.25">
      <c r="A22" s="166">
        <v>16</v>
      </c>
      <c r="B22" s="167" t="s">
        <v>78</v>
      </c>
      <c r="C22" s="168" t="s">
        <v>228</v>
      </c>
      <c r="D22" s="169" t="s">
        <v>35</v>
      </c>
      <c r="E22" s="169">
        <v>6</v>
      </c>
      <c r="F22" s="170">
        <v>2.86</v>
      </c>
      <c r="G22" s="166" t="s">
        <v>238</v>
      </c>
      <c r="H22" s="166" t="s">
        <v>28</v>
      </c>
      <c r="I22" s="166">
        <f t="shared" si="3"/>
        <v>3.06</v>
      </c>
      <c r="J22" s="166" t="s">
        <v>195</v>
      </c>
      <c r="K22" s="166">
        <v>0.2</v>
      </c>
      <c r="L22" s="166" t="s">
        <v>41</v>
      </c>
      <c r="M22" s="166">
        <f t="shared" si="0"/>
        <v>0.13999999999999999</v>
      </c>
      <c r="N22" s="171">
        <f t="shared" si="1"/>
        <v>4.7E-2</v>
      </c>
      <c r="O22" s="172">
        <f t="shared" si="2"/>
        <v>576.63</v>
      </c>
      <c r="P22" s="168" t="s">
        <v>20</v>
      </c>
    </row>
    <row r="23" spans="1:17" ht="18" customHeight="1" x14ac:dyDescent="0.25">
      <c r="A23" s="173">
        <v>17</v>
      </c>
      <c r="B23" s="174" t="s">
        <v>79</v>
      </c>
      <c r="C23" s="175" t="s">
        <v>229</v>
      </c>
      <c r="D23" s="175" t="s">
        <v>46</v>
      </c>
      <c r="E23" s="175">
        <v>6</v>
      </c>
      <c r="F23" s="176">
        <v>2.86</v>
      </c>
      <c r="G23" s="173" t="s">
        <v>238</v>
      </c>
      <c r="H23" s="173" t="s">
        <v>28</v>
      </c>
      <c r="I23" s="173">
        <f t="shared" si="3"/>
        <v>3.06</v>
      </c>
      <c r="J23" s="173" t="s">
        <v>195</v>
      </c>
      <c r="K23" s="173">
        <v>0.2</v>
      </c>
      <c r="L23" s="173" t="s">
        <v>41</v>
      </c>
      <c r="M23" s="173">
        <f t="shared" si="0"/>
        <v>0.13999999999999999</v>
      </c>
      <c r="N23" s="177">
        <f t="shared" si="1"/>
        <v>4.7E-2</v>
      </c>
      <c r="O23" s="178">
        <f t="shared" si="2"/>
        <v>576.63</v>
      </c>
      <c r="P23" s="175" t="s">
        <v>20</v>
      </c>
    </row>
    <row r="24" spans="1:17" s="101" customFormat="1" ht="15.75" x14ac:dyDescent="0.25">
      <c r="A24" s="109"/>
      <c r="B24" s="110"/>
      <c r="C24" s="109"/>
      <c r="D24" s="111"/>
      <c r="E24" s="111"/>
      <c r="F24" s="112">
        <f>SUM(F7:F23)</f>
        <v>48.109999999999992</v>
      </c>
      <c r="G24" s="112"/>
      <c r="H24" s="112"/>
      <c r="I24" s="113">
        <f>SUM(I7:I23)</f>
        <v>51.900000000000013</v>
      </c>
      <c r="J24" s="112"/>
      <c r="K24" s="112">
        <f>SUM(K7:K23)</f>
        <v>3.7900000000000014</v>
      </c>
      <c r="L24" s="112"/>
      <c r="M24" s="112">
        <f>SUM(M7:M23)</f>
        <v>2.653</v>
      </c>
      <c r="N24" s="114">
        <f>SUM(N7:N23)</f>
        <v>0.89065000000000027</v>
      </c>
      <c r="O24" s="113">
        <f>SUM(O7:O23)</f>
        <v>10927.138499999997</v>
      </c>
      <c r="P24" s="109"/>
    </row>
    <row r="25" spans="1:17" ht="15.75" customHeight="1" x14ac:dyDescent="0.25">
      <c r="A25" s="50"/>
      <c r="B25" s="276" t="s">
        <v>255</v>
      </c>
      <c r="C25" s="276"/>
      <c r="D25" s="276"/>
      <c r="E25" s="124"/>
      <c r="J25" s="58"/>
      <c r="K25" s="259" t="s">
        <v>250</v>
      </c>
      <c r="L25" s="259"/>
      <c r="M25" s="259"/>
      <c r="N25" s="259"/>
      <c r="O25" s="259"/>
      <c r="P25" s="259"/>
    </row>
    <row r="26" spans="1:17" ht="15.75" customHeight="1" x14ac:dyDescent="0.25">
      <c r="A26" s="254" t="s">
        <v>256</v>
      </c>
      <c r="B26" s="254"/>
      <c r="C26" s="254"/>
      <c r="D26" s="254"/>
      <c r="E26" s="254"/>
      <c r="F26" s="254"/>
      <c r="G26" s="68"/>
      <c r="J26" s="260" t="s">
        <v>251</v>
      </c>
      <c r="K26" s="260"/>
      <c r="L26" s="260"/>
      <c r="M26" s="260"/>
      <c r="N26" s="260"/>
      <c r="O26" s="260"/>
      <c r="P26" s="260"/>
      <c r="Q26" s="68"/>
    </row>
    <row r="27" spans="1:17" ht="15.75" customHeight="1" x14ac:dyDescent="0.25">
      <c r="A27" s="254" t="s">
        <v>254</v>
      </c>
      <c r="B27" s="254"/>
      <c r="C27" s="69"/>
      <c r="D27" s="69" t="s">
        <v>178</v>
      </c>
      <c r="E27" s="69"/>
      <c r="F27" s="69"/>
      <c r="G27" s="69"/>
      <c r="I27" s="254" t="s">
        <v>127</v>
      </c>
      <c r="J27" s="254"/>
      <c r="K27" s="254"/>
      <c r="L27" s="254"/>
      <c r="M27" s="254"/>
      <c r="N27" s="254" t="s">
        <v>252</v>
      </c>
      <c r="O27" s="254"/>
      <c r="P27" s="254"/>
    </row>
    <row r="28" spans="1:17" ht="15.75" x14ac:dyDescent="0.25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9"/>
      <c r="M28" s="69"/>
      <c r="N28" s="69"/>
      <c r="O28" s="69"/>
      <c r="P28" s="69"/>
      <c r="Q28" s="68"/>
    </row>
    <row r="29" spans="1:17" x14ac:dyDescent="0.25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</row>
    <row r="30" spans="1:17" x14ac:dyDescent="0.25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</row>
    <row r="31" spans="1:17" x14ac:dyDescent="0.25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</row>
    <row r="32" spans="1:17" ht="29.25" customHeight="1" x14ac:dyDescent="0.25">
      <c r="A32" s="254" t="s">
        <v>253</v>
      </c>
      <c r="B32" s="254"/>
      <c r="C32" s="69"/>
      <c r="D32" s="254" t="s">
        <v>147</v>
      </c>
      <c r="E32" s="254"/>
      <c r="F32" s="254"/>
      <c r="G32" s="254"/>
      <c r="H32" s="254" t="s">
        <v>130</v>
      </c>
      <c r="I32" s="254"/>
      <c r="J32" s="254"/>
      <c r="K32" s="254"/>
      <c r="L32" s="254"/>
      <c r="M32" s="254"/>
      <c r="N32" s="254" t="s">
        <v>107</v>
      </c>
      <c r="O32" s="254"/>
      <c r="P32" s="254"/>
    </row>
  </sheetData>
  <mergeCells count="27">
    <mergeCell ref="N27:P27"/>
    <mergeCell ref="N32:P32"/>
    <mergeCell ref="K25:P25"/>
    <mergeCell ref="B25:D25"/>
    <mergeCell ref="A26:F26"/>
    <mergeCell ref="A27:B27"/>
    <mergeCell ref="I27:M27"/>
    <mergeCell ref="A32:B32"/>
    <mergeCell ref="D32:G32"/>
    <mergeCell ref="H32:M32"/>
    <mergeCell ref="J26:P26"/>
    <mergeCell ref="P5:P6"/>
    <mergeCell ref="E5:G5"/>
    <mergeCell ref="J1:O1"/>
    <mergeCell ref="J2:O2"/>
    <mergeCell ref="A2:C2"/>
    <mergeCell ref="A1:C1"/>
    <mergeCell ref="A3:P3"/>
    <mergeCell ref="A5:A6"/>
    <mergeCell ref="B5:B6"/>
    <mergeCell ref="C5:C6"/>
    <mergeCell ref="D5:D6"/>
    <mergeCell ref="H5:J5"/>
    <mergeCell ref="K5:K6"/>
    <mergeCell ref="L5:M5"/>
    <mergeCell ref="N5:N6"/>
    <mergeCell ref="O5:O6"/>
  </mergeCells>
  <pageMargins left="0.24" right="0.18" top="0.2" bottom="0.2" header="0.2" footer="0.2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7"/>
  <sheetViews>
    <sheetView topLeftCell="A4" workbookViewId="0">
      <selection activeCell="B16" sqref="B16"/>
    </sheetView>
  </sheetViews>
  <sheetFormatPr defaultRowHeight="15" x14ac:dyDescent="0.25"/>
  <cols>
    <col min="1" max="1" width="3.42578125" customWidth="1"/>
    <col min="2" max="2" width="17" customWidth="1"/>
    <col min="3" max="3" width="11.42578125" customWidth="1"/>
    <col min="4" max="4" width="10.7109375" customWidth="1"/>
    <col min="5" max="5" width="7.5703125" customWidth="1"/>
    <col min="6" max="6" width="3.140625" customWidth="1"/>
    <col min="7" max="7" width="10.7109375" customWidth="1"/>
    <col min="8" max="8" width="3.28515625" customWidth="1"/>
    <col min="9" max="9" width="10.85546875" customWidth="1"/>
    <col min="10" max="10" width="6.140625" customWidth="1"/>
    <col min="11" max="13" width="4.140625" customWidth="1"/>
    <col min="14" max="14" width="6.85546875" customWidth="1"/>
    <col min="15" max="15" width="9.5703125" customWidth="1"/>
    <col min="16" max="16" width="9.140625" customWidth="1"/>
    <col min="17" max="17" width="12.7109375" customWidth="1"/>
  </cols>
  <sheetData>
    <row r="1" spans="1:17" ht="15.75" x14ac:dyDescent="0.25">
      <c r="A1" s="66" t="s">
        <v>0</v>
      </c>
      <c r="B1" s="67"/>
      <c r="C1" s="68"/>
      <c r="D1" s="68"/>
      <c r="E1" s="68"/>
      <c r="G1" s="73"/>
      <c r="H1" s="73"/>
      <c r="I1" s="73"/>
      <c r="J1" s="73"/>
      <c r="K1" s="73"/>
      <c r="L1" s="254" t="s">
        <v>166</v>
      </c>
      <c r="M1" s="254"/>
      <c r="N1" s="254"/>
      <c r="O1" s="254"/>
      <c r="P1" s="254"/>
      <c r="Q1" s="254"/>
    </row>
    <row r="2" spans="1:17" ht="18.75" x14ac:dyDescent="0.3">
      <c r="A2" s="69" t="s">
        <v>1</v>
      </c>
      <c r="B2" s="69"/>
      <c r="C2" s="69"/>
      <c r="D2" s="68"/>
      <c r="E2" s="68"/>
      <c r="G2" s="72"/>
      <c r="H2" s="72"/>
      <c r="I2" s="72"/>
      <c r="J2" s="72"/>
      <c r="K2" s="72"/>
      <c r="L2" s="273" t="s">
        <v>179</v>
      </c>
      <c r="M2" s="273"/>
      <c r="N2" s="273"/>
      <c r="O2" s="273"/>
      <c r="P2" s="273"/>
      <c r="Q2" s="273"/>
    </row>
    <row r="3" spans="1:17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ht="18.75" x14ac:dyDescent="0.3">
      <c r="A4" s="279" t="s">
        <v>167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</row>
    <row r="5" spans="1:17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</row>
    <row r="6" spans="1:17" s="9" customFormat="1" ht="15.75" customHeight="1" x14ac:dyDescent="0.2">
      <c r="A6" s="280" t="s">
        <v>112</v>
      </c>
      <c r="B6" s="280" t="s">
        <v>80</v>
      </c>
      <c r="C6" s="280" t="s">
        <v>4</v>
      </c>
      <c r="D6" s="277" t="s">
        <v>168</v>
      </c>
      <c r="E6" s="277" t="s">
        <v>169</v>
      </c>
      <c r="F6" s="282" t="s">
        <v>170</v>
      </c>
      <c r="G6" s="282"/>
      <c r="H6" s="288" t="s">
        <v>171</v>
      </c>
      <c r="I6" s="288"/>
      <c r="J6" s="277" t="s">
        <v>172</v>
      </c>
      <c r="K6" s="283" t="s">
        <v>173</v>
      </c>
      <c r="L6" s="283"/>
      <c r="M6" s="284" t="s">
        <v>174</v>
      </c>
      <c r="N6" s="285"/>
      <c r="O6" s="286" t="s">
        <v>10</v>
      </c>
      <c r="P6" s="277" t="s">
        <v>175</v>
      </c>
      <c r="Q6" s="277" t="s">
        <v>81</v>
      </c>
    </row>
    <row r="7" spans="1:17" s="9" customFormat="1" ht="31.5" x14ac:dyDescent="0.2">
      <c r="A7" s="281"/>
      <c r="B7" s="281"/>
      <c r="C7" s="281"/>
      <c r="D7" s="281"/>
      <c r="E7" s="278"/>
      <c r="F7" s="71" t="s">
        <v>15</v>
      </c>
      <c r="G7" s="70" t="s">
        <v>176</v>
      </c>
      <c r="H7" s="71" t="s">
        <v>15</v>
      </c>
      <c r="I7" s="70" t="s">
        <v>176</v>
      </c>
      <c r="J7" s="278"/>
      <c r="K7" s="71" t="s">
        <v>15</v>
      </c>
      <c r="L7" s="71" t="s">
        <v>115</v>
      </c>
      <c r="M7" s="71" t="s">
        <v>15</v>
      </c>
      <c r="N7" s="71" t="s">
        <v>115</v>
      </c>
      <c r="O7" s="287"/>
      <c r="P7" s="278"/>
      <c r="Q7" s="278"/>
    </row>
    <row r="8" spans="1:17" s="9" customFormat="1" ht="15.75" x14ac:dyDescent="0.2">
      <c r="A8" s="71"/>
      <c r="B8" s="71" t="s">
        <v>247</v>
      </c>
      <c r="C8" s="71"/>
      <c r="D8" s="71"/>
      <c r="E8" s="70"/>
      <c r="F8" s="71"/>
      <c r="G8" s="70"/>
      <c r="H8" s="71"/>
      <c r="I8" s="70"/>
      <c r="J8" s="70"/>
      <c r="K8" s="71"/>
      <c r="L8" s="71"/>
      <c r="M8" s="71"/>
      <c r="N8" s="71"/>
      <c r="O8" s="36"/>
      <c r="P8" s="70"/>
      <c r="Q8" s="70"/>
    </row>
    <row r="9" spans="1:17" s="9" customFormat="1" ht="20.25" customHeight="1" x14ac:dyDescent="0.2">
      <c r="A9" s="82">
        <v>1</v>
      </c>
      <c r="B9" s="218" t="s">
        <v>88</v>
      </c>
      <c r="C9" s="82" t="s">
        <v>181</v>
      </c>
      <c r="D9" s="82" t="s">
        <v>46</v>
      </c>
      <c r="E9" s="106">
        <v>4.0599999999999996</v>
      </c>
      <c r="F9" s="82" t="s">
        <v>28</v>
      </c>
      <c r="G9" s="82" t="s">
        <v>191</v>
      </c>
      <c r="H9" s="82" t="s">
        <v>30</v>
      </c>
      <c r="I9" s="82" t="s">
        <v>195</v>
      </c>
      <c r="J9" s="82">
        <f>E9*1%</f>
        <v>4.0599999999999997E-2</v>
      </c>
      <c r="K9" s="82" t="s">
        <v>20</v>
      </c>
      <c r="L9" s="82" t="s">
        <v>20</v>
      </c>
      <c r="M9" s="82" t="s">
        <v>33</v>
      </c>
      <c r="N9" s="106">
        <f>J9*M9%</f>
        <v>1.6240000000000001E-2</v>
      </c>
      <c r="O9" s="105">
        <f>J9*23.5%</f>
        <v>9.5409999999999991E-3</v>
      </c>
      <c r="P9" s="82">
        <f>(O9+N9+J9)*1490</f>
        <v>98.907689999999988</v>
      </c>
      <c r="Q9" s="82" t="s">
        <v>20</v>
      </c>
    </row>
    <row r="10" spans="1:17" s="9" customFormat="1" ht="20.25" customHeight="1" x14ac:dyDescent="0.2">
      <c r="A10" s="76">
        <v>2</v>
      </c>
      <c r="B10" s="219" t="s">
        <v>94</v>
      </c>
      <c r="C10" s="76" t="s">
        <v>182</v>
      </c>
      <c r="D10" s="76" t="s">
        <v>62</v>
      </c>
      <c r="E10" s="106">
        <v>4.0599999999999996</v>
      </c>
      <c r="F10" s="76" t="s">
        <v>20</v>
      </c>
      <c r="G10" s="76" t="s">
        <v>192</v>
      </c>
      <c r="H10" s="76" t="s">
        <v>23</v>
      </c>
      <c r="I10" s="76" t="s">
        <v>196</v>
      </c>
      <c r="J10" s="82">
        <f>E10*5%</f>
        <v>0.20299999999999999</v>
      </c>
      <c r="K10" s="76" t="s">
        <v>20</v>
      </c>
      <c r="L10" s="76" t="s">
        <v>20</v>
      </c>
      <c r="M10" s="76" t="s">
        <v>33</v>
      </c>
      <c r="N10" s="106">
        <f>J10*M10%</f>
        <v>8.1199999999999994E-2</v>
      </c>
      <c r="O10" s="105">
        <f>J10*23.5%</f>
        <v>4.7704999999999997E-2</v>
      </c>
      <c r="P10" s="82">
        <f t="shared" ref="P10:P11" si="0">(O10+N10+J10)*1490</f>
        <v>494.53845000000001</v>
      </c>
      <c r="Q10" s="76" t="s">
        <v>20</v>
      </c>
    </row>
    <row r="11" spans="1:17" s="9" customFormat="1" ht="20.25" customHeight="1" x14ac:dyDescent="0.2">
      <c r="A11" s="76">
        <v>3</v>
      </c>
      <c r="B11" s="219" t="s">
        <v>96</v>
      </c>
      <c r="C11" s="76" t="s">
        <v>183</v>
      </c>
      <c r="D11" s="76" t="s">
        <v>46</v>
      </c>
      <c r="E11" s="106">
        <v>4.0599999999999996</v>
      </c>
      <c r="F11" s="76" t="s">
        <v>28</v>
      </c>
      <c r="G11" s="76" t="s">
        <v>191</v>
      </c>
      <c r="H11" s="76" t="s">
        <v>30</v>
      </c>
      <c r="I11" s="76" t="s">
        <v>195</v>
      </c>
      <c r="J11" s="82">
        <f>E11*1%</f>
        <v>4.0599999999999997E-2</v>
      </c>
      <c r="K11" s="76" t="s">
        <v>20</v>
      </c>
      <c r="L11" s="76" t="s">
        <v>20</v>
      </c>
      <c r="M11" s="76" t="s">
        <v>33</v>
      </c>
      <c r="N11" s="106">
        <f>J11*M11%</f>
        <v>1.6240000000000001E-2</v>
      </c>
      <c r="O11" s="105">
        <f>J11*23.5%</f>
        <v>9.5409999999999991E-3</v>
      </c>
      <c r="P11" s="82">
        <f t="shared" si="0"/>
        <v>98.907689999999988</v>
      </c>
      <c r="Q11" s="76" t="s">
        <v>20</v>
      </c>
    </row>
    <row r="12" spans="1:17" s="8" customFormat="1" ht="20.25" customHeight="1" x14ac:dyDescent="0.2">
      <c r="A12" s="179"/>
      <c r="B12" s="180"/>
      <c r="C12" s="179"/>
      <c r="D12" s="179"/>
      <c r="E12" s="184">
        <f>SUM(E9:E11)</f>
        <v>12.18</v>
      </c>
      <c r="F12" s="179"/>
      <c r="G12" s="179"/>
      <c r="H12" s="179"/>
      <c r="I12" s="179"/>
      <c r="J12" s="179">
        <f>SUM(J9:J11)</f>
        <v>0.28420000000000001</v>
      </c>
      <c r="K12" s="179"/>
      <c r="L12" s="179"/>
      <c r="M12" s="179"/>
      <c r="N12" s="181">
        <f>SUM(N9:N11)</f>
        <v>0.11368</v>
      </c>
      <c r="O12" s="182">
        <f>SUM(O9:O11)</f>
        <v>6.6786999999999999E-2</v>
      </c>
      <c r="P12" s="179">
        <f>SUM(P9:P11)</f>
        <v>692.35383000000002</v>
      </c>
      <c r="Q12" s="179"/>
    </row>
    <row r="13" spans="1:17" s="9" customFormat="1" ht="20.25" customHeight="1" x14ac:dyDescent="0.2">
      <c r="A13" s="82"/>
      <c r="B13" s="83" t="s">
        <v>248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7" s="9" customFormat="1" ht="20.25" customHeight="1" x14ac:dyDescent="0.2">
      <c r="A14" s="74">
        <v>1</v>
      </c>
      <c r="B14" s="75" t="s">
        <v>84</v>
      </c>
      <c r="C14" s="74" t="s">
        <v>180</v>
      </c>
      <c r="D14" s="74" t="s">
        <v>29</v>
      </c>
      <c r="E14" s="74">
        <v>4.9800000000000004</v>
      </c>
      <c r="F14" s="74" t="s">
        <v>20</v>
      </c>
      <c r="G14" s="74" t="s">
        <v>190</v>
      </c>
      <c r="H14" s="74" t="s">
        <v>23</v>
      </c>
      <c r="I14" s="74" t="s">
        <v>195</v>
      </c>
      <c r="J14" s="82">
        <f>E14*5%</f>
        <v>0.24900000000000003</v>
      </c>
      <c r="K14" s="74" t="s">
        <v>20</v>
      </c>
      <c r="L14" s="74" t="s">
        <v>20</v>
      </c>
      <c r="M14" s="74" t="s">
        <v>33</v>
      </c>
      <c r="N14" s="106">
        <f>J14*M14%</f>
        <v>9.9600000000000022E-2</v>
      </c>
      <c r="O14" s="105">
        <f t="shared" ref="O14:O16" si="1">J14*23.5%</f>
        <v>5.8515000000000005E-2</v>
      </c>
      <c r="P14" s="82">
        <f t="shared" ref="P14:P16" si="2">(O14+N14+J14)*1490</f>
        <v>606.60135000000014</v>
      </c>
      <c r="Q14" s="74" t="s">
        <v>20</v>
      </c>
    </row>
    <row r="15" spans="1:17" s="9" customFormat="1" ht="20.25" customHeight="1" x14ac:dyDescent="0.2">
      <c r="A15" s="76">
        <v>2</v>
      </c>
      <c r="B15" s="219" t="s">
        <v>98</v>
      </c>
      <c r="C15" s="76" t="s">
        <v>184</v>
      </c>
      <c r="D15" s="76" t="s">
        <v>46</v>
      </c>
      <c r="E15" s="82">
        <v>4.0599999999999996</v>
      </c>
      <c r="F15" s="76" t="s">
        <v>30</v>
      </c>
      <c r="G15" s="76" t="s">
        <v>193</v>
      </c>
      <c r="H15" s="76" t="s">
        <v>31</v>
      </c>
      <c r="I15" s="76" t="s">
        <v>197</v>
      </c>
      <c r="J15" s="82">
        <f t="shared" ref="J15:J16" si="3">E15*1%</f>
        <v>4.0599999999999997E-2</v>
      </c>
      <c r="K15" s="76" t="s">
        <v>20</v>
      </c>
      <c r="L15" s="76" t="s">
        <v>20</v>
      </c>
      <c r="M15" s="76" t="s">
        <v>33</v>
      </c>
      <c r="N15" s="106">
        <f>J15*M15%</f>
        <v>1.6240000000000001E-2</v>
      </c>
      <c r="O15" s="105">
        <f t="shared" si="1"/>
        <v>9.5409999999999991E-3</v>
      </c>
      <c r="P15" s="82">
        <f t="shared" si="2"/>
        <v>98.907689999999988</v>
      </c>
      <c r="Q15" s="76" t="s">
        <v>20</v>
      </c>
    </row>
    <row r="16" spans="1:17" s="9" customFormat="1" ht="20.25" customHeight="1" x14ac:dyDescent="0.2">
      <c r="A16" s="74">
        <v>3</v>
      </c>
      <c r="B16" s="219" t="s">
        <v>102</v>
      </c>
      <c r="C16" s="76" t="s">
        <v>185</v>
      </c>
      <c r="D16" s="76" t="s">
        <v>46</v>
      </c>
      <c r="E16" s="82">
        <v>4.0599999999999996</v>
      </c>
      <c r="F16" s="76" t="s">
        <v>28</v>
      </c>
      <c r="G16" s="76" t="s">
        <v>191</v>
      </c>
      <c r="H16" s="76" t="s">
        <v>30</v>
      </c>
      <c r="I16" s="76" t="s">
        <v>195</v>
      </c>
      <c r="J16" s="82">
        <f t="shared" si="3"/>
        <v>4.0599999999999997E-2</v>
      </c>
      <c r="K16" s="76" t="s">
        <v>20</v>
      </c>
      <c r="L16" s="76" t="s">
        <v>20</v>
      </c>
      <c r="M16" s="76" t="s">
        <v>33</v>
      </c>
      <c r="N16" s="106">
        <f>J16*M16%</f>
        <v>1.6240000000000001E-2</v>
      </c>
      <c r="O16" s="105">
        <f t="shared" si="1"/>
        <v>9.5409999999999991E-3</v>
      </c>
      <c r="P16" s="82">
        <f t="shared" si="2"/>
        <v>98.907689999999988</v>
      </c>
      <c r="Q16" s="76" t="s">
        <v>20</v>
      </c>
    </row>
    <row r="17" spans="1:17" ht="15.75" x14ac:dyDescent="0.25">
      <c r="A17" s="104"/>
      <c r="B17" s="104"/>
      <c r="C17" s="104"/>
      <c r="D17" s="104"/>
      <c r="E17" s="183">
        <f>SUM(E14:E16)</f>
        <v>13.099999999999998</v>
      </c>
      <c r="F17" s="104"/>
      <c r="G17" s="104"/>
      <c r="H17" s="104"/>
      <c r="I17" s="104"/>
      <c r="J17" s="104">
        <f>SUM(J14:J16)</f>
        <v>0.33020000000000005</v>
      </c>
      <c r="K17" s="104"/>
      <c r="L17" s="104"/>
      <c r="M17" s="104"/>
      <c r="N17" s="107">
        <f>SUM(N12:N14)</f>
        <v>0.21328000000000003</v>
      </c>
      <c r="O17" s="108">
        <f>SUM(O12:O14)</f>
        <v>0.125302</v>
      </c>
      <c r="P17" s="104">
        <f>SUM(P12:P14)</f>
        <v>1298.9551800000002</v>
      </c>
      <c r="Q17" s="104"/>
    </row>
    <row r="18" spans="1:17" ht="15.75" x14ac:dyDescent="0.25">
      <c r="A18" s="104"/>
      <c r="B18" s="104"/>
      <c r="C18" s="104"/>
      <c r="D18" s="104"/>
      <c r="E18" s="104">
        <f>E17+E12</f>
        <v>25.279999999999998</v>
      </c>
      <c r="F18" s="104"/>
      <c r="G18" s="104"/>
      <c r="H18" s="104"/>
      <c r="I18" s="104"/>
      <c r="J18" s="104">
        <f>J17+J12</f>
        <v>0.61440000000000006</v>
      </c>
      <c r="K18" s="104"/>
      <c r="L18" s="104"/>
      <c r="M18" s="104"/>
      <c r="N18" s="104">
        <f t="shared" ref="N18:P18" si="4">N17+N12</f>
        <v>0.32696000000000003</v>
      </c>
      <c r="O18" s="104">
        <f t="shared" si="4"/>
        <v>0.19208900000000001</v>
      </c>
      <c r="P18" s="104">
        <f t="shared" si="4"/>
        <v>1991.3090100000002</v>
      </c>
      <c r="Q18" s="104"/>
    </row>
    <row r="19" spans="1:17" ht="15.75" x14ac:dyDescent="0.25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289" t="s">
        <v>250</v>
      </c>
      <c r="M19" s="289"/>
      <c r="N19" s="289"/>
      <c r="O19" s="289"/>
      <c r="P19" s="289"/>
      <c r="Q19" s="289"/>
    </row>
    <row r="20" spans="1:17" ht="15.75" x14ac:dyDescent="0.25">
      <c r="A20" s="69" t="s">
        <v>177</v>
      </c>
      <c r="B20" s="69"/>
      <c r="C20" s="69"/>
      <c r="D20" s="69"/>
      <c r="E20" s="68"/>
      <c r="F20" s="68"/>
      <c r="G20" s="68"/>
      <c r="J20" s="260" t="s">
        <v>251</v>
      </c>
      <c r="K20" s="260"/>
      <c r="L20" s="260"/>
      <c r="M20" s="260"/>
      <c r="N20" s="260"/>
      <c r="O20" s="260"/>
      <c r="P20" s="260"/>
      <c r="Q20" s="68"/>
    </row>
    <row r="21" spans="1:17" ht="15.75" x14ac:dyDescent="0.25">
      <c r="A21" s="254" t="s">
        <v>254</v>
      </c>
      <c r="B21" s="254"/>
      <c r="C21" s="69"/>
      <c r="D21" s="69" t="s">
        <v>178</v>
      </c>
      <c r="E21" s="69"/>
      <c r="F21" s="69"/>
      <c r="G21" s="69"/>
      <c r="I21" s="254" t="s">
        <v>127</v>
      </c>
      <c r="J21" s="254"/>
      <c r="K21" s="254"/>
      <c r="L21" s="254"/>
      <c r="M21" s="254"/>
      <c r="N21" s="69"/>
      <c r="O21" s="254" t="s">
        <v>252</v>
      </c>
      <c r="P21" s="254"/>
      <c r="Q21" s="254"/>
    </row>
    <row r="22" spans="1:17" ht="15.75" x14ac:dyDescent="0.25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9"/>
      <c r="M22" s="69"/>
      <c r="N22" s="69"/>
      <c r="O22" s="69"/>
      <c r="P22" s="69"/>
      <c r="Q22" s="68"/>
    </row>
    <row r="23" spans="1:17" x14ac:dyDescent="0.25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</row>
    <row r="24" spans="1:17" x14ac:dyDescent="0.25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</row>
    <row r="25" spans="1:17" x14ac:dyDescent="0.25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</row>
    <row r="26" spans="1:17" ht="15.75" x14ac:dyDescent="0.25">
      <c r="A26" s="254" t="s">
        <v>253</v>
      </c>
      <c r="B26" s="254"/>
      <c r="C26" s="69"/>
      <c r="D26" s="254" t="s">
        <v>147</v>
      </c>
      <c r="E26" s="254"/>
      <c r="F26" s="254"/>
      <c r="G26" s="254"/>
      <c r="H26" s="254" t="s">
        <v>130</v>
      </c>
      <c r="I26" s="254"/>
      <c r="J26" s="254"/>
      <c r="K26" s="254"/>
      <c r="L26" s="254"/>
      <c r="M26" s="254"/>
      <c r="N26" s="69"/>
      <c r="O26" s="254" t="s">
        <v>107</v>
      </c>
      <c r="P26" s="254"/>
      <c r="Q26" s="254"/>
    </row>
    <row r="27" spans="1:17" x14ac:dyDescent="0.25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</row>
  </sheetData>
  <mergeCells count="25">
    <mergeCell ref="A26:B26"/>
    <mergeCell ref="D26:G26"/>
    <mergeCell ref="H26:M26"/>
    <mergeCell ref="O26:Q26"/>
    <mergeCell ref="O6:O7"/>
    <mergeCell ref="H6:I6"/>
    <mergeCell ref="A21:B21"/>
    <mergeCell ref="I21:M21"/>
    <mergeCell ref="O21:Q21"/>
    <mergeCell ref="J20:P20"/>
    <mergeCell ref="L19:Q19"/>
    <mergeCell ref="L1:Q1"/>
    <mergeCell ref="L2:Q2"/>
    <mergeCell ref="P6:P7"/>
    <mergeCell ref="Q6:Q7"/>
    <mergeCell ref="A4:Q4"/>
    <mergeCell ref="A6:A7"/>
    <mergeCell ref="B6:B7"/>
    <mergeCell ref="C6:C7"/>
    <mergeCell ref="D6:D7"/>
    <mergeCell ref="E6:E7"/>
    <mergeCell ref="F6:G6"/>
    <mergeCell ref="J6:J7"/>
    <mergeCell ref="K6:L6"/>
    <mergeCell ref="M6:N6"/>
  </mergeCells>
  <pageMargins left="0.24" right="0.22" top="0.36" bottom="0.4" header="0.3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1"/>
  <sheetViews>
    <sheetView workbookViewId="0">
      <selection activeCell="R12" sqref="R12"/>
    </sheetView>
  </sheetViews>
  <sheetFormatPr defaultRowHeight="15" x14ac:dyDescent="0.25"/>
  <cols>
    <col min="1" max="1" width="3.42578125" customWidth="1"/>
    <col min="2" max="2" width="17" customWidth="1"/>
    <col min="3" max="3" width="13" customWidth="1"/>
    <col min="4" max="4" width="11.85546875" customWidth="1"/>
    <col min="5" max="5" width="5.42578125" customWidth="1"/>
    <col min="6" max="6" width="3.140625" customWidth="1"/>
    <col min="7" max="7" width="10" customWidth="1"/>
    <col min="8" max="8" width="3.28515625" customWidth="1"/>
    <col min="9" max="9" width="10.85546875" customWidth="1"/>
    <col min="10" max="10" width="6.140625" customWidth="1"/>
    <col min="11" max="13" width="4.140625" customWidth="1"/>
    <col min="14" max="14" width="10.42578125" customWidth="1"/>
    <col min="15" max="15" width="7.7109375" customWidth="1"/>
    <col min="16" max="16" width="9.140625" customWidth="1"/>
    <col min="17" max="17" width="14" customWidth="1"/>
  </cols>
  <sheetData>
    <row r="1" spans="1:17" ht="15.75" x14ac:dyDescent="0.25">
      <c r="A1" s="66" t="s">
        <v>0</v>
      </c>
      <c r="B1" s="67"/>
      <c r="C1" s="68"/>
      <c r="D1" s="68"/>
      <c r="E1" s="68"/>
      <c r="G1" s="73"/>
      <c r="H1" s="73"/>
      <c r="I1" s="73"/>
      <c r="J1" s="73"/>
      <c r="K1" s="73"/>
      <c r="L1" s="254" t="s">
        <v>166</v>
      </c>
      <c r="M1" s="254"/>
      <c r="N1" s="254"/>
      <c r="O1" s="254"/>
      <c r="P1" s="254"/>
      <c r="Q1" s="254"/>
    </row>
    <row r="2" spans="1:17" ht="18.75" x14ac:dyDescent="0.3">
      <c r="A2" s="69" t="s">
        <v>1</v>
      </c>
      <c r="B2" s="69"/>
      <c r="C2" s="69"/>
      <c r="D2" s="68"/>
      <c r="E2" s="68"/>
      <c r="G2" s="72"/>
      <c r="H2" s="72"/>
      <c r="I2" s="72"/>
      <c r="J2" s="72"/>
      <c r="K2" s="72"/>
      <c r="L2" s="273" t="s">
        <v>179</v>
      </c>
      <c r="M2" s="273"/>
      <c r="N2" s="273"/>
      <c r="O2" s="273"/>
      <c r="P2" s="273"/>
      <c r="Q2" s="273"/>
    </row>
    <row r="3" spans="1:17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ht="18.75" x14ac:dyDescent="0.3">
      <c r="A4" s="279" t="s">
        <v>167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</row>
    <row r="5" spans="1:17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</row>
    <row r="6" spans="1:17" s="9" customFormat="1" ht="15.75" customHeight="1" x14ac:dyDescent="0.2">
      <c r="A6" s="280" t="s">
        <v>112</v>
      </c>
      <c r="B6" s="280" t="s">
        <v>80</v>
      </c>
      <c r="C6" s="280" t="s">
        <v>4</v>
      </c>
      <c r="D6" s="277" t="s">
        <v>168</v>
      </c>
      <c r="E6" s="277" t="s">
        <v>169</v>
      </c>
      <c r="F6" s="282" t="s">
        <v>170</v>
      </c>
      <c r="G6" s="282"/>
      <c r="H6" s="288" t="s">
        <v>171</v>
      </c>
      <c r="I6" s="288"/>
      <c r="J6" s="277" t="s">
        <v>172</v>
      </c>
      <c r="K6" s="283" t="s">
        <v>173</v>
      </c>
      <c r="L6" s="283"/>
      <c r="M6" s="284" t="s">
        <v>174</v>
      </c>
      <c r="N6" s="285"/>
      <c r="O6" s="286" t="s">
        <v>10</v>
      </c>
      <c r="P6" s="277" t="s">
        <v>175</v>
      </c>
      <c r="Q6" s="277" t="s">
        <v>81</v>
      </c>
    </row>
    <row r="7" spans="1:17" s="9" customFormat="1" ht="31.5" x14ac:dyDescent="0.2">
      <c r="A7" s="281"/>
      <c r="B7" s="281"/>
      <c r="C7" s="281"/>
      <c r="D7" s="281"/>
      <c r="E7" s="278"/>
      <c r="F7" s="71" t="s">
        <v>15</v>
      </c>
      <c r="G7" s="70" t="s">
        <v>176</v>
      </c>
      <c r="H7" s="71" t="s">
        <v>15</v>
      </c>
      <c r="I7" s="70" t="s">
        <v>176</v>
      </c>
      <c r="J7" s="278"/>
      <c r="K7" s="71" t="s">
        <v>15</v>
      </c>
      <c r="L7" s="71" t="s">
        <v>115</v>
      </c>
      <c r="M7" s="71" t="s">
        <v>15</v>
      </c>
      <c r="N7" s="71" t="s">
        <v>115</v>
      </c>
      <c r="O7" s="287"/>
      <c r="P7" s="278"/>
      <c r="Q7" s="278"/>
    </row>
    <row r="8" spans="1:17" s="9" customFormat="1" ht="20.25" customHeight="1" x14ac:dyDescent="0.25">
      <c r="A8" s="84">
        <v>1</v>
      </c>
      <c r="B8" s="77" t="s">
        <v>92</v>
      </c>
      <c r="C8" s="120" t="s">
        <v>186</v>
      </c>
      <c r="D8" s="120" t="s">
        <v>46</v>
      </c>
      <c r="E8" s="120">
        <v>4.0599999999999996</v>
      </c>
      <c r="F8" s="120" t="s">
        <v>30</v>
      </c>
      <c r="G8" s="120" t="s">
        <v>191</v>
      </c>
      <c r="H8" s="120" t="s">
        <v>31</v>
      </c>
      <c r="I8" s="120" t="s">
        <v>195</v>
      </c>
      <c r="J8" s="120">
        <f>E8*1%</f>
        <v>4.0599999999999997E-2</v>
      </c>
      <c r="K8" s="120" t="s">
        <v>20</v>
      </c>
      <c r="L8" s="120" t="s">
        <v>20</v>
      </c>
      <c r="M8" s="120" t="s">
        <v>41</v>
      </c>
      <c r="N8" s="121">
        <f>J8*M8%</f>
        <v>2.8419999999999997E-2</v>
      </c>
      <c r="O8" s="122">
        <f>J8*23.5%</f>
        <v>9.5409999999999991E-3</v>
      </c>
      <c r="P8" s="120">
        <f>(O8+N8+J8)*1490</f>
        <v>117.05588999999999</v>
      </c>
      <c r="Q8" s="76" t="s">
        <v>20</v>
      </c>
    </row>
    <row r="9" spans="1:17" s="9" customFormat="1" ht="20.25" customHeight="1" x14ac:dyDescent="0.25">
      <c r="A9" s="84">
        <v>2</v>
      </c>
      <c r="B9" s="77" t="s">
        <v>104</v>
      </c>
      <c r="C9" s="120" t="s">
        <v>187</v>
      </c>
      <c r="D9" s="120" t="s">
        <v>54</v>
      </c>
      <c r="E9" s="120">
        <v>4.0599999999999996</v>
      </c>
      <c r="F9" s="120" t="s">
        <v>24</v>
      </c>
      <c r="G9" s="120" t="s">
        <v>191</v>
      </c>
      <c r="H9" s="120" t="s">
        <v>28</v>
      </c>
      <c r="I9" s="120" t="s">
        <v>195</v>
      </c>
      <c r="J9" s="120">
        <f t="shared" ref="J9:J10" si="0">E9*1%</f>
        <v>4.0599999999999997E-2</v>
      </c>
      <c r="K9" s="120" t="s">
        <v>20</v>
      </c>
      <c r="L9" s="120" t="s">
        <v>20</v>
      </c>
      <c r="M9" s="120" t="s">
        <v>41</v>
      </c>
      <c r="N9" s="121">
        <f>J9*M9%</f>
        <v>2.8419999999999997E-2</v>
      </c>
      <c r="O9" s="122">
        <f t="shared" ref="O9:O11" si="1">J9*23.5%</f>
        <v>9.5409999999999991E-3</v>
      </c>
      <c r="P9" s="120">
        <f t="shared" ref="P9:P11" si="2">(O9+N9+J9)*1490</f>
        <v>117.05588999999999</v>
      </c>
      <c r="Q9" s="76" t="s">
        <v>20</v>
      </c>
    </row>
    <row r="10" spans="1:17" s="9" customFormat="1" ht="20.25" customHeight="1" x14ac:dyDescent="0.25">
      <c r="A10" s="84">
        <v>3</v>
      </c>
      <c r="B10" s="77" t="s">
        <v>105</v>
      </c>
      <c r="C10" s="120" t="s">
        <v>188</v>
      </c>
      <c r="D10" s="120" t="s">
        <v>46</v>
      </c>
      <c r="E10" s="120">
        <v>4.0599999999999996</v>
      </c>
      <c r="F10" s="120" t="s">
        <v>39</v>
      </c>
      <c r="G10" s="120" t="s">
        <v>191</v>
      </c>
      <c r="H10" s="120" t="s">
        <v>40</v>
      </c>
      <c r="I10" s="120" t="s">
        <v>195</v>
      </c>
      <c r="J10" s="120">
        <f t="shared" si="0"/>
        <v>4.0599999999999997E-2</v>
      </c>
      <c r="K10" s="120" t="s">
        <v>20</v>
      </c>
      <c r="L10" s="120" t="s">
        <v>20</v>
      </c>
      <c r="M10" s="120" t="s">
        <v>41</v>
      </c>
      <c r="N10" s="121">
        <f>J10*M10%</f>
        <v>2.8419999999999997E-2</v>
      </c>
      <c r="O10" s="122">
        <f t="shared" si="1"/>
        <v>9.5409999999999991E-3</v>
      </c>
      <c r="P10" s="120">
        <f t="shared" si="2"/>
        <v>117.05588999999999</v>
      </c>
      <c r="Q10" s="76" t="s">
        <v>20</v>
      </c>
    </row>
    <row r="11" spans="1:17" s="9" customFormat="1" ht="20.25" customHeight="1" x14ac:dyDescent="0.25">
      <c r="A11" s="84">
        <v>4</v>
      </c>
      <c r="B11" s="79" t="s">
        <v>106</v>
      </c>
      <c r="C11" s="123" t="s">
        <v>189</v>
      </c>
      <c r="D11" s="123" t="s">
        <v>35</v>
      </c>
      <c r="E11" s="120">
        <v>4.0599999999999996</v>
      </c>
      <c r="F11" s="123" t="s">
        <v>20</v>
      </c>
      <c r="G11" s="123" t="s">
        <v>194</v>
      </c>
      <c r="H11" s="123" t="s">
        <v>23</v>
      </c>
      <c r="I11" s="123" t="s">
        <v>198</v>
      </c>
      <c r="J11" s="120">
        <f>E11*5%</f>
        <v>0.20299999999999999</v>
      </c>
      <c r="K11" s="123" t="s">
        <v>20</v>
      </c>
      <c r="L11" s="123" t="s">
        <v>20</v>
      </c>
      <c r="M11" s="123" t="s">
        <v>41</v>
      </c>
      <c r="N11" s="121">
        <f>J11*M11%</f>
        <v>0.14209999999999998</v>
      </c>
      <c r="O11" s="122">
        <f t="shared" si="1"/>
        <v>4.7704999999999997E-2</v>
      </c>
      <c r="P11" s="120">
        <f t="shared" si="2"/>
        <v>585.27944999999988</v>
      </c>
      <c r="Q11" s="78" t="s">
        <v>20</v>
      </c>
    </row>
    <row r="12" spans="1:17" s="8" customFormat="1" ht="17.25" customHeight="1" x14ac:dyDescent="0.2">
      <c r="A12" s="115"/>
      <c r="B12" s="116"/>
      <c r="C12" s="117"/>
      <c r="D12" s="117"/>
      <c r="E12" s="117">
        <f>SUM(E8:E11)</f>
        <v>16.239999999999998</v>
      </c>
      <c r="F12" s="117"/>
      <c r="G12" s="117"/>
      <c r="H12" s="117"/>
      <c r="I12" s="117"/>
      <c r="J12" s="117">
        <f>SUM(J8:J11)</f>
        <v>0.32479999999999998</v>
      </c>
      <c r="K12" s="117"/>
      <c r="L12" s="117"/>
      <c r="M12" s="117"/>
      <c r="N12" s="118">
        <f>SUM(N8:N11)</f>
        <v>0.22735999999999995</v>
      </c>
      <c r="O12" s="119">
        <f>SUM(O8:O11)</f>
        <v>7.6327999999999993E-2</v>
      </c>
      <c r="P12" s="117">
        <f>SUM(P8:P11)</f>
        <v>936.44711999999981</v>
      </c>
      <c r="Q12" s="117"/>
    </row>
    <row r="13" spans="1:17" ht="15.75" x14ac:dyDescent="0.2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289" t="s">
        <v>250</v>
      </c>
      <c r="M13" s="289"/>
      <c r="N13" s="289"/>
      <c r="O13" s="289"/>
      <c r="P13" s="289"/>
      <c r="Q13" s="289"/>
    </row>
    <row r="14" spans="1:17" ht="15.75" x14ac:dyDescent="0.25">
      <c r="A14" s="69" t="s">
        <v>177</v>
      </c>
      <c r="B14" s="69"/>
      <c r="C14" s="69"/>
      <c r="D14" s="69"/>
      <c r="E14" s="68"/>
      <c r="F14" s="68"/>
      <c r="G14" s="68"/>
      <c r="J14" s="260" t="s">
        <v>251</v>
      </c>
      <c r="K14" s="260"/>
      <c r="L14" s="260"/>
      <c r="M14" s="260"/>
      <c r="N14" s="260"/>
      <c r="O14" s="260"/>
      <c r="P14" s="260"/>
      <c r="Q14" s="68"/>
    </row>
    <row r="15" spans="1:17" ht="15.75" x14ac:dyDescent="0.25">
      <c r="A15" s="254" t="s">
        <v>254</v>
      </c>
      <c r="B15" s="254"/>
      <c r="C15" s="69"/>
      <c r="D15" s="69" t="s">
        <v>178</v>
      </c>
      <c r="E15" s="69"/>
      <c r="F15" s="69"/>
      <c r="G15" s="69"/>
      <c r="I15" s="254" t="s">
        <v>127</v>
      </c>
      <c r="J15" s="254"/>
      <c r="K15" s="254"/>
      <c r="L15" s="254"/>
      <c r="M15" s="254"/>
      <c r="N15" s="69"/>
      <c r="O15" s="254" t="s">
        <v>252</v>
      </c>
      <c r="P15" s="254"/>
      <c r="Q15" s="254"/>
    </row>
    <row r="16" spans="1:17" ht="15.75" x14ac:dyDescent="0.2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9"/>
      <c r="M16" s="69"/>
      <c r="N16" s="69"/>
      <c r="O16" s="69"/>
      <c r="P16" s="69"/>
      <c r="Q16" s="68"/>
    </row>
    <row r="17" spans="1:18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t="s">
        <v>249</v>
      </c>
    </row>
    <row r="18" spans="1:18" x14ac:dyDescent="0.25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</row>
    <row r="19" spans="1:18" x14ac:dyDescent="0.25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</row>
    <row r="20" spans="1:18" ht="15.75" x14ac:dyDescent="0.25">
      <c r="A20" s="254" t="s">
        <v>253</v>
      </c>
      <c r="B20" s="254"/>
      <c r="C20" s="69"/>
      <c r="D20" s="254" t="s">
        <v>147</v>
      </c>
      <c r="E20" s="254"/>
      <c r="F20" s="254"/>
      <c r="G20" s="254"/>
      <c r="H20" s="254" t="s">
        <v>130</v>
      </c>
      <c r="I20" s="254"/>
      <c r="J20" s="254"/>
      <c r="K20" s="254"/>
      <c r="L20" s="254"/>
      <c r="M20" s="254"/>
      <c r="N20" s="69"/>
      <c r="O20" s="254" t="s">
        <v>107</v>
      </c>
      <c r="P20" s="254"/>
      <c r="Q20" s="254"/>
    </row>
    <row r="21" spans="1:18" x14ac:dyDescent="0.25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</row>
  </sheetData>
  <mergeCells count="25">
    <mergeCell ref="D20:G20"/>
    <mergeCell ref="A15:B15"/>
    <mergeCell ref="A20:B20"/>
    <mergeCell ref="L13:Q13"/>
    <mergeCell ref="O20:Q20"/>
    <mergeCell ref="J14:P14"/>
    <mergeCell ref="O15:Q15"/>
    <mergeCell ref="I15:M15"/>
    <mergeCell ref="H20:M20"/>
    <mergeCell ref="Q6:Q7"/>
    <mergeCell ref="L1:Q1"/>
    <mergeCell ref="L2:Q2"/>
    <mergeCell ref="A4:Q4"/>
    <mergeCell ref="A6:A7"/>
    <mergeCell ref="B6:B7"/>
    <mergeCell ref="C6:C7"/>
    <mergeCell ref="D6:D7"/>
    <mergeCell ref="E6:E7"/>
    <mergeCell ref="F6:G6"/>
    <mergeCell ref="H6:I6"/>
    <mergeCell ref="J6:J7"/>
    <mergeCell ref="K6:L6"/>
    <mergeCell ref="M6:N6"/>
    <mergeCell ref="O6:O7"/>
    <mergeCell ref="P6:P7"/>
  </mergeCells>
  <pageMargins left="0.24" right="0.22" top="0.36" bottom="0.4" header="0.3" footer="0.3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9"/>
  <sheetViews>
    <sheetView topLeftCell="A7" workbookViewId="0">
      <selection activeCell="B18" sqref="B18"/>
    </sheetView>
  </sheetViews>
  <sheetFormatPr defaultRowHeight="15" x14ac:dyDescent="0.25"/>
  <cols>
    <col min="1" max="1" width="4.5703125" customWidth="1"/>
    <col min="2" max="2" width="26.42578125" customWidth="1"/>
    <col min="3" max="3" width="16.7109375" customWidth="1"/>
    <col min="4" max="4" width="15.140625" customWidth="1"/>
    <col min="5" max="5" width="5" customWidth="1"/>
    <col min="6" max="6" width="7" customWidth="1"/>
    <col min="7" max="7" width="5" customWidth="1"/>
    <col min="8" max="8" width="16.85546875" customWidth="1"/>
    <col min="9" max="9" width="5.28515625" customWidth="1"/>
    <col min="10" max="10" width="6.140625" customWidth="1"/>
    <col min="11" max="11" width="5.28515625" customWidth="1"/>
    <col min="12" max="12" width="13.5703125" customWidth="1"/>
    <col min="13" max="13" width="6.42578125" customWidth="1"/>
    <col min="14" max="14" width="19.28515625" customWidth="1"/>
  </cols>
  <sheetData>
    <row r="1" spans="1:15" ht="16.5" x14ac:dyDescent="0.25">
      <c r="A1" s="296" t="s">
        <v>108</v>
      </c>
      <c r="B1" s="296"/>
      <c r="C1" s="127"/>
      <c r="D1" s="127"/>
      <c r="E1" s="128"/>
      <c r="F1" s="128"/>
      <c r="H1" s="296" t="s">
        <v>109</v>
      </c>
      <c r="I1" s="296"/>
      <c r="J1" s="296"/>
      <c r="K1" s="296"/>
      <c r="L1" s="296"/>
      <c r="M1" s="296"/>
      <c r="N1" s="296"/>
    </row>
    <row r="2" spans="1:15" ht="18" x14ac:dyDescent="0.25">
      <c r="A2" s="129" t="s">
        <v>110</v>
      </c>
      <c r="B2" s="129"/>
      <c r="C2" s="129"/>
      <c r="D2" s="129"/>
      <c r="E2" s="129"/>
      <c r="F2" s="129"/>
      <c r="G2" s="130"/>
      <c r="H2" s="297" t="s">
        <v>258</v>
      </c>
      <c r="I2" s="297"/>
      <c r="J2" s="297"/>
      <c r="K2" s="297"/>
      <c r="L2" s="297"/>
      <c r="M2" s="297"/>
      <c r="N2" s="297"/>
    </row>
    <row r="3" spans="1:15" ht="18" x14ac:dyDescent="0.25">
      <c r="A3" s="131"/>
      <c r="B3" s="131"/>
      <c r="C3" s="131"/>
      <c r="D3" s="131"/>
      <c r="E3" s="131"/>
      <c r="F3" s="131"/>
      <c r="G3" s="132"/>
      <c r="H3" s="131"/>
      <c r="I3" s="128"/>
      <c r="J3" s="128"/>
      <c r="K3" s="128"/>
      <c r="L3" s="128"/>
    </row>
    <row r="4" spans="1:15" ht="18" x14ac:dyDescent="0.25">
      <c r="A4" s="297" t="s">
        <v>259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</row>
    <row r="5" spans="1:15" ht="18" x14ac:dyDescent="0.25">
      <c r="A5" s="298" t="s">
        <v>277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</row>
    <row r="6" spans="1:15" ht="15.75" x14ac:dyDescent="0.25">
      <c r="A6" s="311" t="s">
        <v>112</v>
      </c>
      <c r="B6" s="311" t="s">
        <v>113</v>
      </c>
      <c r="C6" s="311" t="s">
        <v>4</v>
      </c>
      <c r="D6" s="311" t="s">
        <v>5</v>
      </c>
      <c r="E6" s="295" t="s">
        <v>260</v>
      </c>
      <c r="F6" s="295"/>
      <c r="G6" s="295"/>
      <c r="H6" s="295"/>
      <c r="I6" s="295"/>
      <c r="J6" s="295"/>
      <c r="K6" s="295"/>
      <c r="L6" s="295"/>
      <c r="M6" s="300" t="s">
        <v>261</v>
      </c>
      <c r="N6" s="303" t="s">
        <v>81</v>
      </c>
    </row>
    <row r="7" spans="1:15" ht="15.75" x14ac:dyDescent="0.25">
      <c r="A7" s="306"/>
      <c r="B7" s="306"/>
      <c r="C7" s="306"/>
      <c r="D7" s="306"/>
      <c r="E7" s="293" t="s">
        <v>262</v>
      </c>
      <c r="F7" s="293"/>
      <c r="G7" s="293"/>
      <c r="H7" s="293"/>
      <c r="I7" s="295" t="s">
        <v>263</v>
      </c>
      <c r="J7" s="295"/>
      <c r="K7" s="295"/>
      <c r="L7" s="295"/>
      <c r="M7" s="301"/>
      <c r="N7" s="304"/>
    </row>
    <row r="8" spans="1:15" x14ac:dyDescent="0.25">
      <c r="A8" s="306"/>
      <c r="B8" s="306"/>
      <c r="C8" s="306"/>
      <c r="D8" s="306"/>
      <c r="E8" s="306" t="s">
        <v>264</v>
      </c>
      <c r="F8" s="306" t="s">
        <v>265</v>
      </c>
      <c r="G8" s="307" t="s">
        <v>266</v>
      </c>
      <c r="H8" s="306" t="s">
        <v>267</v>
      </c>
      <c r="I8" s="293" t="s">
        <v>264</v>
      </c>
      <c r="J8" s="309" t="s">
        <v>265</v>
      </c>
      <c r="K8" s="293" t="s">
        <v>266</v>
      </c>
      <c r="L8" s="293" t="s">
        <v>267</v>
      </c>
      <c r="M8" s="301"/>
      <c r="N8" s="304"/>
    </row>
    <row r="9" spans="1:15" ht="22.5" customHeight="1" x14ac:dyDescent="0.25">
      <c r="A9" s="294"/>
      <c r="B9" s="294"/>
      <c r="C9" s="294"/>
      <c r="D9" s="294"/>
      <c r="E9" s="294"/>
      <c r="F9" s="294"/>
      <c r="G9" s="308"/>
      <c r="H9" s="294"/>
      <c r="I9" s="294"/>
      <c r="J9" s="310"/>
      <c r="K9" s="294"/>
      <c r="L9" s="294"/>
      <c r="M9" s="302"/>
      <c r="N9" s="305"/>
    </row>
    <row r="10" spans="1:15" ht="18.75" customHeight="1" x14ac:dyDescent="0.25">
      <c r="A10" s="211" t="s">
        <v>268</v>
      </c>
      <c r="B10" s="211"/>
      <c r="C10" s="211"/>
      <c r="D10" s="211"/>
      <c r="E10" s="211"/>
      <c r="F10" s="211"/>
      <c r="G10" s="211"/>
      <c r="H10" s="211"/>
      <c r="I10" s="212"/>
      <c r="J10" s="212"/>
      <c r="K10" s="212"/>
      <c r="L10" s="212"/>
      <c r="M10" s="213"/>
      <c r="N10" s="214"/>
    </row>
    <row r="11" spans="1:15" ht="18.75" customHeight="1" x14ac:dyDescent="0.25">
      <c r="A11" s="186">
        <v>1</v>
      </c>
      <c r="B11" s="192" t="s">
        <v>269</v>
      </c>
      <c r="C11" s="187">
        <v>31906</v>
      </c>
      <c r="D11" s="188" t="s">
        <v>35</v>
      </c>
      <c r="E11" s="188">
        <v>5</v>
      </c>
      <c r="F11" s="188">
        <v>0</v>
      </c>
      <c r="G11" s="193">
        <v>0.5</v>
      </c>
      <c r="H11" s="200">
        <v>42522</v>
      </c>
      <c r="I11" s="210">
        <v>10</v>
      </c>
      <c r="J11" s="210">
        <v>0</v>
      </c>
      <c r="K11" s="210">
        <v>0.7</v>
      </c>
      <c r="L11" s="200">
        <v>44348</v>
      </c>
      <c r="M11" s="191"/>
      <c r="N11" s="196" t="s">
        <v>270</v>
      </c>
      <c r="O11" s="133" t="s">
        <v>282</v>
      </c>
    </row>
    <row r="12" spans="1:15" ht="18.75" customHeight="1" x14ac:dyDescent="0.25">
      <c r="A12" s="185" t="s">
        <v>271</v>
      </c>
      <c r="B12" s="185"/>
      <c r="C12" s="185"/>
      <c r="D12" s="188" t="s">
        <v>249</v>
      </c>
      <c r="E12" s="185"/>
      <c r="F12" s="185"/>
      <c r="G12" s="193"/>
      <c r="H12" s="197"/>
      <c r="I12" s="194"/>
      <c r="J12" s="194"/>
      <c r="K12" s="194"/>
      <c r="L12" s="194"/>
      <c r="M12" s="191"/>
      <c r="N12" s="198"/>
    </row>
    <row r="13" spans="1:15" ht="18.75" customHeight="1" x14ac:dyDescent="0.25">
      <c r="A13" s="186">
        <v>2</v>
      </c>
      <c r="B13" s="199" t="s">
        <v>272</v>
      </c>
      <c r="C13" s="187">
        <v>25339</v>
      </c>
      <c r="D13" s="188" t="s">
        <v>46</v>
      </c>
      <c r="E13" s="136">
        <v>10</v>
      </c>
      <c r="F13" s="136">
        <v>0</v>
      </c>
      <c r="G13" s="137">
        <v>0.7</v>
      </c>
      <c r="H13" s="135">
        <v>42461</v>
      </c>
      <c r="I13" s="215">
        <v>15</v>
      </c>
      <c r="J13" s="215">
        <v>0</v>
      </c>
      <c r="K13" s="189">
        <v>1</v>
      </c>
      <c r="L13" s="216">
        <v>44287</v>
      </c>
      <c r="M13" s="191"/>
      <c r="N13" s="196" t="s">
        <v>270</v>
      </c>
      <c r="O13" s="133" t="s">
        <v>282</v>
      </c>
    </row>
    <row r="14" spans="1:15" ht="18.75" customHeight="1" x14ac:dyDescent="0.25">
      <c r="A14" s="201" t="s">
        <v>273</v>
      </c>
      <c r="B14" s="185"/>
      <c r="C14" s="185"/>
      <c r="D14" s="185"/>
      <c r="E14" s="185"/>
      <c r="F14" s="185"/>
      <c r="G14" s="193"/>
      <c r="H14" s="197"/>
      <c r="I14" s="194"/>
      <c r="J14" s="194"/>
      <c r="K14" s="194"/>
      <c r="L14" s="194"/>
      <c r="M14" s="191"/>
      <c r="N14" s="198"/>
    </row>
    <row r="15" spans="1:15" ht="18.75" customHeight="1" x14ac:dyDescent="0.25">
      <c r="A15" s="186">
        <v>3</v>
      </c>
      <c r="B15" s="202" t="s">
        <v>274</v>
      </c>
      <c r="C15" s="203">
        <v>26577</v>
      </c>
      <c r="D15" s="188" t="s">
        <v>29</v>
      </c>
      <c r="E15" s="204">
        <v>10</v>
      </c>
      <c r="F15" s="204">
        <v>0</v>
      </c>
      <c r="G15" s="193">
        <v>0.7</v>
      </c>
      <c r="H15" s="203">
        <v>42491</v>
      </c>
      <c r="I15" s="204">
        <v>15</v>
      </c>
      <c r="J15" s="204">
        <v>0</v>
      </c>
      <c r="K15" s="193">
        <v>1</v>
      </c>
      <c r="L15" s="203">
        <v>44317</v>
      </c>
      <c r="M15" s="191"/>
      <c r="N15" s="196" t="s">
        <v>270</v>
      </c>
      <c r="O15" s="133" t="s">
        <v>282</v>
      </c>
    </row>
    <row r="16" spans="1:15" ht="18.75" customHeight="1" x14ac:dyDescent="0.25">
      <c r="A16" s="186">
        <v>4</v>
      </c>
      <c r="B16" s="192" t="s">
        <v>276</v>
      </c>
      <c r="C16" s="187">
        <v>32217</v>
      </c>
      <c r="D16" s="188" t="s">
        <v>46</v>
      </c>
      <c r="E16" s="188">
        <v>5</v>
      </c>
      <c r="F16" s="188">
        <v>0</v>
      </c>
      <c r="G16" s="193">
        <v>0.5</v>
      </c>
      <c r="H16" s="190">
        <v>42278</v>
      </c>
      <c r="I16" s="194"/>
      <c r="J16" s="194"/>
      <c r="K16" s="194"/>
      <c r="L16" s="195"/>
      <c r="M16" s="191"/>
      <c r="N16" s="196" t="s">
        <v>283</v>
      </c>
      <c r="O16" s="133" t="s">
        <v>282</v>
      </c>
    </row>
    <row r="17" spans="1:18" ht="18.75" customHeight="1" x14ac:dyDescent="0.25">
      <c r="A17" s="186">
        <v>5</v>
      </c>
      <c r="B17" s="221" t="s">
        <v>284</v>
      </c>
      <c r="C17" s="222"/>
      <c r="D17" s="223"/>
      <c r="E17" s="223"/>
      <c r="F17" s="223"/>
      <c r="G17" s="224"/>
      <c r="H17" s="225"/>
      <c r="I17" s="226"/>
      <c r="J17" s="226"/>
      <c r="K17" s="226"/>
      <c r="L17" s="230">
        <v>44013</v>
      </c>
      <c r="M17" s="228"/>
      <c r="N17" s="290" t="s">
        <v>287</v>
      </c>
      <c r="O17" s="133"/>
    </row>
    <row r="18" spans="1:18" ht="18.75" customHeight="1" x14ac:dyDescent="0.25">
      <c r="A18" s="186">
        <v>6</v>
      </c>
      <c r="B18" s="221" t="s">
        <v>286</v>
      </c>
      <c r="C18" s="222"/>
      <c r="D18" s="223"/>
      <c r="E18" s="223"/>
      <c r="F18" s="223"/>
      <c r="G18" s="224"/>
      <c r="H18" s="225"/>
      <c r="I18" s="226"/>
      <c r="J18" s="226"/>
      <c r="K18" s="226"/>
      <c r="L18" s="230">
        <v>44013</v>
      </c>
      <c r="M18" s="228"/>
      <c r="N18" s="291"/>
      <c r="O18" s="133"/>
    </row>
    <row r="19" spans="1:18" ht="18.75" customHeight="1" x14ac:dyDescent="0.25">
      <c r="A19" s="186">
        <v>7</v>
      </c>
      <c r="B19" s="221" t="s">
        <v>285</v>
      </c>
      <c r="C19" s="222"/>
      <c r="D19" s="223"/>
      <c r="E19" s="223"/>
      <c r="F19" s="223"/>
      <c r="G19" s="224"/>
      <c r="H19" s="225"/>
      <c r="I19" s="226"/>
      <c r="J19" s="226"/>
      <c r="K19" s="226"/>
      <c r="L19" s="230">
        <v>44256</v>
      </c>
      <c r="M19" s="228"/>
      <c r="N19" s="292"/>
      <c r="O19" s="133"/>
    </row>
    <row r="20" spans="1:18" ht="18.75" customHeight="1" x14ac:dyDescent="0.25">
      <c r="A20" s="220"/>
      <c r="B20" s="221"/>
      <c r="C20" s="222"/>
      <c r="D20" s="223"/>
      <c r="E20" s="223"/>
      <c r="F20" s="223"/>
      <c r="G20" s="224"/>
      <c r="H20" s="225"/>
      <c r="I20" s="226"/>
      <c r="J20" s="226"/>
      <c r="K20" s="226"/>
      <c r="L20" s="227"/>
      <c r="M20" s="228"/>
      <c r="N20" s="229"/>
      <c r="O20" s="133"/>
    </row>
    <row r="21" spans="1:18" ht="18" x14ac:dyDescent="0.25">
      <c r="A21" s="299" t="s">
        <v>275</v>
      </c>
      <c r="B21" s="299"/>
      <c r="C21" s="205"/>
      <c r="D21" s="205"/>
      <c r="E21" s="205"/>
      <c r="F21" s="205"/>
      <c r="G21" s="206" t="s">
        <v>249</v>
      </c>
      <c r="H21" s="207"/>
      <c r="I21" s="205"/>
      <c r="J21" s="205"/>
      <c r="K21" s="205"/>
      <c r="L21" s="205"/>
      <c r="M21" s="208"/>
      <c r="N21" s="209"/>
    </row>
    <row r="22" spans="1:18" ht="15.75" x14ac:dyDescent="0.25">
      <c r="A22" s="69"/>
      <c r="B22" s="312" t="s">
        <v>279</v>
      </c>
      <c r="C22" s="312"/>
      <c r="D22" s="312"/>
      <c r="E22" s="69"/>
      <c r="F22" s="69"/>
      <c r="G22" s="69"/>
      <c r="H22" s="69"/>
      <c r="I22" s="69"/>
      <c r="J22" s="69"/>
      <c r="K22" s="69"/>
      <c r="L22" s="312" t="s">
        <v>250</v>
      </c>
      <c r="M22" s="312"/>
      <c r="N22" s="312"/>
      <c r="O22" s="139"/>
      <c r="P22" s="139"/>
      <c r="Q22" s="139"/>
    </row>
    <row r="23" spans="1:18" ht="15.75" x14ac:dyDescent="0.25">
      <c r="A23" s="69" t="s">
        <v>177</v>
      </c>
      <c r="B23" s="69"/>
      <c r="C23" s="69"/>
      <c r="D23" s="69"/>
      <c r="E23" s="68"/>
      <c r="F23" s="68"/>
      <c r="G23" s="68"/>
      <c r="J23" s="260" t="s">
        <v>251</v>
      </c>
      <c r="K23" s="260"/>
      <c r="L23" s="260"/>
      <c r="M23" s="260"/>
      <c r="N23" s="260"/>
      <c r="O23" s="138"/>
      <c r="P23" s="138"/>
      <c r="Q23" s="68"/>
    </row>
    <row r="24" spans="1:18" ht="15.75" x14ac:dyDescent="0.25">
      <c r="A24" s="254" t="s">
        <v>254</v>
      </c>
      <c r="B24" s="254"/>
      <c r="C24" s="69"/>
      <c r="D24" s="254" t="s">
        <v>278</v>
      </c>
      <c r="E24" s="254"/>
      <c r="F24" s="73"/>
      <c r="G24" s="69"/>
      <c r="I24" s="73" t="s">
        <v>127</v>
      </c>
      <c r="J24" s="73"/>
      <c r="K24" s="73"/>
      <c r="L24" s="73"/>
      <c r="M24" s="254" t="s">
        <v>252</v>
      </c>
      <c r="N24" s="254"/>
      <c r="O24" s="73"/>
    </row>
    <row r="25" spans="1:18" ht="15.75" x14ac:dyDescent="0.25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9"/>
      <c r="M25" s="69"/>
      <c r="N25" s="69"/>
      <c r="O25" s="69"/>
      <c r="P25" s="69"/>
      <c r="Q25" s="68"/>
    </row>
    <row r="26" spans="1:18" x14ac:dyDescent="0.25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t="s">
        <v>249</v>
      </c>
    </row>
    <row r="27" spans="1:18" x14ac:dyDescent="0.25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</row>
    <row r="28" spans="1:18" x14ac:dyDescent="0.25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</row>
    <row r="29" spans="1:18" ht="15.75" x14ac:dyDescent="0.25">
      <c r="A29" s="254" t="s">
        <v>253</v>
      </c>
      <c r="B29" s="254"/>
      <c r="C29" s="69"/>
      <c r="D29" s="254" t="s">
        <v>147</v>
      </c>
      <c r="E29" s="254"/>
      <c r="F29" s="73"/>
      <c r="G29" s="73"/>
      <c r="I29" s="254" t="s">
        <v>130</v>
      </c>
      <c r="J29" s="254"/>
      <c r="K29" s="254"/>
      <c r="L29" s="73"/>
      <c r="M29" s="254" t="s">
        <v>107</v>
      </c>
      <c r="N29" s="254"/>
      <c r="O29" s="73"/>
      <c r="P29" s="73"/>
    </row>
  </sheetData>
  <mergeCells count="34">
    <mergeCell ref="D24:E24"/>
    <mergeCell ref="D29:E29"/>
    <mergeCell ref="I29:K29"/>
    <mergeCell ref="M29:N29"/>
    <mergeCell ref="L22:N22"/>
    <mergeCell ref="B22:D22"/>
    <mergeCell ref="A24:B24"/>
    <mergeCell ref="A29:B29"/>
    <mergeCell ref="M24:N24"/>
    <mergeCell ref="A21:B21"/>
    <mergeCell ref="J23:N23"/>
    <mergeCell ref="M6:M9"/>
    <mergeCell ref="N6:N9"/>
    <mergeCell ref="E7:H7"/>
    <mergeCell ref="I7:L7"/>
    <mergeCell ref="E8:E9"/>
    <mergeCell ref="F8:F9"/>
    <mergeCell ref="G8:G9"/>
    <mergeCell ref="H8:H9"/>
    <mergeCell ref="I8:I9"/>
    <mergeCell ref="J8:J9"/>
    <mergeCell ref="A6:A9"/>
    <mergeCell ref="B6:B9"/>
    <mergeCell ref="C6:C9"/>
    <mergeCell ref="D6:D9"/>
    <mergeCell ref="N17:N19"/>
    <mergeCell ref="K8:K9"/>
    <mergeCell ref="L8:L9"/>
    <mergeCell ref="E6:L6"/>
    <mergeCell ref="A1:B1"/>
    <mergeCell ref="H1:N1"/>
    <mergeCell ref="H2:N2"/>
    <mergeCell ref="A4:N4"/>
    <mergeCell ref="A5:N5"/>
  </mergeCells>
  <pageMargins left="0.24" right="0.18" top="0.26" bottom="0.23" header="0.2" footer="0.2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tăng mới</vt:lpstr>
      <vt:lpstr>nL huyện</vt:lpstr>
      <vt:lpstr>nL xã</vt:lpstr>
      <vt:lpstr>vk HUYỆN</vt:lpstr>
      <vt:lpstr>vk XÃ</vt:lpstr>
      <vt:lpstr>thâm niên nghề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BALICH</dc:creator>
  <cp:lastModifiedBy>Tống Hằng</cp:lastModifiedBy>
  <cp:lastPrinted>2021-05-21T01:53:05Z</cp:lastPrinted>
  <dcterms:created xsi:type="dcterms:W3CDTF">2021-03-29T07:20:05Z</dcterms:created>
  <dcterms:modified xsi:type="dcterms:W3CDTF">2021-07-26T08:39:05Z</dcterms:modified>
</cp:coreProperties>
</file>