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6835" windowHeight="95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U96" i="1" l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69" i="1"/>
  <c r="U70" i="1"/>
  <c r="U71" i="1"/>
  <c r="U72" i="1"/>
  <c r="U73" i="1"/>
  <c r="U74" i="1"/>
  <c r="U75" i="1"/>
  <c r="U76" i="1"/>
  <c r="U77" i="1"/>
  <c r="U78" i="1"/>
  <c r="U79" i="1"/>
  <c r="U63" i="1"/>
  <c r="U64" i="1"/>
  <c r="U65" i="1"/>
  <c r="U66" i="1"/>
  <c r="U67" i="1"/>
  <c r="U68" i="1"/>
  <c r="U62" i="1"/>
  <c r="P174" i="1"/>
  <c r="Q174" i="1"/>
  <c r="R174" i="1"/>
  <c r="N83" i="1"/>
  <c r="O83" i="1"/>
  <c r="P83" i="1"/>
  <c r="S83" i="1"/>
  <c r="J83" i="1"/>
  <c r="S31" i="1"/>
  <c r="O31" i="1"/>
  <c r="N31" i="1"/>
  <c r="J31" i="1"/>
  <c r="C59" i="1"/>
  <c r="R54" i="1"/>
  <c r="P55" i="1"/>
  <c r="S55" i="1" s="1"/>
  <c r="J55" i="1"/>
  <c r="N55" i="1" s="1"/>
  <c r="O55" i="1" s="1"/>
  <c r="O141" i="1"/>
  <c r="P141" i="1"/>
  <c r="S141" i="1" s="1"/>
  <c r="Q141" i="1"/>
  <c r="O142" i="1"/>
  <c r="P142" i="1"/>
  <c r="Q142" i="1"/>
  <c r="R142" i="1"/>
  <c r="S142" i="1"/>
  <c r="L141" i="1"/>
  <c r="J141" i="1"/>
  <c r="N141" i="1" s="1"/>
  <c r="O154" i="1"/>
  <c r="P154" i="1"/>
  <c r="S154" i="1" s="1"/>
  <c r="Q154" i="1"/>
  <c r="J154" i="1"/>
  <c r="N154" i="1" s="1"/>
  <c r="N161" i="1"/>
  <c r="J161" i="1"/>
  <c r="R11" i="1"/>
  <c r="R173" i="1"/>
  <c r="Q173" i="1"/>
  <c r="P173" i="1"/>
  <c r="R172" i="1"/>
  <c r="Q172" i="1"/>
  <c r="P172" i="1"/>
  <c r="R171" i="1"/>
  <c r="Q171" i="1"/>
  <c r="P171" i="1"/>
  <c r="R170" i="1"/>
  <c r="Q170" i="1"/>
  <c r="P170" i="1"/>
  <c r="R169" i="1"/>
  <c r="Q169" i="1"/>
  <c r="P169" i="1"/>
  <c r="R168" i="1"/>
  <c r="Q168" i="1"/>
  <c r="P168" i="1"/>
  <c r="R167" i="1"/>
  <c r="Q167" i="1"/>
  <c r="P167" i="1"/>
  <c r="R166" i="1"/>
  <c r="Q166" i="1"/>
  <c r="P166" i="1"/>
  <c r="R165" i="1"/>
  <c r="Q165" i="1"/>
  <c r="P165" i="1"/>
  <c r="R164" i="1"/>
  <c r="Q164" i="1"/>
  <c r="P164" i="1"/>
  <c r="R162" i="1"/>
  <c r="Q162" i="1"/>
  <c r="P162" i="1"/>
  <c r="P161" i="1"/>
  <c r="R160" i="1"/>
  <c r="Q160" i="1"/>
  <c r="P160" i="1"/>
  <c r="R159" i="1"/>
  <c r="Q159" i="1"/>
  <c r="P159" i="1"/>
  <c r="Q158" i="1"/>
  <c r="R157" i="1"/>
  <c r="Q157" i="1"/>
  <c r="P157" i="1"/>
  <c r="R156" i="1"/>
  <c r="Q156" i="1"/>
  <c r="P156" i="1"/>
  <c r="R155" i="1"/>
  <c r="Q155" i="1"/>
  <c r="P155" i="1"/>
  <c r="R153" i="1"/>
  <c r="R152" i="1"/>
  <c r="Q152" i="1"/>
  <c r="P152" i="1"/>
  <c r="R151" i="1"/>
  <c r="Q151" i="1"/>
  <c r="P151" i="1"/>
  <c r="R150" i="1"/>
  <c r="Q150" i="1"/>
  <c r="P150" i="1"/>
  <c r="R149" i="1"/>
  <c r="Q149" i="1"/>
  <c r="P149" i="1"/>
  <c r="R147" i="1"/>
  <c r="Q147" i="1"/>
  <c r="P147" i="1"/>
  <c r="R146" i="1"/>
  <c r="Q146" i="1"/>
  <c r="P146" i="1"/>
  <c r="R145" i="1"/>
  <c r="Q145" i="1"/>
  <c r="P145" i="1"/>
  <c r="R144" i="1"/>
  <c r="Q144" i="1"/>
  <c r="P144" i="1"/>
  <c r="R143" i="1"/>
  <c r="Q143" i="1"/>
  <c r="P143" i="1"/>
  <c r="R140" i="1"/>
  <c r="R139" i="1"/>
  <c r="Q139" i="1"/>
  <c r="P139" i="1"/>
  <c r="Q138" i="1"/>
  <c r="R137" i="1"/>
  <c r="Q137" i="1"/>
  <c r="P137" i="1"/>
  <c r="R136" i="1"/>
  <c r="Q136" i="1"/>
  <c r="P136" i="1"/>
  <c r="R134" i="1"/>
  <c r="Q134" i="1"/>
  <c r="P134" i="1"/>
  <c r="R133" i="1"/>
  <c r="Q133" i="1"/>
  <c r="P133" i="1"/>
  <c r="R132" i="1"/>
  <c r="Q132" i="1"/>
  <c r="P132" i="1"/>
  <c r="R131" i="1"/>
  <c r="Q131" i="1"/>
  <c r="P131" i="1"/>
  <c r="R130" i="1"/>
  <c r="Q130" i="1"/>
  <c r="P130" i="1"/>
  <c r="R129" i="1"/>
  <c r="Q129" i="1"/>
  <c r="P129" i="1"/>
  <c r="R128" i="1"/>
  <c r="Q128" i="1"/>
  <c r="P128" i="1"/>
  <c r="R126" i="1"/>
  <c r="Q126" i="1"/>
  <c r="P126" i="1"/>
  <c r="R125" i="1"/>
  <c r="Q125" i="1"/>
  <c r="P125" i="1"/>
  <c r="R124" i="1"/>
  <c r="Q124" i="1"/>
  <c r="P124" i="1"/>
  <c r="Q122" i="1"/>
  <c r="R120" i="1"/>
  <c r="Q120" i="1"/>
  <c r="P120" i="1"/>
  <c r="R119" i="1"/>
  <c r="Q119" i="1"/>
  <c r="P119" i="1"/>
  <c r="R118" i="1"/>
  <c r="Q118" i="1"/>
  <c r="P118" i="1"/>
  <c r="R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P111" i="1"/>
  <c r="R110" i="1"/>
  <c r="Q110" i="1"/>
  <c r="P110" i="1"/>
  <c r="R109" i="1"/>
  <c r="Q109" i="1"/>
  <c r="R108" i="1"/>
  <c r="Q108" i="1"/>
  <c r="P108" i="1"/>
  <c r="R107" i="1"/>
  <c r="Q107" i="1"/>
  <c r="P107" i="1"/>
  <c r="R106" i="1"/>
  <c r="Q106" i="1"/>
  <c r="P106" i="1"/>
  <c r="R105" i="1"/>
  <c r="P105" i="1"/>
  <c r="R104" i="1"/>
  <c r="Q104" i="1"/>
  <c r="P104" i="1"/>
  <c r="R103" i="1"/>
  <c r="Q103" i="1"/>
  <c r="P103" i="1"/>
  <c r="R102" i="1"/>
  <c r="Q102" i="1"/>
  <c r="P102" i="1"/>
  <c r="R101" i="1"/>
  <c r="P101" i="1"/>
  <c r="R100" i="1"/>
  <c r="Q100" i="1"/>
  <c r="P100" i="1"/>
  <c r="R99" i="1"/>
  <c r="Q99" i="1"/>
  <c r="P99" i="1"/>
  <c r="R98" i="1"/>
  <c r="Q98" i="1"/>
  <c r="P98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89" i="1"/>
  <c r="Q89" i="1"/>
  <c r="P89" i="1"/>
  <c r="R88" i="1"/>
  <c r="Q88" i="1"/>
  <c r="P88" i="1"/>
  <c r="R85" i="1"/>
  <c r="Q85" i="1"/>
  <c r="P85" i="1"/>
  <c r="R84" i="1"/>
  <c r="Q84" i="1"/>
  <c r="P84" i="1"/>
  <c r="R82" i="1"/>
  <c r="Q82" i="1"/>
  <c r="P82" i="1"/>
  <c r="S82" i="1" s="1"/>
  <c r="R80" i="1"/>
  <c r="P80" i="1"/>
  <c r="R79" i="1"/>
  <c r="Q79" i="1"/>
  <c r="P79" i="1"/>
  <c r="R77" i="1"/>
  <c r="Q77" i="1"/>
  <c r="P77" i="1"/>
  <c r="R75" i="1"/>
  <c r="Q75" i="1"/>
  <c r="P75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58" i="1"/>
  <c r="P58" i="1"/>
  <c r="Q57" i="1"/>
  <c r="R56" i="1"/>
  <c r="Q56" i="1"/>
  <c r="R53" i="1"/>
  <c r="Q53" i="1"/>
  <c r="P53" i="1"/>
  <c r="R52" i="1"/>
  <c r="Q52" i="1"/>
  <c r="P52" i="1"/>
  <c r="R51" i="1"/>
  <c r="Q51" i="1"/>
  <c r="P51" i="1"/>
  <c r="Q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P39" i="1"/>
  <c r="R38" i="1"/>
  <c r="Q38" i="1"/>
  <c r="P38" i="1"/>
  <c r="R37" i="1"/>
  <c r="Q37" i="1"/>
  <c r="P37" i="1"/>
  <c r="R35" i="1"/>
  <c r="Q35" i="1"/>
  <c r="P35" i="1"/>
  <c r="R33" i="1"/>
  <c r="Q33" i="1"/>
  <c r="P33" i="1"/>
  <c r="R32" i="1"/>
  <c r="Q32" i="1"/>
  <c r="P32" i="1"/>
  <c r="P31" i="1"/>
  <c r="R30" i="1"/>
  <c r="Q30" i="1"/>
  <c r="P30" i="1"/>
  <c r="R29" i="1"/>
  <c r="Q29" i="1"/>
  <c r="P29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Q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Q11" i="1"/>
  <c r="P11" i="1"/>
  <c r="R10" i="1"/>
  <c r="Q10" i="1"/>
  <c r="P10" i="1"/>
  <c r="R9" i="1"/>
  <c r="Q9" i="1"/>
  <c r="P9" i="1"/>
  <c r="Q8" i="1"/>
  <c r="P8" i="1"/>
  <c r="M174" i="1"/>
  <c r="H174" i="1"/>
  <c r="G174" i="1"/>
  <c r="F174" i="1"/>
  <c r="E174" i="1"/>
  <c r="N172" i="1"/>
  <c r="O172" i="1" s="1"/>
  <c r="J172" i="1"/>
  <c r="N171" i="1"/>
  <c r="O171" i="1" s="1"/>
  <c r="J171" i="1"/>
  <c r="N170" i="1"/>
  <c r="O170" i="1" s="1"/>
  <c r="J170" i="1"/>
  <c r="J169" i="1"/>
  <c r="N169" i="1" s="1"/>
  <c r="O169" i="1" s="1"/>
  <c r="O168" i="1"/>
  <c r="J167" i="1"/>
  <c r="N167" i="1" s="1"/>
  <c r="O167" i="1" s="1"/>
  <c r="J166" i="1"/>
  <c r="N166" i="1" s="1"/>
  <c r="O166" i="1" s="1"/>
  <c r="O165" i="1"/>
  <c r="J164" i="1"/>
  <c r="N164" i="1" s="1"/>
  <c r="O164" i="1" s="1"/>
  <c r="L163" i="1"/>
  <c r="R163" i="1" s="1"/>
  <c r="J162" i="1"/>
  <c r="N162" i="1" s="1"/>
  <c r="O162" i="1" s="1"/>
  <c r="O161" i="1"/>
  <c r="J160" i="1"/>
  <c r="N160" i="1" s="1"/>
  <c r="O160" i="1" s="1"/>
  <c r="O159" i="1"/>
  <c r="J158" i="1"/>
  <c r="N158" i="1" s="1"/>
  <c r="O158" i="1" s="1"/>
  <c r="C158" i="1"/>
  <c r="R158" i="1" s="1"/>
  <c r="J157" i="1"/>
  <c r="N157" i="1" s="1"/>
  <c r="O157" i="1" s="1"/>
  <c r="J156" i="1"/>
  <c r="N156" i="1" s="1"/>
  <c r="O156" i="1" s="1"/>
  <c r="J155" i="1"/>
  <c r="N155" i="1" s="1"/>
  <c r="O155" i="1" s="1"/>
  <c r="J153" i="1"/>
  <c r="N153" i="1" s="1"/>
  <c r="O153" i="1" s="1"/>
  <c r="J151" i="1"/>
  <c r="N151" i="1" s="1"/>
  <c r="O151" i="1" s="1"/>
  <c r="J150" i="1"/>
  <c r="N150" i="1" s="1"/>
  <c r="O150" i="1" s="1"/>
  <c r="J149" i="1"/>
  <c r="N149" i="1" s="1"/>
  <c r="O149" i="1" s="1"/>
  <c r="L148" i="1"/>
  <c r="Q148" i="1" s="1"/>
  <c r="J147" i="1"/>
  <c r="N147" i="1" s="1"/>
  <c r="O147" i="1" s="1"/>
  <c r="J146" i="1"/>
  <c r="N146" i="1" s="1"/>
  <c r="O146" i="1" s="1"/>
  <c r="O145" i="1"/>
  <c r="J144" i="1"/>
  <c r="N144" i="1" s="1"/>
  <c r="O144" i="1" s="1"/>
  <c r="J143" i="1"/>
  <c r="N143" i="1" s="1"/>
  <c r="O143" i="1" s="1"/>
  <c r="J142" i="1"/>
  <c r="N142" i="1" s="1"/>
  <c r="J140" i="1"/>
  <c r="N140" i="1" s="1"/>
  <c r="O140" i="1" s="1"/>
  <c r="O139" i="1"/>
  <c r="C138" i="1"/>
  <c r="J138" i="1" s="1"/>
  <c r="N138" i="1" s="1"/>
  <c r="O138" i="1" s="1"/>
  <c r="J137" i="1"/>
  <c r="N137" i="1" s="1"/>
  <c r="O137" i="1" s="1"/>
  <c r="J136" i="1"/>
  <c r="N136" i="1" s="1"/>
  <c r="O136" i="1" s="1"/>
  <c r="L135" i="1"/>
  <c r="Q135" i="1" s="1"/>
  <c r="J134" i="1"/>
  <c r="N134" i="1" s="1"/>
  <c r="O134" i="1" s="1"/>
  <c r="J133" i="1"/>
  <c r="N133" i="1" s="1"/>
  <c r="O133" i="1" s="1"/>
  <c r="J132" i="1"/>
  <c r="N132" i="1" s="1"/>
  <c r="O132" i="1" s="1"/>
  <c r="J131" i="1"/>
  <c r="N131" i="1" s="1"/>
  <c r="O131" i="1" s="1"/>
  <c r="J130" i="1"/>
  <c r="N130" i="1" s="1"/>
  <c r="O130" i="1" s="1"/>
  <c r="J129" i="1"/>
  <c r="N129" i="1" s="1"/>
  <c r="O129" i="1" s="1"/>
  <c r="O128" i="1"/>
  <c r="C127" i="1"/>
  <c r="J127" i="1" s="1"/>
  <c r="N127" i="1" s="1"/>
  <c r="O127" i="1" s="1"/>
  <c r="J126" i="1"/>
  <c r="N126" i="1" s="1"/>
  <c r="O126" i="1" s="1"/>
  <c r="J125" i="1"/>
  <c r="N125" i="1" s="1"/>
  <c r="O125" i="1" s="1"/>
  <c r="J124" i="1"/>
  <c r="N124" i="1" s="1"/>
  <c r="O124" i="1" s="1"/>
  <c r="L123" i="1"/>
  <c r="Q123" i="1" s="1"/>
  <c r="L122" i="1"/>
  <c r="P122" i="1" s="1"/>
  <c r="L121" i="1"/>
  <c r="R121" i="1" s="1"/>
  <c r="J120" i="1"/>
  <c r="N120" i="1" s="1"/>
  <c r="O120" i="1" s="1"/>
  <c r="J119" i="1"/>
  <c r="N119" i="1" s="1"/>
  <c r="O119" i="1" s="1"/>
  <c r="J118" i="1"/>
  <c r="N118" i="1" s="1"/>
  <c r="O118" i="1" s="1"/>
  <c r="C117" i="1"/>
  <c r="J117" i="1" s="1"/>
  <c r="N117" i="1" s="1"/>
  <c r="O117" i="1" s="1"/>
  <c r="N116" i="1"/>
  <c r="O116" i="1" s="1"/>
  <c r="N115" i="1"/>
  <c r="O115" i="1" s="1"/>
  <c r="J115" i="1"/>
  <c r="O114" i="1"/>
  <c r="J114" i="1"/>
  <c r="N114" i="1" s="1"/>
  <c r="O113" i="1"/>
  <c r="N112" i="1"/>
  <c r="O112" i="1" s="1"/>
  <c r="L111" i="1"/>
  <c r="J111" i="1" s="1"/>
  <c r="N111" i="1" s="1"/>
  <c r="O111" i="1" s="1"/>
  <c r="O110" i="1"/>
  <c r="J110" i="1"/>
  <c r="N110" i="1" s="1"/>
  <c r="N109" i="1"/>
  <c r="O109" i="1" s="1"/>
  <c r="J109" i="1"/>
  <c r="J108" i="1"/>
  <c r="N108" i="1" s="1"/>
  <c r="O108" i="1" s="1"/>
  <c r="J107" i="1"/>
  <c r="N107" i="1" s="1"/>
  <c r="O107" i="1" s="1"/>
  <c r="J106" i="1"/>
  <c r="N106" i="1" s="1"/>
  <c r="O106" i="1" s="1"/>
  <c r="L105" i="1"/>
  <c r="J105" i="1" s="1"/>
  <c r="N105" i="1" s="1"/>
  <c r="O105" i="1" s="1"/>
  <c r="J104" i="1"/>
  <c r="N104" i="1" s="1"/>
  <c r="O104" i="1" s="1"/>
  <c r="J103" i="1"/>
  <c r="N103" i="1" s="1"/>
  <c r="O103" i="1" s="1"/>
  <c r="J102" i="1"/>
  <c r="N102" i="1" s="1"/>
  <c r="O102" i="1" s="1"/>
  <c r="L101" i="1"/>
  <c r="J101" i="1" s="1"/>
  <c r="N101" i="1" s="1"/>
  <c r="O101" i="1" s="1"/>
  <c r="J100" i="1"/>
  <c r="N100" i="1" s="1"/>
  <c r="O100" i="1" s="1"/>
  <c r="J99" i="1"/>
  <c r="N99" i="1" s="1"/>
  <c r="O99" i="1" s="1"/>
  <c r="O98" i="1"/>
  <c r="C97" i="1"/>
  <c r="J97" i="1" s="1"/>
  <c r="N97" i="1" s="1"/>
  <c r="O97" i="1" s="1"/>
  <c r="C96" i="1"/>
  <c r="R96" i="1" s="1"/>
  <c r="J95" i="1"/>
  <c r="N95" i="1" s="1"/>
  <c r="O95" i="1" s="1"/>
  <c r="J94" i="1"/>
  <c r="N94" i="1" s="1"/>
  <c r="O94" i="1" s="1"/>
  <c r="J93" i="1"/>
  <c r="N93" i="1" s="1"/>
  <c r="O93" i="1" s="1"/>
  <c r="J92" i="1"/>
  <c r="N92" i="1" s="1"/>
  <c r="O92" i="1" s="1"/>
  <c r="J91" i="1"/>
  <c r="N91" i="1" s="1"/>
  <c r="O91" i="1" s="1"/>
  <c r="J89" i="1"/>
  <c r="N89" i="1" s="1"/>
  <c r="O89" i="1" s="1"/>
  <c r="O88" i="1"/>
  <c r="C87" i="1"/>
  <c r="J87" i="1" s="1"/>
  <c r="N87" i="1" s="1"/>
  <c r="O87" i="1" s="1"/>
  <c r="C86" i="1"/>
  <c r="J86" i="1" s="1"/>
  <c r="N86" i="1" s="1"/>
  <c r="O86" i="1" s="1"/>
  <c r="N85" i="1"/>
  <c r="O85" i="1" s="1"/>
  <c r="J85" i="1"/>
  <c r="J84" i="1"/>
  <c r="N84" i="1" s="1"/>
  <c r="O84" i="1" s="1"/>
  <c r="J82" i="1"/>
  <c r="N82" i="1" s="1"/>
  <c r="O82" i="1" s="1"/>
  <c r="L81" i="1"/>
  <c r="P81" i="1" s="1"/>
  <c r="L80" i="1"/>
  <c r="Q80" i="1" s="1"/>
  <c r="J80" i="1"/>
  <c r="N80" i="1" s="1"/>
  <c r="O80" i="1" s="1"/>
  <c r="J79" i="1"/>
  <c r="N79" i="1" s="1"/>
  <c r="O79" i="1" s="1"/>
  <c r="L78" i="1"/>
  <c r="Q78" i="1" s="1"/>
  <c r="N77" i="1"/>
  <c r="O77" i="1" s="1"/>
  <c r="J77" i="1"/>
  <c r="L76" i="1"/>
  <c r="R76" i="1" s="1"/>
  <c r="J75" i="1"/>
  <c r="N75" i="1" s="1"/>
  <c r="O75" i="1" s="1"/>
  <c r="C73" i="1"/>
  <c r="P73" i="1" s="1"/>
  <c r="J72" i="1"/>
  <c r="N72" i="1" s="1"/>
  <c r="O72" i="1" s="1"/>
  <c r="J71" i="1"/>
  <c r="N71" i="1" s="1"/>
  <c r="O71" i="1" s="1"/>
  <c r="J70" i="1"/>
  <c r="N70" i="1" s="1"/>
  <c r="O70" i="1" s="1"/>
  <c r="J69" i="1"/>
  <c r="N69" i="1" s="1"/>
  <c r="O69" i="1" s="1"/>
  <c r="J68" i="1"/>
  <c r="N68" i="1" s="1"/>
  <c r="O68" i="1" s="1"/>
  <c r="J67" i="1"/>
  <c r="N67" i="1" s="1"/>
  <c r="O67" i="1" s="1"/>
  <c r="L66" i="1"/>
  <c r="Q66" i="1" s="1"/>
  <c r="J66" i="1"/>
  <c r="N66" i="1" s="1"/>
  <c r="O66" i="1" s="1"/>
  <c r="J65" i="1"/>
  <c r="N65" i="1" s="1"/>
  <c r="O65" i="1" s="1"/>
  <c r="J64" i="1"/>
  <c r="N64" i="1" s="1"/>
  <c r="O64" i="1" s="1"/>
  <c r="J63" i="1"/>
  <c r="N63" i="1" s="1"/>
  <c r="O63" i="1" s="1"/>
  <c r="J62" i="1"/>
  <c r="N62" i="1" s="1"/>
  <c r="O62" i="1" s="1"/>
  <c r="C60" i="1"/>
  <c r="J60" i="1" s="1"/>
  <c r="N60" i="1" s="1"/>
  <c r="O60" i="1" s="1"/>
  <c r="R59" i="1"/>
  <c r="C58" i="1"/>
  <c r="Q58" i="1" s="1"/>
  <c r="J57" i="1"/>
  <c r="N57" i="1" s="1"/>
  <c r="O57" i="1" s="1"/>
  <c r="C57" i="1"/>
  <c r="P57" i="1" s="1"/>
  <c r="J56" i="1"/>
  <c r="N56" i="1" s="1"/>
  <c r="O56" i="1" s="1"/>
  <c r="J54" i="1"/>
  <c r="N54" i="1" s="1"/>
  <c r="O54" i="1" s="1"/>
  <c r="J53" i="1"/>
  <c r="N53" i="1" s="1"/>
  <c r="O53" i="1" s="1"/>
  <c r="J52" i="1"/>
  <c r="N52" i="1" s="1"/>
  <c r="O52" i="1" s="1"/>
  <c r="J51" i="1"/>
  <c r="N51" i="1" s="1"/>
  <c r="O51" i="1" s="1"/>
  <c r="L50" i="1"/>
  <c r="J50" i="1" s="1"/>
  <c r="N50" i="1" s="1"/>
  <c r="O50" i="1" s="1"/>
  <c r="J49" i="1"/>
  <c r="N49" i="1" s="1"/>
  <c r="O49" i="1" s="1"/>
  <c r="J48" i="1"/>
  <c r="N48" i="1" s="1"/>
  <c r="O48" i="1" s="1"/>
  <c r="J47" i="1"/>
  <c r="N47" i="1" s="1"/>
  <c r="O47" i="1" s="1"/>
  <c r="J46" i="1"/>
  <c r="N46" i="1" s="1"/>
  <c r="O46" i="1" s="1"/>
  <c r="J45" i="1"/>
  <c r="N45" i="1" s="1"/>
  <c r="O45" i="1" s="1"/>
  <c r="J44" i="1"/>
  <c r="N44" i="1" s="1"/>
  <c r="O44" i="1" s="1"/>
  <c r="J43" i="1"/>
  <c r="N43" i="1" s="1"/>
  <c r="O43" i="1" s="1"/>
  <c r="J42" i="1"/>
  <c r="N42" i="1" s="1"/>
  <c r="O42" i="1" s="1"/>
  <c r="J41" i="1"/>
  <c r="N41" i="1" s="1"/>
  <c r="O41" i="1" s="1"/>
  <c r="J40" i="1"/>
  <c r="N40" i="1" s="1"/>
  <c r="O40" i="1" s="1"/>
  <c r="L39" i="1"/>
  <c r="Q39" i="1" s="1"/>
  <c r="J39" i="1"/>
  <c r="N39" i="1" s="1"/>
  <c r="O39" i="1" s="1"/>
  <c r="J38" i="1"/>
  <c r="N38" i="1" s="1"/>
  <c r="O38" i="1" s="1"/>
  <c r="J37" i="1"/>
  <c r="N37" i="1" s="1"/>
  <c r="O37" i="1" s="1"/>
  <c r="O35" i="1"/>
  <c r="J35" i="1"/>
  <c r="N35" i="1" s="1"/>
  <c r="J33" i="1"/>
  <c r="N33" i="1" s="1"/>
  <c r="O33" i="1" s="1"/>
  <c r="J32" i="1"/>
  <c r="N32" i="1" s="1"/>
  <c r="O32" i="1" s="1"/>
  <c r="J30" i="1"/>
  <c r="N30" i="1" s="1"/>
  <c r="O30" i="1" s="1"/>
  <c r="J29" i="1"/>
  <c r="N29" i="1" s="1"/>
  <c r="O29" i="1" s="1"/>
  <c r="L28" i="1"/>
  <c r="P28" i="1" s="1"/>
  <c r="J27" i="1"/>
  <c r="N27" i="1" s="1"/>
  <c r="O27" i="1" s="1"/>
  <c r="O26" i="1"/>
  <c r="J25" i="1"/>
  <c r="N25" i="1" s="1"/>
  <c r="O25" i="1" s="1"/>
  <c r="J24" i="1"/>
  <c r="N24" i="1" s="1"/>
  <c r="O24" i="1" s="1"/>
  <c r="J23" i="1"/>
  <c r="N23" i="1" s="1"/>
  <c r="O23" i="1" s="1"/>
  <c r="L22" i="1"/>
  <c r="J22" i="1" s="1"/>
  <c r="N22" i="1" s="1"/>
  <c r="O22" i="1" s="1"/>
  <c r="N21" i="1"/>
  <c r="O21" i="1" s="1"/>
  <c r="J21" i="1"/>
  <c r="O20" i="1"/>
  <c r="J19" i="1"/>
  <c r="N19" i="1" s="1"/>
  <c r="O19" i="1" s="1"/>
  <c r="J18" i="1"/>
  <c r="N18" i="1" s="1"/>
  <c r="O18" i="1" s="1"/>
  <c r="J17" i="1"/>
  <c r="N17" i="1" s="1"/>
  <c r="O17" i="1" s="1"/>
  <c r="J16" i="1"/>
  <c r="N16" i="1" s="1"/>
  <c r="O16" i="1" s="1"/>
  <c r="J15" i="1"/>
  <c r="N15" i="1" s="1"/>
  <c r="O15" i="1" s="1"/>
  <c r="J14" i="1"/>
  <c r="N14" i="1" s="1"/>
  <c r="O14" i="1" s="1"/>
  <c r="J13" i="1"/>
  <c r="N13" i="1" s="1"/>
  <c r="O13" i="1" s="1"/>
  <c r="O12" i="1"/>
  <c r="J11" i="1"/>
  <c r="N11" i="1" s="1"/>
  <c r="O11" i="1" s="1"/>
  <c r="J10" i="1"/>
  <c r="N10" i="1" s="1"/>
  <c r="O10" i="1" s="1"/>
  <c r="J9" i="1"/>
  <c r="N9" i="1" s="1"/>
  <c r="O9" i="1" s="1"/>
  <c r="R8" i="1"/>
  <c r="S8" i="1" s="1"/>
  <c r="J8" i="1"/>
  <c r="N8" i="1" s="1"/>
  <c r="C175" i="1"/>
  <c r="Q28" i="1" l="1"/>
  <c r="P60" i="1"/>
  <c r="Q73" i="1"/>
  <c r="P76" i="1"/>
  <c r="S76" i="1" s="1"/>
  <c r="R78" i="1"/>
  <c r="Q81" i="1"/>
  <c r="Q86" i="1"/>
  <c r="R87" i="1"/>
  <c r="S90" i="1"/>
  <c r="P97" i="1"/>
  <c r="P121" i="1"/>
  <c r="R123" i="1"/>
  <c r="S123" i="1" s="1"/>
  <c r="R127" i="1"/>
  <c r="R135" i="1"/>
  <c r="R148" i="1"/>
  <c r="P163" i="1"/>
  <c r="S163" i="1" s="1"/>
  <c r="J28" i="1"/>
  <c r="N28" i="1" s="1"/>
  <c r="O28" i="1" s="1"/>
  <c r="J59" i="1"/>
  <c r="N59" i="1" s="1"/>
  <c r="O59" i="1" s="1"/>
  <c r="J96" i="1"/>
  <c r="N96" i="1" s="1"/>
  <c r="O96" i="1" s="1"/>
  <c r="J121" i="1"/>
  <c r="N121" i="1" s="1"/>
  <c r="O121" i="1" s="1"/>
  <c r="P22" i="1"/>
  <c r="S22" i="1" s="1"/>
  <c r="R28" i="1"/>
  <c r="P50" i="1"/>
  <c r="R57" i="1"/>
  <c r="P59" i="1"/>
  <c r="Q60" i="1"/>
  <c r="R73" i="1"/>
  <c r="S73" i="1" s="1"/>
  <c r="Q76" i="1"/>
  <c r="R81" i="1"/>
  <c r="R86" i="1"/>
  <c r="P96" i="1"/>
  <c r="Q97" i="1"/>
  <c r="Q101" i="1"/>
  <c r="Q105" i="1"/>
  <c r="Q117" i="1"/>
  <c r="Q121" i="1"/>
  <c r="R122" i="1"/>
  <c r="R138" i="1"/>
  <c r="P158" i="1"/>
  <c r="S158" i="1" s="1"/>
  <c r="Q163" i="1"/>
  <c r="Q59" i="1"/>
  <c r="R60" i="1"/>
  <c r="P78" i="1"/>
  <c r="S78" i="1" s="1"/>
  <c r="P87" i="1"/>
  <c r="Q96" i="1"/>
  <c r="R97" i="1"/>
  <c r="P123" i="1"/>
  <c r="P127" i="1"/>
  <c r="P135" i="1"/>
  <c r="P148" i="1"/>
  <c r="S148" i="1" s="1"/>
  <c r="J78" i="1"/>
  <c r="N78" i="1" s="1"/>
  <c r="O78" i="1" s="1"/>
  <c r="R22" i="1"/>
  <c r="R50" i="1"/>
  <c r="P86" i="1"/>
  <c r="S86" i="1" s="1"/>
  <c r="Q87" i="1"/>
  <c r="Q111" i="1"/>
  <c r="Q127" i="1"/>
  <c r="P138" i="1"/>
  <c r="S80" i="1"/>
  <c r="S85" i="1"/>
  <c r="S146" i="1"/>
  <c r="S150" i="1"/>
  <c r="S155" i="1"/>
  <c r="S159" i="1"/>
  <c r="S167" i="1"/>
  <c r="S171" i="1"/>
  <c r="S75" i="1"/>
  <c r="S79" i="1"/>
  <c r="S84" i="1"/>
  <c r="S140" i="1"/>
  <c r="S145" i="1"/>
  <c r="S149" i="1"/>
  <c r="S153" i="1"/>
  <c r="S162" i="1"/>
  <c r="S166" i="1"/>
  <c r="S170" i="1"/>
  <c r="S77" i="1"/>
  <c r="S81" i="1"/>
  <c r="S143" i="1"/>
  <c r="S147" i="1"/>
  <c r="S151" i="1"/>
  <c r="S11" i="1"/>
  <c r="S51" i="1"/>
  <c r="S56" i="1"/>
  <c r="S60" i="1"/>
  <c r="S64" i="1"/>
  <c r="S68" i="1"/>
  <c r="S53" i="1"/>
  <c r="S58" i="1"/>
  <c r="S62" i="1"/>
  <c r="S66" i="1"/>
  <c r="S70" i="1"/>
  <c r="S89" i="1"/>
  <c r="S93" i="1"/>
  <c r="S97" i="1"/>
  <c r="S101" i="1"/>
  <c r="S105" i="1"/>
  <c r="S109" i="1"/>
  <c r="S113" i="1"/>
  <c r="S117" i="1"/>
  <c r="S121" i="1"/>
  <c r="S125" i="1"/>
  <c r="S129" i="1"/>
  <c r="S133" i="1"/>
  <c r="S137" i="1"/>
  <c r="S15" i="1"/>
  <c r="S19" i="1"/>
  <c r="S23" i="1"/>
  <c r="S27" i="1"/>
  <c r="S35" i="1"/>
  <c r="S39" i="1"/>
  <c r="S43" i="1"/>
  <c r="S47" i="1"/>
  <c r="S52" i="1"/>
  <c r="S57" i="1"/>
  <c r="S65" i="1"/>
  <c r="S69" i="1"/>
  <c r="S92" i="1"/>
  <c r="S96" i="1"/>
  <c r="S100" i="1"/>
  <c r="S104" i="1"/>
  <c r="S108" i="1"/>
  <c r="S116" i="1"/>
  <c r="S120" i="1"/>
  <c r="S124" i="1"/>
  <c r="S128" i="1"/>
  <c r="S136" i="1"/>
  <c r="S72" i="1"/>
  <c r="S10" i="1"/>
  <c r="S13" i="1"/>
  <c r="S17" i="1"/>
  <c r="S21" i="1"/>
  <c r="S25" i="1"/>
  <c r="S29" i="1"/>
  <c r="S33" i="1"/>
  <c r="S37" i="1"/>
  <c r="S41" i="1"/>
  <c r="S45" i="1"/>
  <c r="S49" i="1"/>
  <c r="S50" i="1"/>
  <c r="S54" i="1"/>
  <c r="S59" i="1"/>
  <c r="S63" i="1"/>
  <c r="S67" i="1"/>
  <c r="S71" i="1"/>
  <c r="S102" i="1"/>
  <c r="S106" i="1"/>
  <c r="S114" i="1"/>
  <c r="S118" i="1"/>
  <c r="S122" i="1"/>
  <c r="S126" i="1"/>
  <c r="S130" i="1"/>
  <c r="S134" i="1"/>
  <c r="S138" i="1"/>
  <c r="S14" i="1"/>
  <c r="S18" i="1"/>
  <c r="S26" i="1"/>
  <c r="S30" i="1"/>
  <c r="S38" i="1"/>
  <c r="S42" i="1"/>
  <c r="S46" i="1"/>
  <c r="S9" i="1"/>
  <c r="S12" i="1"/>
  <c r="S16" i="1"/>
  <c r="S20" i="1"/>
  <c r="S24" i="1"/>
  <c r="S28" i="1"/>
  <c r="S32" i="1"/>
  <c r="S40" i="1"/>
  <c r="S44" i="1"/>
  <c r="S48" i="1"/>
  <c r="S88" i="1"/>
  <c r="S112" i="1"/>
  <c r="S132" i="1"/>
  <c r="S87" i="1"/>
  <c r="S91" i="1"/>
  <c r="S95" i="1"/>
  <c r="S99" i="1"/>
  <c r="S103" i="1"/>
  <c r="S107" i="1"/>
  <c r="S111" i="1"/>
  <c r="S115" i="1"/>
  <c r="S119" i="1"/>
  <c r="S127" i="1"/>
  <c r="S131" i="1"/>
  <c r="S135" i="1"/>
  <c r="S139" i="1"/>
  <c r="S144" i="1"/>
  <c r="S152" i="1"/>
  <c r="S157" i="1"/>
  <c r="S161" i="1"/>
  <c r="S165" i="1"/>
  <c r="S169" i="1"/>
  <c r="S173" i="1"/>
  <c r="S94" i="1"/>
  <c r="S98" i="1"/>
  <c r="S110" i="1"/>
  <c r="S156" i="1"/>
  <c r="S160" i="1"/>
  <c r="S164" i="1"/>
  <c r="S168" i="1"/>
  <c r="S172" i="1"/>
  <c r="J73" i="1"/>
  <c r="N73" i="1" s="1"/>
  <c r="O73" i="1" s="1"/>
  <c r="C174" i="1"/>
  <c r="J81" i="1"/>
  <c r="N81" i="1" s="1"/>
  <c r="O81" i="1" s="1"/>
  <c r="L174" i="1"/>
  <c r="J58" i="1"/>
  <c r="N58" i="1" s="1"/>
  <c r="O58" i="1" s="1"/>
  <c r="J123" i="1"/>
  <c r="N123" i="1" s="1"/>
  <c r="O123" i="1" s="1"/>
  <c r="J135" i="1"/>
  <c r="N135" i="1" s="1"/>
  <c r="O135" i="1" s="1"/>
  <c r="J163" i="1"/>
  <c r="N163" i="1" s="1"/>
  <c r="O163" i="1" s="1"/>
  <c r="J122" i="1"/>
  <c r="N122" i="1" s="1"/>
  <c r="O122" i="1" s="1"/>
  <c r="O8" i="1"/>
  <c r="J148" i="1"/>
  <c r="N148" i="1" s="1"/>
  <c r="O148" i="1" s="1"/>
  <c r="J76" i="1"/>
  <c r="N76" i="1" s="1"/>
  <c r="O76" i="1" s="1"/>
  <c r="D174" i="1"/>
  <c r="N174" i="1" l="1"/>
  <c r="J174" i="1"/>
  <c r="O174" i="1"/>
  <c r="S174" i="1"/>
</calcChain>
</file>

<file path=xl/sharedStrings.xml><?xml version="1.0" encoding="utf-8"?>
<sst xmlns="http://schemas.openxmlformats.org/spreadsheetml/2006/main" count="239" uniqueCount="219">
  <si>
    <t xml:space="preserve">                 SỞ Y TẾ NGHỆ AN </t>
  </si>
  <si>
    <t>CỘNG HÒA XÃ HỘI CHỦ NGHĨA VIỆT NAM</t>
  </si>
  <si>
    <t>TRUNG TÂM Y TẾ HUYỆN QUỲ CHÂU</t>
  </si>
  <si>
    <t>Độc lập - Tự do - Hạnh phúc</t>
  </si>
  <si>
    <t>TT</t>
  </si>
  <si>
    <t>Họ và tên</t>
  </si>
  <si>
    <t>Hệ số lương</t>
  </si>
  <si>
    <t>Phụ cấp tính theo hệ số lương</t>
  </si>
  <si>
    <t>Tổng cộng hệ số và phụ cấp</t>
  </si>
  <si>
    <t>Chức vụ</t>
  </si>
  <si>
    <t>Khu vực</t>
  </si>
  <si>
    <t xml:space="preserve">Trách nhiệm </t>
  </si>
  <si>
    <t>Độc hại</t>
  </si>
  <si>
    <t>Lưu động</t>
  </si>
  <si>
    <t>Ưu đãi</t>
  </si>
  <si>
    <t>Vượt khung</t>
  </si>
  <si>
    <t>Cấp ủy</t>
  </si>
  <si>
    <t>Cộng phụ cấp</t>
  </si>
  <si>
    <t>%</t>
  </si>
  <si>
    <t>Hệ số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</si>
  <si>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</si>
  <si>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</si>
  <si>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</si>
  <si>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</si>
  <si>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</si>
  <si>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</si>
  <si>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</si>
  <si>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</si>
  <si>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</si>
  <si>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</si>
  <si>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</si>
  <si>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</si>
  <si>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</si>
  <si>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</si>
  <si>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</si>
  <si>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</si>
  <si>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</si>
  <si>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</si>
  <si>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</si>
  <si>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</si>
  <si>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</si>
  <si>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</si>
  <si>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</si>
  <si>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</si>
  <si>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</si>
  <si>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</si>
  <si>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</si>
  <si>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</si>
  <si>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</si>
  <si>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</si>
  <si>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</si>
  <si>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</si>
  <si>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</si>
  <si>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</si>
  <si>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</si>
  <si>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</si>
  <si>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</si>
  <si>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</si>
  <si>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</si>
  <si>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</si>
  <si>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</si>
  <si>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</si>
  <si>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</si>
  <si>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</si>
  <si>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</si>
  <si>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</si>
  <si>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</si>
  <si>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</si>
  <si>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</si>
  <si>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</si>
  <si>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</si>
  <si>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</si>
  <si>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</si>
  <si>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</si>
  <si>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Lương Anh Sơn</t>
  </si>
  <si>
    <t>Mạc Thị Hồng Nhung</t>
  </si>
  <si>
    <t>Lê Ngọc Quyên</t>
  </si>
  <si>
    <t>Nguyễn Thị Thủy</t>
  </si>
  <si>
    <t>Phan Thị Quý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</si>
  <si>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</si>
  <si>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</si>
  <si>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</si>
  <si>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</si>
  <si>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</si>
  <si>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</si>
  <si>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</si>
  <si>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</si>
  <si>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</si>
  <si>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</si>
  <si>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</si>
  <si>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</si>
  <si>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</si>
  <si>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</si>
  <si>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</si>
  <si>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</si>
  <si>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</si>
  <si>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</si>
  <si>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</si>
  <si>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</si>
  <si>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</si>
  <si>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</si>
  <si>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</si>
  <si>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</si>
  <si>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</si>
  <si>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</si>
  <si>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</si>
  <si>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</si>
  <si>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</si>
  <si>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</si>
  <si>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</si>
  <si>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</si>
  <si>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</si>
  <si>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</si>
  <si>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</si>
  <si>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</si>
  <si>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</si>
  <si>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</si>
  <si>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</si>
  <si>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</si>
  <si>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</si>
  <si>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</si>
  <si>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</si>
  <si>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</si>
  <si>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</si>
  <si>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</si>
  <si>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</si>
  <si>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</si>
  <si>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</si>
  <si>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</si>
  <si>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</si>
  <si>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Trần Thị Thúy Ngân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</si>
  <si>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</si>
  <si>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</si>
  <si>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</si>
  <si>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</si>
  <si>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</si>
  <si>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</si>
  <si>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</si>
  <si>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</si>
  <si>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</si>
  <si>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</si>
  <si>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</si>
  <si>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</si>
  <si>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</si>
  <si>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</si>
  <si>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</si>
  <si>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</si>
  <si>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</si>
  <si>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</si>
  <si>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</si>
  <si>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</si>
  <si>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</si>
  <si>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</si>
  <si>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</si>
  <si>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</si>
  <si>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</si>
  <si>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</si>
  <si>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</si>
  <si>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</si>
  <si>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</si>
  <si>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</si>
  <si>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</si>
  <si>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</si>
  <si>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 xml:space="preserve">Lô Thanh Hương 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</si>
  <si>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</si>
  <si>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</si>
  <si>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</si>
  <si>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</si>
  <si>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</si>
  <si>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</si>
  <si>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</si>
  <si>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</si>
  <si>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</si>
  <si>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</si>
  <si>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</si>
  <si>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</si>
  <si>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</si>
  <si>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</si>
  <si>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</si>
  <si>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</si>
  <si>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</si>
  <si>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</si>
  <si>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</si>
  <si>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</si>
  <si>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</si>
  <si>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</si>
  <si>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</si>
  <si>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</si>
  <si>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</si>
  <si>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</si>
  <si>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</si>
  <si>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</si>
  <si>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</si>
  <si>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XIV</t>
  </si>
  <si>
    <t>Hợp đồng thuê khoán</t>
  </si>
  <si>
    <t>TỔNG CỘNG:</t>
  </si>
  <si>
    <t>Tiền ghi bằng chữ:</t>
  </si>
  <si>
    <t>Quỳ châu, ngày 6 tháng 4 năm 2021</t>
  </si>
  <si>
    <t xml:space="preserve">THỦ TRƯỞNG ĐƠN VỊ </t>
  </si>
  <si>
    <t>NGƯỜI LẬP</t>
  </si>
  <si>
    <t>KẾ TOÁN TRƯỞNG</t>
  </si>
  <si>
    <t>GIÁM ĐỐC</t>
  </si>
  <si>
    <t xml:space="preserve">      Lê Hữu Ngọc</t>
  </si>
  <si>
    <t xml:space="preserve">Đặng Tân Minh </t>
  </si>
  <si>
    <t>Công đoàn phí hàng tháng 6/2021</t>
  </si>
  <si>
    <t>Công đoàn phí hàng tháng 4/2019</t>
  </si>
  <si>
    <t>Công đoàn phí hàng tháng 5/2020</t>
  </si>
  <si>
    <t>DANH SÁCH CÁN BỘ NỘP TIỀN PHÍ CÔNG ĐOÀN TẠI TRUNG TÂM Y TẾ QUÝ 2 - NĂM 2021</t>
  </si>
  <si>
    <t>CỘNG CÔNG ĐOÀN QUÝ 2/2021</t>
  </si>
  <si>
    <t>Nguyễn Tiến Dũng</t>
  </si>
  <si>
    <t>Nghỉ sinh</t>
  </si>
  <si>
    <t>Luân chuyển</t>
  </si>
  <si>
    <t>Hưu T6</t>
  </si>
  <si>
    <t>Khoa ATVSTP</t>
  </si>
  <si>
    <t>Khoa Nội</t>
  </si>
  <si>
    <t>Phòng khám</t>
  </si>
  <si>
    <t>Nghỉ sinh T5</t>
  </si>
  <si>
    <t>Khoa nội</t>
  </si>
  <si>
    <t>Khoa sản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</si>
</sst>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_(* #,##0_);_(* \(#,##0\);_(* &quot;-&quot;??_);_(@_)"/>
    <numFmt numFmtId="167" formatCode="0.0"/>
    <numFmt numFmtId="168" formatCode="_(* #,##0.0000_);_(* \(#,##0.0000\);_(* &quot;-&quot;???_);_(@_)"/>
    <numFmt numFmtId="169" formatCode="_(* #,##0.0_);_(* \(#,##0.0\);_(* &quot;-&quot;??_);_(@_)"/>
    <numFmt numFmtId="170" formatCode="0.0000"/>
    <numFmt numFmtId="171" formatCode="_(* #,##0.000_);_(* \(#,##0.000\);_(* &quot;-&quot;??_);_(@_)"/>
    <numFmt numFmtId="172" formatCode="_(* #,##0.00_);_(* \(#,##0.00\);_(* &quot;-&quot;??_);_(@_)"/>
    <numFmt numFmtId="173" formatCode="_(* #,##0.0000_);_(* \(#,##0.0000\);_(* &quot;-&quot;??_);_(@_)"/>
    <numFmt numFmtId="174" formatCode="#,##0.0000"/>
  </numFmts>
  <fonts count="2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b/>
      <sz val="7"/>
      <name val="Arial"/>
      <family val="2"/>
    </font>
    <font>
      <b/>
      <sz val="8"/>
      <name val=".VnArial NarrowH"/>
      <family val="2"/>
    </font>
    <font>
      <sz val="10"/>
      <name val="Arial"/>
      <family val="2"/>
    </font>
    <font>
      <sz val="8"/>
      <name val=".VnArial NarrowH"/>
      <family val="2"/>
    </font>
    <font>
      <sz val="7"/>
      <name val="Arial"/>
      <family val="2"/>
    </font>
    <font>
      <sz val="8"/>
      <name val=".VnTime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3" fontId="3" fillId="2" borderId="1" xfId="2" applyNumberFormat="1" applyFont="1" applyFill="1" applyBorder="1" applyAlignment="1">
      <alignment horizontal="right"/>
    </xf>
    <xf numFmtId="164" fontId="4" fillId="2" borderId="0" xfId="2" applyNumberFormat="1" applyFont="1" applyFill="1" applyBorder="1"/>
    <xf numFmtId="164" fontId="3" fillId="2" borderId="0" xfId="2" applyNumberFormat="1" applyFont="1" applyFill="1" applyBorder="1"/>
    <xf numFmtId="164" fontId="5" fillId="2" borderId="2" xfId="2" applyNumberFormat="1" applyFont="1" applyFill="1" applyBorder="1"/>
    <xf numFmtId="164" fontId="4" fillId="2" borderId="2" xfId="2" applyNumberFormat="1" applyFont="1" applyFill="1" applyBorder="1"/>
    <xf numFmtId="0" fontId="6" fillId="3" borderId="0" xfId="0" applyFont="1" applyFill="1"/>
    <xf numFmtId="164" fontId="3" fillId="2" borderId="0" xfId="2" applyNumberFormat="1" applyFont="1" applyFill="1" applyBorder="1" applyAlignment="1">
      <alignment vertical="center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3" fillId="2" borderId="0" xfId="2" applyFont="1" applyFill="1"/>
    <xf numFmtId="0" fontId="7" fillId="2" borderId="0" xfId="0" applyFont="1" applyFill="1" applyAlignment="1">
      <alignment horizontal="center"/>
    </xf>
    <xf numFmtId="0" fontId="3" fillId="2" borderId="0" xfId="2" applyFont="1" applyFill="1" applyBorder="1"/>
    <xf numFmtId="0" fontId="9" fillId="2" borderId="0" xfId="0" applyFont="1" applyFill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4" fillId="2" borderId="0" xfId="2" applyFont="1" applyFill="1" applyBorder="1"/>
    <xf numFmtId="0" fontId="4" fillId="2" borderId="0" xfId="2" applyFont="1" applyFill="1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2" fontId="3" fillId="2" borderId="5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2" fontId="3" fillId="2" borderId="9" xfId="2" applyNumberFormat="1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2" fontId="3" fillId="2" borderId="16" xfId="2" applyNumberFormat="1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8" xfId="2" applyFont="1" applyFill="1" applyBorder="1"/>
    <xf numFmtId="0" fontId="10" fillId="2" borderId="19" xfId="2" applyFont="1" applyFill="1" applyBorder="1" applyAlignment="1">
      <alignment horizontal="center"/>
    </xf>
    <xf numFmtId="0" fontId="3" fillId="2" borderId="11" xfId="2" applyFont="1" applyFill="1" applyBorder="1"/>
    <xf numFmtId="0" fontId="3" fillId="2" borderId="11" xfId="2" applyFont="1" applyFill="1" applyBorder="1" applyAlignment="1">
      <alignment horizontal="center" vertical="center"/>
    </xf>
    <xf numFmtId="2" fontId="3" fillId="2" borderId="10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/>
    </xf>
    <xf numFmtId="0" fontId="4" fillId="2" borderId="11" xfId="2" applyFont="1" applyFill="1" applyBorder="1"/>
    <xf numFmtId="0" fontId="12" fillId="2" borderId="11" xfId="2" applyFont="1" applyFill="1" applyBorder="1" applyAlignment="1">
      <alignment horizontal="center"/>
    </xf>
    <xf numFmtId="165" fontId="12" fillId="2" borderId="11" xfId="2" applyNumberFormat="1" applyFont="1" applyFill="1" applyBorder="1" applyAlignment="1">
      <alignment horizontal="center"/>
    </xf>
    <xf numFmtId="166" fontId="12" fillId="2" borderId="11" xfId="2" applyNumberFormat="1" applyFont="1" applyFill="1" applyBorder="1" applyAlignment="1">
      <alignment horizontal="center"/>
    </xf>
    <xf numFmtId="2" fontId="12" fillId="2" borderId="11" xfId="2" applyNumberFormat="1" applyFont="1" applyFill="1" applyBorder="1" applyAlignment="1">
      <alignment horizontal="center"/>
    </xf>
    <xf numFmtId="167" fontId="12" fillId="2" borderId="11" xfId="2" applyNumberFormat="1" applyFont="1" applyFill="1" applyBorder="1" applyAlignment="1">
      <alignment horizontal="center"/>
    </xf>
    <xf numFmtId="165" fontId="4" fillId="2" borderId="11" xfId="2" applyNumberFormat="1" applyFont="1" applyFill="1" applyBorder="1" applyAlignment="1">
      <alignment horizontal="center"/>
    </xf>
    <xf numFmtId="168" fontId="4" fillId="2" borderId="0" xfId="2" applyNumberFormat="1" applyFont="1" applyFill="1" applyBorder="1"/>
    <xf numFmtId="0" fontId="4" fillId="2" borderId="11" xfId="0" applyFont="1" applyFill="1" applyBorder="1" applyAlignment="1">
      <alignment wrapText="1"/>
    </xf>
    <xf numFmtId="169" fontId="13" fillId="2" borderId="11" xfId="2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wrapText="1"/>
    </xf>
    <xf numFmtId="0" fontId="4" fillId="2" borderId="20" xfId="2" applyFont="1" applyFill="1" applyBorder="1"/>
    <xf numFmtId="1" fontId="14" fillId="2" borderId="11" xfId="0" applyNumberFormat="1" applyFont="1" applyFill="1" applyBorder="1" applyAlignment="1">
      <alignment horizontal="center" wrapText="1"/>
    </xf>
    <xf numFmtId="0" fontId="15" fillId="2" borderId="11" xfId="2" applyFont="1" applyFill="1" applyBorder="1" applyAlignment="1">
      <alignment horizontal="center"/>
    </xf>
    <xf numFmtId="165" fontId="15" fillId="2" borderId="11" xfId="2" applyNumberFormat="1" applyFont="1" applyFill="1" applyBorder="1" applyAlignment="1">
      <alignment horizontal="center"/>
    </xf>
    <xf numFmtId="167" fontId="15" fillId="2" borderId="11" xfId="2" applyNumberFormat="1" applyFont="1" applyFill="1" applyBorder="1" applyAlignment="1">
      <alignment horizontal="center"/>
    </xf>
    <xf numFmtId="170" fontId="12" fillId="2" borderId="11" xfId="2" applyNumberFormat="1" applyFont="1" applyFill="1" applyBorder="1" applyAlignment="1">
      <alignment horizontal="center"/>
    </xf>
    <xf numFmtId="1" fontId="16" fillId="2" borderId="11" xfId="0" applyNumberFormat="1" applyFont="1" applyFill="1" applyBorder="1" applyAlignment="1">
      <alignment horizontal="center" wrapText="1"/>
    </xf>
    <xf numFmtId="169" fontId="17" fillId="2" borderId="11" xfId="2" applyNumberFormat="1" applyFont="1" applyFill="1" applyBorder="1" applyAlignment="1">
      <alignment horizontal="center" vertical="center"/>
    </xf>
    <xf numFmtId="0" fontId="4" fillId="2" borderId="2" xfId="2" applyFont="1" applyFill="1" applyBorder="1"/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18" fillId="2" borderId="11" xfId="0" applyFont="1" applyFill="1" applyBorder="1" applyAlignment="1">
      <alignment horizontal="center"/>
    </xf>
    <xf numFmtId="165" fontId="18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4" fillId="2" borderId="11" xfId="0" applyFont="1" applyFill="1" applyBorder="1"/>
    <xf numFmtId="165" fontId="10" fillId="2" borderId="21" xfId="2" applyNumberFormat="1" applyFont="1" applyFill="1" applyBorder="1" applyAlignment="1">
      <alignment horizontal="center" vertical="center"/>
    </xf>
    <xf numFmtId="0" fontId="3" fillId="2" borderId="22" xfId="2" applyFont="1" applyFill="1" applyBorder="1"/>
    <xf numFmtId="2" fontId="3" fillId="2" borderId="22" xfId="2" applyNumberFormat="1" applyFont="1" applyFill="1" applyBorder="1" applyAlignment="1">
      <alignment horizontal="center" vertical="center"/>
    </xf>
    <xf numFmtId="3" fontId="3" fillId="2" borderId="22" xfId="2" applyNumberFormat="1" applyFont="1" applyFill="1" applyBorder="1" applyAlignment="1">
      <alignment horizontal="right" vertical="center"/>
    </xf>
    <xf numFmtId="165" fontId="10" fillId="2" borderId="0" xfId="2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166" fontId="7" fillId="2" borderId="0" xfId="0" applyNumberFormat="1" applyFont="1" applyFill="1" applyBorder="1"/>
    <xf numFmtId="2" fontId="7" fillId="2" borderId="0" xfId="2" applyNumberFormat="1" applyFont="1" applyFill="1" applyBorder="1" applyAlignment="1">
      <alignment horizontal="center" vertical="center"/>
    </xf>
    <xf numFmtId="171" fontId="7" fillId="2" borderId="0" xfId="2" applyNumberFormat="1" applyFont="1" applyFill="1" applyBorder="1" applyAlignment="1">
      <alignment horizontal="center" vertical="center"/>
    </xf>
    <xf numFmtId="3" fontId="3" fillId="2" borderId="0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/>
    </xf>
    <xf numFmtId="3" fontId="19" fillId="2" borderId="0" xfId="0" applyNumberFormat="1" applyFont="1" applyFill="1"/>
    <xf numFmtId="0" fontId="20" fillId="2" borderId="0" xfId="0" applyFont="1" applyFill="1" applyAlignment="1">
      <alignment horizontal="left"/>
    </xf>
    <xf numFmtId="165" fontId="20" fillId="2" borderId="0" xfId="0" applyNumberFormat="1" applyFont="1" applyFill="1" applyBorder="1" applyAlignment="1">
      <alignment horizontal="left"/>
    </xf>
    <xf numFmtId="170" fontId="20" fillId="2" borderId="0" xfId="0" applyNumberFormat="1" applyFont="1" applyFill="1" applyBorder="1" applyAlignment="1">
      <alignment horizontal="left"/>
    </xf>
    <xf numFmtId="0" fontId="21" fillId="2" borderId="0" xfId="0" applyFont="1" applyFill="1"/>
    <xf numFmtId="173" fontId="7" fillId="2" borderId="0" xfId="1" applyNumberFormat="1" applyFont="1" applyFill="1" applyAlignment="1">
      <alignment horizontal="center"/>
    </xf>
    <xf numFmtId="0" fontId="19" fillId="2" borderId="0" xfId="0" applyFont="1" applyFill="1" applyAlignment="1">
      <alignment horizontal="right"/>
    </xf>
    <xf numFmtId="165" fontId="22" fillId="2" borderId="0" xfId="0" applyNumberFormat="1" applyFont="1" applyFill="1" applyAlignment="1">
      <alignment horizontal="center"/>
    </xf>
    <xf numFmtId="0" fontId="22" fillId="2" borderId="0" xfId="0" applyFont="1" applyFill="1"/>
    <xf numFmtId="0" fontId="8" fillId="2" borderId="0" xfId="0" applyFont="1" applyFill="1"/>
    <xf numFmtId="0" fontId="22" fillId="2" borderId="0" xfId="0" applyFont="1" applyFill="1" applyAlignment="1">
      <alignment horizontal="center"/>
    </xf>
    <xf numFmtId="173" fontId="7" fillId="2" borderId="0" xfId="1" applyNumberFormat="1" applyFont="1" applyFill="1"/>
    <xf numFmtId="165" fontId="20" fillId="2" borderId="0" xfId="0" applyNumberFormat="1" applyFont="1" applyFill="1" applyAlignment="1">
      <alignment horizontal="center"/>
    </xf>
    <xf numFmtId="0" fontId="20" fillId="2" borderId="0" xfId="0" applyFont="1" applyFill="1"/>
    <xf numFmtId="0" fontId="3" fillId="2" borderId="0" xfId="0" applyFont="1" applyFill="1" applyBorder="1" applyAlignment="1">
      <alignment horizontal="center"/>
    </xf>
    <xf numFmtId="165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67" fontId="3" fillId="2" borderId="0" xfId="0" applyNumberFormat="1" applyFont="1" applyFill="1" applyBorder="1" applyAlignment="1">
      <alignment horizontal="center"/>
    </xf>
    <xf numFmtId="38" fontId="7" fillId="2" borderId="0" xfId="0" applyNumberFormat="1" applyFont="1" applyFill="1" applyBorder="1" applyAlignment="1">
      <alignment horizontal="center"/>
    </xf>
    <xf numFmtId="2" fontId="20" fillId="2" borderId="0" xfId="0" applyNumberFormat="1" applyFont="1" applyFill="1" applyBorder="1" applyAlignment="1">
      <alignment horizontal="center"/>
    </xf>
    <xf numFmtId="2" fontId="23" fillId="2" borderId="0" xfId="0" applyNumberFormat="1" applyFont="1" applyFill="1"/>
    <xf numFmtId="173" fontId="23" fillId="2" borderId="0" xfId="1" applyNumberFormat="1" applyFont="1" applyFill="1" applyAlignment="1">
      <alignment horizontal="center"/>
    </xf>
    <xf numFmtId="0" fontId="20" fillId="2" borderId="0" xfId="2" applyFont="1" applyFill="1"/>
    <xf numFmtId="174" fontId="3" fillId="2" borderId="0" xfId="0" applyNumberFormat="1" applyFont="1" applyFill="1"/>
    <xf numFmtId="0" fontId="23" fillId="2" borderId="0" xfId="0" applyFont="1" applyFill="1"/>
    <xf numFmtId="1" fontId="23" fillId="2" borderId="0" xfId="0" applyNumberFormat="1" applyFont="1" applyFill="1" applyAlignment="1">
      <alignment horizontal="center"/>
    </xf>
    <xf numFmtId="173" fontId="23" fillId="2" borderId="0" xfId="1" applyNumberFormat="1" applyFont="1" applyFill="1"/>
    <xf numFmtId="165" fontId="3" fillId="2" borderId="0" xfId="2" applyNumberFormat="1" applyFont="1" applyFill="1" applyBorder="1" applyAlignment="1">
      <alignment horizontal="center" vertical="center"/>
    </xf>
    <xf numFmtId="165" fontId="20" fillId="2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21" fillId="2" borderId="0" xfId="2" applyFont="1" applyFill="1"/>
    <xf numFmtId="0" fontId="4" fillId="2" borderId="0" xfId="2" applyFont="1" applyFill="1" applyAlignment="1">
      <alignment horizontal="center"/>
    </xf>
    <xf numFmtId="165" fontId="20" fillId="2" borderId="0" xfId="2" applyNumberFormat="1" applyFont="1" applyFill="1" applyAlignment="1">
      <alignment horizontal="left"/>
    </xf>
    <xf numFmtId="173" fontId="20" fillId="2" borderId="0" xfId="1" applyNumberFormat="1" applyFont="1" applyFill="1" applyAlignment="1">
      <alignment horizontal="center"/>
    </xf>
    <xf numFmtId="169" fontId="4" fillId="2" borderId="0" xfId="2" applyNumberFormat="1" applyFont="1" applyFill="1" applyBorder="1" applyAlignment="1">
      <alignment horizontal="center" vertical="center"/>
    </xf>
    <xf numFmtId="169" fontId="3" fillId="2" borderId="0" xfId="2" applyNumberFormat="1" applyFont="1" applyFill="1" applyAlignment="1">
      <alignment vertical="center"/>
    </xf>
    <xf numFmtId="171" fontId="4" fillId="2" borderId="0" xfId="2" applyNumberFormat="1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/>
    </xf>
    <xf numFmtId="169" fontId="3" fillId="2" borderId="0" xfId="2" applyNumberFormat="1" applyFont="1" applyFill="1" applyBorder="1" applyAlignment="1">
      <alignment horizontal="center" vertical="center"/>
    </xf>
    <xf numFmtId="171" fontId="3" fillId="2" borderId="0" xfId="2" applyNumberFormat="1" applyFont="1" applyFill="1" applyBorder="1" applyAlignment="1">
      <alignment horizontal="center" vertical="center"/>
    </xf>
    <xf numFmtId="172" fontId="3" fillId="2" borderId="0" xfId="2" applyNumberFormat="1" applyFont="1" applyFill="1" applyBorder="1" applyAlignment="1">
      <alignment horizontal="center" vertical="center"/>
    </xf>
    <xf numFmtId="173" fontId="3" fillId="2" borderId="0" xfId="2" applyNumberFormat="1" applyFont="1" applyFill="1" applyBorder="1" applyAlignment="1">
      <alignment horizontal="center" vertical="center"/>
    </xf>
    <xf numFmtId="2" fontId="4" fillId="2" borderId="0" xfId="2" applyNumberFormat="1" applyFont="1" applyFill="1" applyAlignment="1">
      <alignment horizontal="center"/>
    </xf>
    <xf numFmtId="0" fontId="3" fillId="3" borderId="5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 wrapText="1"/>
    </xf>
    <xf numFmtId="2" fontId="3" fillId="3" borderId="23" xfId="2" applyNumberFormat="1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3" fontId="4" fillId="3" borderId="12" xfId="2" applyNumberFormat="1" applyFont="1" applyFill="1" applyBorder="1" applyAlignment="1">
      <alignment horizontal="right"/>
    </xf>
    <xf numFmtId="3" fontId="3" fillId="3" borderId="22" xfId="2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1</xdr:col>
      <xdr:colOff>1543050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685800" y="4762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0</xdr:rowOff>
    </xdr:from>
    <xdr:to>
      <xdr:col>15</xdr:col>
      <xdr:colOff>571500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086475" y="476250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Roaming\Microsoft\AddIns\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40"/>
  <sheetViews>
    <sheetView tabSelected="1" topLeftCell="A156" workbookViewId="0">
      <selection activeCell="V163" sqref="V163"/>
    </sheetView>
  </sheetViews>
  <sheetFormatPr defaultColWidth="10.28515625" defaultRowHeight="11.25" x14ac:dyDescent="0.2"/>
  <cols>
    <col min="1" max="1" width="5.42578125" style="113" customWidth="1"/>
    <col min="2" max="2" width="26.7109375" style="18" customWidth="1"/>
    <col min="3" max="3" width="5.85546875" style="113" customWidth="1"/>
    <col min="4" max="4" width="4.7109375" style="113" customWidth="1"/>
    <col min="5" max="5" width="5.7109375" style="113" customWidth="1"/>
    <col min="6" max="6" width="5.5703125" style="113" customWidth="1"/>
    <col min="7" max="7" width="4.5703125" style="113" customWidth="1"/>
    <col min="8" max="8" width="5.140625" style="113" customWidth="1"/>
    <col min="9" max="9" width="4.7109375" style="113" customWidth="1"/>
    <col min="10" max="10" width="7.28515625" style="113" customWidth="1"/>
    <col min="11" max="11" width="4.42578125" style="113" customWidth="1"/>
    <col min="12" max="12" width="5.85546875" style="113" customWidth="1"/>
    <col min="13" max="13" width="5.140625" style="113" customWidth="1"/>
    <col min="14" max="14" width="6.5703125" style="113" customWidth="1"/>
    <col min="15" max="15" width="7.5703125" style="124" customWidth="1"/>
    <col min="16" max="17" width="12.7109375" style="124" customWidth="1"/>
    <col min="18" max="18" width="12.7109375" style="113" customWidth="1"/>
    <col min="19" max="19" width="16" style="113" customWidth="1"/>
    <col min="20" max="55" width="10.28515625" style="2" customWidth="1"/>
    <col min="56" max="66" width="10.28515625" style="17" customWidth="1"/>
    <col min="67" max="257" width="10.28515625" style="18"/>
    <col min="258" max="258" width="5.42578125" style="18" customWidth="1"/>
    <col min="259" max="259" width="26.7109375" style="18" customWidth="1"/>
    <col min="260" max="260" width="5.85546875" style="18" customWidth="1"/>
    <col min="261" max="261" width="4.7109375" style="18" customWidth="1"/>
    <col min="262" max="262" width="5.7109375" style="18" customWidth="1"/>
    <col min="263" max="263" width="5.5703125" style="18" customWidth="1"/>
    <col min="264" max="264" width="4.5703125" style="18" customWidth="1"/>
    <col min="265" max="265" width="5.140625" style="18" customWidth="1"/>
    <col min="266" max="266" width="4.7109375" style="18" customWidth="1"/>
    <col min="267" max="267" width="7.28515625" style="18" customWidth="1"/>
    <col min="268" max="268" width="4.42578125" style="18" customWidth="1"/>
    <col min="269" max="269" width="5.85546875" style="18" customWidth="1"/>
    <col min="270" max="270" width="5.140625" style="18" customWidth="1"/>
    <col min="271" max="271" width="6.5703125" style="18" customWidth="1"/>
    <col min="272" max="272" width="7.5703125" style="18" customWidth="1"/>
    <col min="273" max="273" width="22.85546875" style="18" customWidth="1"/>
    <col min="274" max="274" width="0" style="18" hidden="1" customWidth="1"/>
    <col min="275" max="275" width="13.5703125" style="18" customWidth="1"/>
    <col min="276" max="322" width="10.28515625" style="18" customWidth="1"/>
    <col min="323" max="513" width="10.28515625" style="18"/>
    <col min="514" max="514" width="5.42578125" style="18" customWidth="1"/>
    <col min="515" max="515" width="26.7109375" style="18" customWidth="1"/>
    <col min="516" max="516" width="5.85546875" style="18" customWidth="1"/>
    <col min="517" max="517" width="4.7109375" style="18" customWidth="1"/>
    <col min="518" max="518" width="5.7109375" style="18" customWidth="1"/>
    <col min="519" max="519" width="5.5703125" style="18" customWidth="1"/>
    <col min="520" max="520" width="4.5703125" style="18" customWidth="1"/>
    <col min="521" max="521" width="5.140625" style="18" customWidth="1"/>
    <col min="522" max="522" width="4.7109375" style="18" customWidth="1"/>
    <col min="523" max="523" width="7.28515625" style="18" customWidth="1"/>
    <col min="524" max="524" width="4.42578125" style="18" customWidth="1"/>
    <col min="525" max="525" width="5.85546875" style="18" customWidth="1"/>
    <col min="526" max="526" width="5.140625" style="18" customWidth="1"/>
    <col min="527" max="527" width="6.5703125" style="18" customWidth="1"/>
    <col min="528" max="528" width="7.5703125" style="18" customWidth="1"/>
    <col min="529" max="529" width="22.85546875" style="18" customWidth="1"/>
    <col min="530" max="530" width="0" style="18" hidden="1" customWidth="1"/>
    <col min="531" max="531" width="13.5703125" style="18" customWidth="1"/>
    <col min="532" max="578" width="10.28515625" style="18" customWidth="1"/>
    <col min="579" max="769" width="10.28515625" style="18"/>
    <col min="770" max="770" width="5.42578125" style="18" customWidth="1"/>
    <col min="771" max="771" width="26.7109375" style="18" customWidth="1"/>
    <col min="772" max="772" width="5.85546875" style="18" customWidth="1"/>
    <col min="773" max="773" width="4.7109375" style="18" customWidth="1"/>
    <col min="774" max="774" width="5.7109375" style="18" customWidth="1"/>
    <col min="775" max="775" width="5.5703125" style="18" customWidth="1"/>
    <col min="776" max="776" width="4.5703125" style="18" customWidth="1"/>
    <col min="777" max="777" width="5.140625" style="18" customWidth="1"/>
    <col min="778" max="778" width="4.7109375" style="18" customWidth="1"/>
    <col min="779" max="779" width="7.28515625" style="18" customWidth="1"/>
    <col min="780" max="780" width="4.42578125" style="18" customWidth="1"/>
    <col min="781" max="781" width="5.85546875" style="18" customWidth="1"/>
    <col min="782" max="782" width="5.140625" style="18" customWidth="1"/>
    <col min="783" max="783" width="6.5703125" style="18" customWidth="1"/>
    <col min="784" max="784" width="7.5703125" style="18" customWidth="1"/>
    <col min="785" max="785" width="22.85546875" style="18" customWidth="1"/>
    <col min="786" max="786" width="0" style="18" hidden="1" customWidth="1"/>
    <col min="787" max="787" width="13.5703125" style="18" customWidth="1"/>
    <col min="788" max="834" width="10.28515625" style="18" customWidth="1"/>
    <col min="835" max="1025" width="10.28515625" style="18"/>
    <col min="1026" max="1026" width="5.42578125" style="18" customWidth="1"/>
    <col min="1027" max="1027" width="26.7109375" style="18" customWidth="1"/>
    <col min="1028" max="1028" width="5.85546875" style="18" customWidth="1"/>
    <col min="1029" max="1029" width="4.7109375" style="18" customWidth="1"/>
    <col min="1030" max="1030" width="5.7109375" style="18" customWidth="1"/>
    <col min="1031" max="1031" width="5.5703125" style="18" customWidth="1"/>
    <col min="1032" max="1032" width="4.5703125" style="18" customWidth="1"/>
    <col min="1033" max="1033" width="5.140625" style="18" customWidth="1"/>
    <col min="1034" max="1034" width="4.7109375" style="18" customWidth="1"/>
    <col min="1035" max="1035" width="7.28515625" style="18" customWidth="1"/>
    <col min="1036" max="1036" width="4.42578125" style="18" customWidth="1"/>
    <col min="1037" max="1037" width="5.85546875" style="18" customWidth="1"/>
    <col min="1038" max="1038" width="5.140625" style="18" customWidth="1"/>
    <col min="1039" max="1039" width="6.5703125" style="18" customWidth="1"/>
    <col min="1040" max="1040" width="7.5703125" style="18" customWidth="1"/>
    <col min="1041" max="1041" width="22.85546875" style="18" customWidth="1"/>
    <col min="1042" max="1042" width="0" style="18" hidden="1" customWidth="1"/>
    <col min="1043" max="1043" width="13.5703125" style="18" customWidth="1"/>
    <col min="1044" max="1090" width="10.28515625" style="18" customWidth="1"/>
    <col min="1091" max="1281" width="10.28515625" style="18"/>
    <col min="1282" max="1282" width="5.42578125" style="18" customWidth="1"/>
    <col min="1283" max="1283" width="26.7109375" style="18" customWidth="1"/>
    <col min="1284" max="1284" width="5.85546875" style="18" customWidth="1"/>
    <col min="1285" max="1285" width="4.7109375" style="18" customWidth="1"/>
    <col min="1286" max="1286" width="5.7109375" style="18" customWidth="1"/>
    <col min="1287" max="1287" width="5.5703125" style="18" customWidth="1"/>
    <col min="1288" max="1288" width="4.5703125" style="18" customWidth="1"/>
    <col min="1289" max="1289" width="5.140625" style="18" customWidth="1"/>
    <col min="1290" max="1290" width="4.7109375" style="18" customWidth="1"/>
    <col min="1291" max="1291" width="7.28515625" style="18" customWidth="1"/>
    <col min="1292" max="1292" width="4.42578125" style="18" customWidth="1"/>
    <col min="1293" max="1293" width="5.85546875" style="18" customWidth="1"/>
    <col min="1294" max="1294" width="5.140625" style="18" customWidth="1"/>
    <col min="1295" max="1295" width="6.5703125" style="18" customWidth="1"/>
    <col min="1296" max="1296" width="7.5703125" style="18" customWidth="1"/>
    <col min="1297" max="1297" width="22.85546875" style="18" customWidth="1"/>
    <col min="1298" max="1298" width="0" style="18" hidden="1" customWidth="1"/>
    <col min="1299" max="1299" width="13.5703125" style="18" customWidth="1"/>
    <col min="1300" max="1346" width="10.28515625" style="18" customWidth="1"/>
    <col min="1347" max="1537" width="10.28515625" style="18"/>
    <col min="1538" max="1538" width="5.42578125" style="18" customWidth="1"/>
    <col min="1539" max="1539" width="26.7109375" style="18" customWidth="1"/>
    <col min="1540" max="1540" width="5.85546875" style="18" customWidth="1"/>
    <col min="1541" max="1541" width="4.7109375" style="18" customWidth="1"/>
    <col min="1542" max="1542" width="5.7109375" style="18" customWidth="1"/>
    <col min="1543" max="1543" width="5.5703125" style="18" customWidth="1"/>
    <col min="1544" max="1544" width="4.5703125" style="18" customWidth="1"/>
    <col min="1545" max="1545" width="5.140625" style="18" customWidth="1"/>
    <col min="1546" max="1546" width="4.7109375" style="18" customWidth="1"/>
    <col min="1547" max="1547" width="7.28515625" style="18" customWidth="1"/>
    <col min="1548" max="1548" width="4.42578125" style="18" customWidth="1"/>
    <col min="1549" max="1549" width="5.85546875" style="18" customWidth="1"/>
    <col min="1550" max="1550" width="5.140625" style="18" customWidth="1"/>
    <col min="1551" max="1551" width="6.5703125" style="18" customWidth="1"/>
    <col min="1552" max="1552" width="7.5703125" style="18" customWidth="1"/>
    <col min="1553" max="1553" width="22.85546875" style="18" customWidth="1"/>
    <col min="1554" max="1554" width="0" style="18" hidden="1" customWidth="1"/>
    <col min="1555" max="1555" width="13.5703125" style="18" customWidth="1"/>
    <col min="1556" max="1602" width="10.28515625" style="18" customWidth="1"/>
    <col min="1603" max="1793" width="10.28515625" style="18"/>
    <col min="1794" max="1794" width="5.42578125" style="18" customWidth="1"/>
    <col min="1795" max="1795" width="26.7109375" style="18" customWidth="1"/>
    <col min="1796" max="1796" width="5.85546875" style="18" customWidth="1"/>
    <col min="1797" max="1797" width="4.7109375" style="18" customWidth="1"/>
    <col min="1798" max="1798" width="5.7109375" style="18" customWidth="1"/>
    <col min="1799" max="1799" width="5.5703125" style="18" customWidth="1"/>
    <col min="1800" max="1800" width="4.5703125" style="18" customWidth="1"/>
    <col min="1801" max="1801" width="5.140625" style="18" customWidth="1"/>
    <col min="1802" max="1802" width="4.7109375" style="18" customWidth="1"/>
    <col min="1803" max="1803" width="7.28515625" style="18" customWidth="1"/>
    <col min="1804" max="1804" width="4.42578125" style="18" customWidth="1"/>
    <col min="1805" max="1805" width="5.85546875" style="18" customWidth="1"/>
    <col min="1806" max="1806" width="5.140625" style="18" customWidth="1"/>
    <col min="1807" max="1807" width="6.5703125" style="18" customWidth="1"/>
    <col min="1808" max="1808" width="7.5703125" style="18" customWidth="1"/>
    <col min="1809" max="1809" width="22.85546875" style="18" customWidth="1"/>
    <col min="1810" max="1810" width="0" style="18" hidden="1" customWidth="1"/>
    <col min="1811" max="1811" width="13.5703125" style="18" customWidth="1"/>
    <col min="1812" max="1858" width="10.28515625" style="18" customWidth="1"/>
    <col min="1859" max="2049" width="10.28515625" style="18"/>
    <col min="2050" max="2050" width="5.42578125" style="18" customWidth="1"/>
    <col min="2051" max="2051" width="26.7109375" style="18" customWidth="1"/>
    <col min="2052" max="2052" width="5.85546875" style="18" customWidth="1"/>
    <col min="2053" max="2053" width="4.7109375" style="18" customWidth="1"/>
    <col min="2054" max="2054" width="5.7109375" style="18" customWidth="1"/>
    <col min="2055" max="2055" width="5.5703125" style="18" customWidth="1"/>
    <col min="2056" max="2056" width="4.5703125" style="18" customWidth="1"/>
    <col min="2057" max="2057" width="5.140625" style="18" customWidth="1"/>
    <col min="2058" max="2058" width="4.7109375" style="18" customWidth="1"/>
    <col min="2059" max="2059" width="7.28515625" style="18" customWidth="1"/>
    <col min="2060" max="2060" width="4.42578125" style="18" customWidth="1"/>
    <col min="2061" max="2061" width="5.85546875" style="18" customWidth="1"/>
    <col min="2062" max="2062" width="5.140625" style="18" customWidth="1"/>
    <col min="2063" max="2063" width="6.5703125" style="18" customWidth="1"/>
    <col min="2064" max="2064" width="7.5703125" style="18" customWidth="1"/>
    <col min="2065" max="2065" width="22.85546875" style="18" customWidth="1"/>
    <col min="2066" max="2066" width="0" style="18" hidden="1" customWidth="1"/>
    <col min="2067" max="2067" width="13.5703125" style="18" customWidth="1"/>
    <col min="2068" max="2114" width="10.28515625" style="18" customWidth="1"/>
    <col min="2115" max="2305" width="10.28515625" style="18"/>
    <col min="2306" max="2306" width="5.42578125" style="18" customWidth="1"/>
    <col min="2307" max="2307" width="26.7109375" style="18" customWidth="1"/>
    <col min="2308" max="2308" width="5.85546875" style="18" customWidth="1"/>
    <col min="2309" max="2309" width="4.7109375" style="18" customWidth="1"/>
    <col min="2310" max="2310" width="5.7109375" style="18" customWidth="1"/>
    <col min="2311" max="2311" width="5.5703125" style="18" customWidth="1"/>
    <col min="2312" max="2312" width="4.5703125" style="18" customWidth="1"/>
    <col min="2313" max="2313" width="5.140625" style="18" customWidth="1"/>
    <col min="2314" max="2314" width="4.7109375" style="18" customWidth="1"/>
    <col min="2315" max="2315" width="7.28515625" style="18" customWidth="1"/>
    <col min="2316" max="2316" width="4.42578125" style="18" customWidth="1"/>
    <col min="2317" max="2317" width="5.85546875" style="18" customWidth="1"/>
    <col min="2318" max="2318" width="5.140625" style="18" customWidth="1"/>
    <col min="2319" max="2319" width="6.5703125" style="18" customWidth="1"/>
    <col min="2320" max="2320" width="7.5703125" style="18" customWidth="1"/>
    <col min="2321" max="2321" width="22.85546875" style="18" customWidth="1"/>
    <col min="2322" max="2322" width="0" style="18" hidden="1" customWidth="1"/>
    <col min="2323" max="2323" width="13.5703125" style="18" customWidth="1"/>
    <col min="2324" max="2370" width="10.28515625" style="18" customWidth="1"/>
    <col min="2371" max="2561" width="10.28515625" style="18"/>
    <col min="2562" max="2562" width="5.42578125" style="18" customWidth="1"/>
    <col min="2563" max="2563" width="26.7109375" style="18" customWidth="1"/>
    <col min="2564" max="2564" width="5.85546875" style="18" customWidth="1"/>
    <col min="2565" max="2565" width="4.7109375" style="18" customWidth="1"/>
    <col min="2566" max="2566" width="5.7109375" style="18" customWidth="1"/>
    <col min="2567" max="2567" width="5.5703125" style="18" customWidth="1"/>
    <col min="2568" max="2568" width="4.5703125" style="18" customWidth="1"/>
    <col min="2569" max="2569" width="5.140625" style="18" customWidth="1"/>
    <col min="2570" max="2570" width="4.7109375" style="18" customWidth="1"/>
    <col min="2571" max="2571" width="7.28515625" style="18" customWidth="1"/>
    <col min="2572" max="2572" width="4.42578125" style="18" customWidth="1"/>
    <col min="2573" max="2573" width="5.85546875" style="18" customWidth="1"/>
    <col min="2574" max="2574" width="5.140625" style="18" customWidth="1"/>
    <col min="2575" max="2575" width="6.5703125" style="18" customWidth="1"/>
    <col min="2576" max="2576" width="7.5703125" style="18" customWidth="1"/>
    <col min="2577" max="2577" width="22.85546875" style="18" customWidth="1"/>
    <col min="2578" max="2578" width="0" style="18" hidden="1" customWidth="1"/>
    <col min="2579" max="2579" width="13.5703125" style="18" customWidth="1"/>
    <col min="2580" max="2626" width="10.28515625" style="18" customWidth="1"/>
    <col min="2627" max="2817" width="10.28515625" style="18"/>
    <col min="2818" max="2818" width="5.42578125" style="18" customWidth="1"/>
    <col min="2819" max="2819" width="26.7109375" style="18" customWidth="1"/>
    <col min="2820" max="2820" width="5.85546875" style="18" customWidth="1"/>
    <col min="2821" max="2821" width="4.7109375" style="18" customWidth="1"/>
    <col min="2822" max="2822" width="5.7109375" style="18" customWidth="1"/>
    <col min="2823" max="2823" width="5.5703125" style="18" customWidth="1"/>
    <col min="2824" max="2824" width="4.5703125" style="18" customWidth="1"/>
    <col min="2825" max="2825" width="5.140625" style="18" customWidth="1"/>
    <col min="2826" max="2826" width="4.7109375" style="18" customWidth="1"/>
    <col min="2827" max="2827" width="7.28515625" style="18" customWidth="1"/>
    <col min="2828" max="2828" width="4.42578125" style="18" customWidth="1"/>
    <col min="2829" max="2829" width="5.85546875" style="18" customWidth="1"/>
    <col min="2830" max="2830" width="5.140625" style="18" customWidth="1"/>
    <col min="2831" max="2831" width="6.5703125" style="18" customWidth="1"/>
    <col min="2832" max="2832" width="7.5703125" style="18" customWidth="1"/>
    <col min="2833" max="2833" width="22.85546875" style="18" customWidth="1"/>
    <col min="2834" max="2834" width="0" style="18" hidden="1" customWidth="1"/>
    <col min="2835" max="2835" width="13.5703125" style="18" customWidth="1"/>
    <col min="2836" max="2882" width="10.28515625" style="18" customWidth="1"/>
    <col min="2883" max="3073" width="10.28515625" style="18"/>
    <col min="3074" max="3074" width="5.42578125" style="18" customWidth="1"/>
    <col min="3075" max="3075" width="26.7109375" style="18" customWidth="1"/>
    <col min="3076" max="3076" width="5.85546875" style="18" customWidth="1"/>
    <col min="3077" max="3077" width="4.7109375" style="18" customWidth="1"/>
    <col min="3078" max="3078" width="5.7109375" style="18" customWidth="1"/>
    <col min="3079" max="3079" width="5.5703125" style="18" customWidth="1"/>
    <col min="3080" max="3080" width="4.5703125" style="18" customWidth="1"/>
    <col min="3081" max="3081" width="5.140625" style="18" customWidth="1"/>
    <col min="3082" max="3082" width="4.7109375" style="18" customWidth="1"/>
    <col min="3083" max="3083" width="7.28515625" style="18" customWidth="1"/>
    <col min="3084" max="3084" width="4.42578125" style="18" customWidth="1"/>
    <col min="3085" max="3085" width="5.85546875" style="18" customWidth="1"/>
    <col min="3086" max="3086" width="5.140625" style="18" customWidth="1"/>
    <col min="3087" max="3087" width="6.5703125" style="18" customWidth="1"/>
    <col min="3088" max="3088" width="7.5703125" style="18" customWidth="1"/>
    <col min="3089" max="3089" width="22.85546875" style="18" customWidth="1"/>
    <col min="3090" max="3090" width="0" style="18" hidden="1" customWidth="1"/>
    <col min="3091" max="3091" width="13.5703125" style="18" customWidth="1"/>
    <col min="3092" max="3138" width="10.28515625" style="18" customWidth="1"/>
    <col min="3139" max="3329" width="10.28515625" style="18"/>
    <col min="3330" max="3330" width="5.42578125" style="18" customWidth="1"/>
    <col min="3331" max="3331" width="26.7109375" style="18" customWidth="1"/>
    <col min="3332" max="3332" width="5.85546875" style="18" customWidth="1"/>
    <col min="3333" max="3333" width="4.7109375" style="18" customWidth="1"/>
    <col min="3334" max="3334" width="5.7109375" style="18" customWidth="1"/>
    <col min="3335" max="3335" width="5.5703125" style="18" customWidth="1"/>
    <col min="3336" max="3336" width="4.5703125" style="18" customWidth="1"/>
    <col min="3337" max="3337" width="5.140625" style="18" customWidth="1"/>
    <col min="3338" max="3338" width="4.7109375" style="18" customWidth="1"/>
    <col min="3339" max="3339" width="7.28515625" style="18" customWidth="1"/>
    <col min="3340" max="3340" width="4.42578125" style="18" customWidth="1"/>
    <col min="3341" max="3341" width="5.85546875" style="18" customWidth="1"/>
    <col min="3342" max="3342" width="5.140625" style="18" customWidth="1"/>
    <col min="3343" max="3343" width="6.5703125" style="18" customWidth="1"/>
    <col min="3344" max="3344" width="7.5703125" style="18" customWidth="1"/>
    <col min="3345" max="3345" width="22.85546875" style="18" customWidth="1"/>
    <col min="3346" max="3346" width="0" style="18" hidden="1" customWidth="1"/>
    <col min="3347" max="3347" width="13.5703125" style="18" customWidth="1"/>
    <col min="3348" max="3394" width="10.28515625" style="18" customWidth="1"/>
    <col min="3395" max="3585" width="10.28515625" style="18"/>
    <col min="3586" max="3586" width="5.42578125" style="18" customWidth="1"/>
    <col min="3587" max="3587" width="26.7109375" style="18" customWidth="1"/>
    <col min="3588" max="3588" width="5.85546875" style="18" customWidth="1"/>
    <col min="3589" max="3589" width="4.7109375" style="18" customWidth="1"/>
    <col min="3590" max="3590" width="5.7109375" style="18" customWidth="1"/>
    <col min="3591" max="3591" width="5.5703125" style="18" customWidth="1"/>
    <col min="3592" max="3592" width="4.5703125" style="18" customWidth="1"/>
    <col min="3593" max="3593" width="5.140625" style="18" customWidth="1"/>
    <col min="3594" max="3594" width="4.7109375" style="18" customWidth="1"/>
    <col min="3595" max="3595" width="7.28515625" style="18" customWidth="1"/>
    <col min="3596" max="3596" width="4.42578125" style="18" customWidth="1"/>
    <col min="3597" max="3597" width="5.85546875" style="18" customWidth="1"/>
    <col min="3598" max="3598" width="5.140625" style="18" customWidth="1"/>
    <col min="3599" max="3599" width="6.5703125" style="18" customWidth="1"/>
    <col min="3600" max="3600" width="7.5703125" style="18" customWidth="1"/>
    <col min="3601" max="3601" width="22.85546875" style="18" customWidth="1"/>
    <col min="3602" max="3602" width="0" style="18" hidden="1" customWidth="1"/>
    <col min="3603" max="3603" width="13.5703125" style="18" customWidth="1"/>
    <col min="3604" max="3650" width="10.28515625" style="18" customWidth="1"/>
    <col min="3651" max="3841" width="10.28515625" style="18"/>
    <col min="3842" max="3842" width="5.42578125" style="18" customWidth="1"/>
    <col min="3843" max="3843" width="26.7109375" style="18" customWidth="1"/>
    <col min="3844" max="3844" width="5.85546875" style="18" customWidth="1"/>
    <col min="3845" max="3845" width="4.7109375" style="18" customWidth="1"/>
    <col min="3846" max="3846" width="5.7109375" style="18" customWidth="1"/>
    <col min="3847" max="3847" width="5.5703125" style="18" customWidth="1"/>
    <col min="3848" max="3848" width="4.5703125" style="18" customWidth="1"/>
    <col min="3849" max="3849" width="5.140625" style="18" customWidth="1"/>
    <col min="3850" max="3850" width="4.7109375" style="18" customWidth="1"/>
    <col min="3851" max="3851" width="7.28515625" style="18" customWidth="1"/>
    <col min="3852" max="3852" width="4.42578125" style="18" customWidth="1"/>
    <col min="3853" max="3853" width="5.85546875" style="18" customWidth="1"/>
    <col min="3854" max="3854" width="5.140625" style="18" customWidth="1"/>
    <col min="3855" max="3855" width="6.5703125" style="18" customWidth="1"/>
    <col min="3856" max="3856" width="7.5703125" style="18" customWidth="1"/>
    <col min="3857" max="3857" width="22.85546875" style="18" customWidth="1"/>
    <col min="3858" max="3858" width="0" style="18" hidden="1" customWidth="1"/>
    <col min="3859" max="3859" width="13.5703125" style="18" customWidth="1"/>
    <col min="3860" max="3906" width="10.28515625" style="18" customWidth="1"/>
    <col min="3907" max="4097" width="10.28515625" style="18"/>
    <col min="4098" max="4098" width="5.42578125" style="18" customWidth="1"/>
    <col min="4099" max="4099" width="26.7109375" style="18" customWidth="1"/>
    <col min="4100" max="4100" width="5.85546875" style="18" customWidth="1"/>
    <col min="4101" max="4101" width="4.7109375" style="18" customWidth="1"/>
    <col min="4102" max="4102" width="5.7109375" style="18" customWidth="1"/>
    <col min="4103" max="4103" width="5.5703125" style="18" customWidth="1"/>
    <col min="4104" max="4104" width="4.5703125" style="18" customWidth="1"/>
    <col min="4105" max="4105" width="5.140625" style="18" customWidth="1"/>
    <col min="4106" max="4106" width="4.7109375" style="18" customWidth="1"/>
    <col min="4107" max="4107" width="7.28515625" style="18" customWidth="1"/>
    <col min="4108" max="4108" width="4.42578125" style="18" customWidth="1"/>
    <col min="4109" max="4109" width="5.85546875" style="18" customWidth="1"/>
    <col min="4110" max="4110" width="5.140625" style="18" customWidth="1"/>
    <col min="4111" max="4111" width="6.5703125" style="18" customWidth="1"/>
    <col min="4112" max="4112" width="7.5703125" style="18" customWidth="1"/>
    <col min="4113" max="4113" width="22.85546875" style="18" customWidth="1"/>
    <col min="4114" max="4114" width="0" style="18" hidden="1" customWidth="1"/>
    <col min="4115" max="4115" width="13.5703125" style="18" customWidth="1"/>
    <col min="4116" max="4162" width="10.28515625" style="18" customWidth="1"/>
    <col min="4163" max="4353" width="10.28515625" style="18"/>
    <col min="4354" max="4354" width="5.42578125" style="18" customWidth="1"/>
    <col min="4355" max="4355" width="26.7109375" style="18" customWidth="1"/>
    <col min="4356" max="4356" width="5.85546875" style="18" customWidth="1"/>
    <col min="4357" max="4357" width="4.7109375" style="18" customWidth="1"/>
    <col min="4358" max="4358" width="5.7109375" style="18" customWidth="1"/>
    <col min="4359" max="4359" width="5.5703125" style="18" customWidth="1"/>
    <col min="4360" max="4360" width="4.5703125" style="18" customWidth="1"/>
    <col min="4361" max="4361" width="5.140625" style="18" customWidth="1"/>
    <col min="4362" max="4362" width="4.7109375" style="18" customWidth="1"/>
    <col min="4363" max="4363" width="7.28515625" style="18" customWidth="1"/>
    <col min="4364" max="4364" width="4.42578125" style="18" customWidth="1"/>
    <col min="4365" max="4365" width="5.85546875" style="18" customWidth="1"/>
    <col min="4366" max="4366" width="5.140625" style="18" customWidth="1"/>
    <col min="4367" max="4367" width="6.5703125" style="18" customWidth="1"/>
    <col min="4368" max="4368" width="7.5703125" style="18" customWidth="1"/>
    <col min="4369" max="4369" width="22.85546875" style="18" customWidth="1"/>
    <col min="4370" max="4370" width="0" style="18" hidden="1" customWidth="1"/>
    <col min="4371" max="4371" width="13.5703125" style="18" customWidth="1"/>
    <col min="4372" max="4418" width="10.28515625" style="18" customWidth="1"/>
    <col min="4419" max="4609" width="10.28515625" style="18"/>
    <col min="4610" max="4610" width="5.42578125" style="18" customWidth="1"/>
    <col min="4611" max="4611" width="26.7109375" style="18" customWidth="1"/>
    <col min="4612" max="4612" width="5.85546875" style="18" customWidth="1"/>
    <col min="4613" max="4613" width="4.7109375" style="18" customWidth="1"/>
    <col min="4614" max="4614" width="5.7109375" style="18" customWidth="1"/>
    <col min="4615" max="4615" width="5.5703125" style="18" customWidth="1"/>
    <col min="4616" max="4616" width="4.5703125" style="18" customWidth="1"/>
    <col min="4617" max="4617" width="5.140625" style="18" customWidth="1"/>
    <col min="4618" max="4618" width="4.7109375" style="18" customWidth="1"/>
    <col min="4619" max="4619" width="7.28515625" style="18" customWidth="1"/>
    <col min="4620" max="4620" width="4.42578125" style="18" customWidth="1"/>
    <col min="4621" max="4621" width="5.85546875" style="18" customWidth="1"/>
    <col min="4622" max="4622" width="5.140625" style="18" customWidth="1"/>
    <col min="4623" max="4623" width="6.5703125" style="18" customWidth="1"/>
    <col min="4624" max="4624" width="7.5703125" style="18" customWidth="1"/>
    <col min="4625" max="4625" width="22.85546875" style="18" customWidth="1"/>
    <col min="4626" max="4626" width="0" style="18" hidden="1" customWidth="1"/>
    <col min="4627" max="4627" width="13.5703125" style="18" customWidth="1"/>
    <col min="4628" max="4674" width="10.28515625" style="18" customWidth="1"/>
    <col min="4675" max="4865" width="10.28515625" style="18"/>
    <col min="4866" max="4866" width="5.42578125" style="18" customWidth="1"/>
    <col min="4867" max="4867" width="26.7109375" style="18" customWidth="1"/>
    <col min="4868" max="4868" width="5.85546875" style="18" customWidth="1"/>
    <col min="4869" max="4869" width="4.7109375" style="18" customWidth="1"/>
    <col min="4870" max="4870" width="5.7109375" style="18" customWidth="1"/>
    <col min="4871" max="4871" width="5.5703125" style="18" customWidth="1"/>
    <col min="4872" max="4872" width="4.5703125" style="18" customWidth="1"/>
    <col min="4873" max="4873" width="5.140625" style="18" customWidth="1"/>
    <col min="4874" max="4874" width="4.7109375" style="18" customWidth="1"/>
    <col min="4875" max="4875" width="7.28515625" style="18" customWidth="1"/>
    <col min="4876" max="4876" width="4.42578125" style="18" customWidth="1"/>
    <col min="4877" max="4877" width="5.85546875" style="18" customWidth="1"/>
    <col min="4878" max="4878" width="5.140625" style="18" customWidth="1"/>
    <col min="4879" max="4879" width="6.5703125" style="18" customWidth="1"/>
    <col min="4880" max="4880" width="7.5703125" style="18" customWidth="1"/>
    <col min="4881" max="4881" width="22.85546875" style="18" customWidth="1"/>
    <col min="4882" max="4882" width="0" style="18" hidden="1" customWidth="1"/>
    <col min="4883" max="4883" width="13.5703125" style="18" customWidth="1"/>
    <col min="4884" max="4930" width="10.28515625" style="18" customWidth="1"/>
    <col min="4931" max="5121" width="10.28515625" style="18"/>
    <col min="5122" max="5122" width="5.42578125" style="18" customWidth="1"/>
    <col min="5123" max="5123" width="26.7109375" style="18" customWidth="1"/>
    <col min="5124" max="5124" width="5.85546875" style="18" customWidth="1"/>
    <col min="5125" max="5125" width="4.7109375" style="18" customWidth="1"/>
    <col min="5126" max="5126" width="5.7109375" style="18" customWidth="1"/>
    <col min="5127" max="5127" width="5.5703125" style="18" customWidth="1"/>
    <col min="5128" max="5128" width="4.5703125" style="18" customWidth="1"/>
    <col min="5129" max="5129" width="5.140625" style="18" customWidth="1"/>
    <col min="5130" max="5130" width="4.7109375" style="18" customWidth="1"/>
    <col min="5131" max="5131" width="7.28515625" style="18" customWidth="1"/>
    <col min="5132" max="5132" width="4.42578125" style="18" customWidth="1"/>
    <col min="5133" max="5133" width="5.85546875" style="18" customWidth="1"/>
    <col min="5134" max="5134" width="5.140625" style="18" customWidth="1"/>
    <col min="5135" max="5135" width="6.5703125" style="18" customWidth="1"/>
    <col min="5136" max="5136" width="7.5703125" style="18" customWidth="1"/>
    <col min="5137" max="5137" width="22.85546875" style="18" customWidth="1"/>
    <col min="5138" max="5138" width="0" style="18" hidden="1" customWidth="1"/>
    <col min="5139" max="5139" width="13.5703125" style="18" customWidth="1"/>
    <col min="5140" max="5186" width="10.28515625" style="18" customWidth="1"/>
    <col min="5187" max="5377" width="10.28515625" style="18"/>
    <col min="5378" max="5378" width="5.42578125" style="18" customWidth="1"/>
    <col min="5379" max="5379" width="26.7109375" style="18" customWidth="1"/>
    <col min="5380" max="5380" width="5.85546875" style="18" customWidth="1"/>
    <col min="5381" max="5381" width="4.7109375" style="18" customWidth="1"/>
    <col min="5382" max="5382" width="5.7109375" style="18" customWidth="1"/>
    <col min="5383" max="5383" width="5.5703125" style="18" customWidth="1"/>
    <col min="5384" max="5384" width="4.5703125" style="18" customWidth="1"/>
    <col min="5385" max="5385" width="5.140625" style="18" customWidth="1"/>
    <col min="5386" max="5386" width="4.7109375" style="18" customWidth="1"/>
    <col min="5387" max="5387" width="7.28515625" style="18" customWidth="1"/>
    <col min="5388" max="5388" width="4.42578125" style="18" customWidth="1"/>
    <col min="5389" max="5389" width="5.85546875" style="18" customWidth="1"/>
    <col min="5390" max="5390" width="5.140625" style="18" customWidth="1"/>
    <col min="5391" max="5391" width="6.5703125" style="18" customWidth="1"/>
    <col min="5392" max="5392" width="7.5703125" style="18" customWidth="1"/>
    <col min="5393" max="5393" width="22.85546875" style="18" customWidth="1"/>
    <col min="5394" max="5394" width="0" style="18" hidden="1" customWidth="1"/>
    <col min="5395" max="5395" width="13.5703125" style="18" customWidth="1"/>
    <col min="5396" max="5442" width="10.28515625" style="18" customWidth="1"/>
    <col min="5443" max="5633" width="10.28515625" style="18"/>
    <col min="5634" max="5634" width="5.42578125" style="18" customWidth="1"/>
    <col min="5635" max="5635" width="26.7109375" style="18" customWidth="1"/>
    <col min="5636" max="5636" width="5.85546875" style="18" customWidth="1"/>
    <col min="5637" max="5637" width="4.7109375" style="18" customWidth="1"/>
    <col min="5638" max="5638" width="5.7109375" style="18" customWidth="1"/>
    <col min="5639" max="5639" width="5.5703125" style="18" customWidth="1"/>
    <col min="5640" max="5640" width="4.5703125" style="18" customWidth="1"/>
    <col min="5641" max="5641" width="5.140625" style="18" customWidth="1"/>
    <col min="5642" max="5642" width="4.7109375" style="18" customWidth="1"/>
    <col min="5643" max="5643" width="7.28515625" style="18" customWidth="1"/>
    <col min="5644" max="5644" width="4.42578125" style="18" customWidth="1"/>
    <col min="5645" max="5645" width="5.85546875" style="18" customWidth="1"/>
    <col min="5646" max="5646" width="5.140625" style="18" customWidth="1"/>
    <col min="5647" max="5647" width="6.5703125" style="18" customWidth="1"/>
    <col min="5648" max="5648" width="7.5703125" style="18" customWidth="1"/>
    <col min="5649" max="5649" width="22.85546875" style="18" customWidth="1"/>
    <col min="5650" max="5650" width="0" style="18" hidden="1" customWidth="1"/>
    <col min="5651" max="5651" width="13.5703125" style="18" customWidth="1"/>
    <col min="5652" max="5698" width="10.28515625" style="18" customWidth="1"/>
    <col min="5699" max="5889" width="10.28515625" style="18"/>
    <col min="5890" max="5890" width="5.42578125" style="18" customWidth="1"/>
    <col min="5891" max="5891" width="26.7109375" style="18" customWidth="1"/>
    <col min="5892" max="5892" width="5.85546875" style="18" customWidth="1"/>
    <col min="5893" max="5893" width="4.7109375" style="18" customWidth="1"/>
    <col min="5894" max="5894" width="5.7109375" style="18" customWidth="1"/>
    <col min="5895" max="5895" width="5.5703125" style="18" customWidth="1"/>
    <col min="5896" max="5896" width="4.5703125" style="18" customWidth="1"/>
    <col min="5897" max="5897" width="5.140625" style="18" customWidth="1"/>
    <col min="5898" max="5898" width="4.7109375" style="18" customWidth="1"/>
    <col min="5899" max="5899" width="7.28515625" style="18" customWidth="1"/>
    <col min="5900" max="5900" width="4.42578125" style="18" customWidth="1"/>
    <col min="5901" max="5901" width="5.85546875" style="18" customWidth="1"/>
    <col min="5902" max="5902" width="5.140625" style="18" customWidth="1"/>
    <col min="5903" max="5903" width="6.5703125" style="18" customWidth="1"/>
    <col min="5904" max="5904" width="7.5703125" style="18" customWidth="1"/>
    <col min="5905" max="5905" width="22.85546875" style="18" customWidth="1"/>
    <col min="5906" max="5906" width="0" style="18" hidden="1" customWidth="1"/>
    <col min="5907" max="5907" width="13.5703125" style="18" customWidth="1"/>
    <col min="5908" max="5954" width="10.28515625" style="18" customWidth="1"/>
    <col min="5955" max="6145" width="10.28515625" style="18"/>
    <col min="6146" max="6146" width="5.42578125" style="18" customWidth="1"/>
    <col min="6147" max="6147" width="26.7109375" style="18" customWidth="1"/>
    <col min="6148" max="6148" width="5.85546875" style="18" customWidth="1"/>
    <col min="6149" max="6149" width="4.7109375" style="18" customWidth="1"/>
    <col min="6150" max="6150" width="5.7109375" style="18" customWidth="1"/>
    <col min="6151" max="6151" width="5.5703125" style="18" customWidth="1"/>
    <col min="6152" max="6152" width="4.5703125" style="18" customWidth="1"/>
    <col min="6153" max="6153" width="5.140625" style="18" customWidth="1"/>
    <col min="6154" max="6154" width="4.7109375" style="18" customWidth="1"/>
    <col min="6155" max="6155" width="7.28515625" style="18" customWidth="1"/>
    <col min="6156" max="6156" width="4.42578125" style="18" customWidth="1"/>
    <col min="6157" max="6157" width="5.85546875" style="18" customWidth="1"/>
    <col min="6158" max="6158" width="5.140625" style="18" customWidth="1"/>
    <col min="6159" max="6159" width="6.5703125" style="18" customWidth="1"/>
    <col min="6160" max="6160" width="7.5703125" style="18" customWidth="1"/>
    <col min="6161" max="6161" width="22.85546875" style="18" customWidth="1"/>
    <col min="6162" max="6162" width="0" style="18" hidden="1" customWidth="1"/>
    <col min="6163" max="6163" width="13.5703125" style="18" customWidth="1"/>
    <col min="6164" max="6210" width="10.28515625" style="18" customWidth="1"/>
    <col min="6211" max="6401" width="10.28515625" style="18"/>
    <col min="6402" max="6402" width="5.42578125" style="18" customWidth="1"/>
    <col min="6403" max="6403" width="26.7109375" style="18" customWidth="1"/>
    <col min="6404" max="6404" width="5.85546875" style="18" customWidth="1"/>
    <col min="6405" max="6405" width="4.7109375" style="18" customWidth="1"/>
    <col min="6406" max="6406" width="5.7109375" style="18" customWidth="1"/>
    <col min="6407" max="6407" width="5.5703125" style="18" customWidth="1"/>
    <col min="6408" max="6408" width="4.5703125" style="18" customWidth="1"/>
    <col min="6409" max="6409" width="5.140625" style="18" customWidth="1"/>
    <col min="6410" max="6410" width="4.7109375" style="18" customWidth="1"/>
    <col min="6411" max="6411" width="7.28515625" style="18" customWidth="1"/>
    <col min="6412" max="6412" width="4.42578125" style="18" customWidth="1"/>
    <col min="6413" max="6413" width="5.85546875" style="18" customWidth="1"/>
    <col min="6414" max="6414" width="5.140625" style="18" customWidth="1"/>
    <col min="6415" max="6415" width="6.5703125" style="18" customWidth="1"/>
    <col min="6416" max="6416" width="7.5703125" style="18" customWidth="1"/>
    <col min="6417" max="6417" width="22.85546875" style="18" customWidth="1"/>
    <col min="6418" max="6418" width="0" style="18" hidden="1" customWidth="1"/>
    <col min="6419" max="6419" width="13.5703125" style="18" customWidth="1"/>
    <col min="6420" max="6466" width="10.28515625" style="18" customWidth="1"/>
    <col min="6467" max="6657" width="10.28515625" style="18"/>
    <col min="6658" max="6658" width="5.42578125" style="18" customWidth="1"/>
    <col min="6659" max="6659" width="26.7109375" style="18" customWidth="1"/>
    <col min="6660" max="6660" width="5.85546875" style="18" customWidth="1"/>
    <col min="6661" max="6661" width="4.7109375" style="18" customWidth="1"/>
    <col min="6662" max="6662" width="5.7109375" style="18" customWidth="1"/>
    <col min="6663" max="6663" width="5.5703125" style="18" customWidth="1"/>
    <col min="6664" max="6664" width="4.5703125" style="18" customWidth="1"/>
    <col min="6665" max="6665" width="5.140625" style="18" customWidth="1"/>
    <col min="6666" max="6666" width="4.7109375" style="18" customWidth="1"/>
    <col min="6667" max="6667" width="7.28515625" style="18" customWidth="1"/>
    <col min="6668" max="6668" width="4.42578125" style="18" customWidth="1"/>
    <col min="6669" max="6669" width="5.85546875" style="18" customWidth="1"/>
    <col min="6670" max="6670" width="5.140625" style="18" customWidth="1"/>
    <col min="6671" max="6671" width="6.5703125" style="18" customWidth="1"/>
    <col min="6672" max="6672" width="7.5703125" style="18" customWidth="1"/>
    <col min="6673" max="6673" width="22.85546875" style="18" customWidth="1"/>
    <col min="6674" max="6674" width="0" style="18" hidden="1" customWidth="1"/>
    <col min="6675" max="6675" width="13.5703125" style="18" customWidth="1"/>
    <col min="6676" max="6722" width="10.28515625" style="18" customWidth="1"/>
    <col min="6723" max="6913" width="10.28515625" style="18"/>
    <col min="6914" max="6914" width="5.42578125" style="18" customWidth="1"/>
    <col min="6915" max="6915" width="26.7109375" style="18" customWidth="1"/>
    <col min="6916" max="6916" width="5.85546875" style="18" customWidth="1"/>
    <col min="6917" max="6917" width="4.7109375" style="18" customWidth="1"/>
    <col min="6918" max="6918" width="5.7109375" style="18" customWidth="1"/>
    <col min="6919" max="6919" width="5.5703125" style="18" customWidth="1"/>
    <col min="6920" max="6920" width="4.5703125" style="18" customWidth="1"/>
    <col min="6921" max="6921" width="5.140625" style="18" customWidth="1"/>
    <col min="6922" max="6922" width="4.7109375" style="18" customWidth="1"/>
    <col min="6923" max="6923" width="7.28515625" style="18" customWidth="1"/>
    <col min="6924" max="6924" width="4.42578125" style="18" customWidth="1"/>
    <col min="6925" max="6925" width="5.85546875" style="18" customWidth="1"/>
    <col min="6926" max="6926" width="5.140625" style="18" customWidth="1"/>
    <col min="6927" max="6927" width="6.5703125" style="18" customWidth="1"/>
    <col min="6928" max="6928" width="7.5703125" style="18" customWidth="1"/>
    <col min="6929" max="6929" width="22.85546875" style="18" customWidth="1"/>
    <col min="6930" max="6930" width="0" style="18" hidden="1" customWidth="1"/>
    <col min="6931" max="6931" width="13.5703125" style="18" customWidth="1"/>
    <col min="6932" max="6978" width="10.28515625" style="18" customWidth="1"/>
    <col min="6979" max="7169" width="10.28515625" style="18"/>
    <col min="7170" max="7170" width="5.42578125" style="18" customWidth="1"/>
    <col min="7171" max="7171" width="26.7109375" style="18" customWidth="1"/>
    <col min="7172" max="7172" width="5.85546875" style="18" customWidth="1"/>
    <col min="7173" max="7173" width="4.7109375" style="18" customWidth="1"/>
    <col min="7174" max="7174" width="5.7109375" style="18" customWidth="1"/>
    <col min="7175" max="7175" width="5.5703125" style="18" customWidth="1"/>
    <col min="7176" max="7176" width="4.5703125" style="18" customWidth="1"/>
    <col min="7177" max="7177" width="5.140625" style="18" customWidth="1"/>
    <col min="7178" max="7178" width="4.7109375" style="18" customWidth="1"/>
    <col min="7179" max="7179" width="7.28515625" style="18" customWidth="1"/>
    <col min="7180" max="7180" width="4.42578125" style="18" customWidth="1"/>
    <col min="7181" max="7181" width="5.85546875" style="18" customWidth="1"/>
    <col min="7182" max="7182" width="5.140625" style="18" customWidth="1"/>
    <col min="7183" max="7183" width="6.5703125" style="18" customWidth="1"/>
    <col min="7184" max="7184" width="7.5703125" style="18" customWidth="1"/>
    <col min="7185" max="7185" width="22.85546875" style="18" customWidth="1"/>
    <col min="7186" max="7186" width="0" style="18" hidden="1" customWidth="1"/>
    <col min="7187" max="7187" width="13.5703125" style="18" customWidth="1"/>
    <col min="7188" max="7234" width="10.28515625" style="18" customWidth="1"/>
    <col min="7235" max="7425" width="10.28515625" style="18"/>
    <col min="7426" max="7426" width="5.42578125" style="18" customWidth="1"/>
    <col min="7427" max="7427" width="26.7109375" style="18" customWidth="1"/>
    <col min="7428" max="7428" width="5.85546875" style="18" customWidth="1"/>
    <col min="7429" max="7429" width="4.7109375" style="18" customWidth="1"/>
    <col min="7430" max="7430" width="5.7109375" style="18" customWidth="1"/>
    <col min="7431" max="7431" width="5.5703125" style="18" customWidth="1"/>
    <col min="7432" max="7432" width="4.5703125" style="18" customWidth="1"/>
    <col min="7433" max="7433" width="5.140625" style="18" customWidth="1"/>
    <col min="7434" max="7434" width="4.7109375" style="18" customWidth="1"/>
    <col min="7435" max="7435" width="7.28515625" style="18" customWidth="1"/>
    <col min="7436" max="7436" width="4.42578125" style="18" customWidth="1"/>
    <col min="7437" max="7437" width="5.85546875" style="18" customWidth="1"/>
    <col min="7438" max="7438" width="5.140625" style="18" customWidth="1"/>
    <col min="7439" max="7439" width="6.5703125" style="18" customWidth="1"/>
    <col min="7440" max="7440" width="7.5703125" style="18" customWidth="1"/>
    <col min="7441" max="7441" width="22.85546875" style="18" customWidth="1"/>
    <col min="7442" max="7442" width="0" style="18" hidden="1" customWidth="1"/>
    <col min="7443" max="7443" width="13.5703125" style="18" customWidth="1"/>
    <col min="7444" max="7490" width="10.28515625" style="18" customWidth="1"/>
    <col min="7491" max="7681" width="10.28515625" style="18"/>
    <col min="7682" max="7682" width="5.42578125" style="18" customWidth="1"/>
    <col min="7683" max="7683" width="26.7109375" style="18" customWidth="1"/>
    <col min="7684" max="7684" width="5.85546875" style="18" customWidth="1"/>
    <col min="7685" max="7685" width="4.7109375" style="18" customWidth="1"/>
    <col min="7686" max="7686" width="5.7109375" style="18" customWidth="1"/>
    <col min="7687" max="7687" width="5.5703125" style="18" customWidth="1"/>
    <col min="7688" max="7688" width="4.5703125" style="18" customWidth="1"/>
    <col min="7689" max="7689" width="5.140625" style="18" customWidth="1"/>
    <col min="7690" max="7690" width="4.7109375" style="18" customWidth="1"/>
    <col min="7691" max="7691" width="7.28515625" style="18" customWidth="1"/>
    <col min="7692" max="7692" width="4.42578125" style="18" customWidth="1"/>
    <col min="7693" max="7693" width="5.85546875" style="18" customWidth="1"/>
    <col min="7694" max="7694" width="5.140625" style="18" customWidth="1"/>
    <col min="7695" max="7695" width="6.5703125" style="18" customWidth="1"/>
    <col min="7696" max="7696" width="7.5703125" style="18" customWidth="1"/>
    <col min="7697" max="7697" width="22.85546875" style="18" customWidth="1"/>
    <col min="7698" max="7698" width="0" style="18" hidden="1" customWidth="1"/>
    <col min="7699" max="7699" width="13.5703125" style="18" customWidth="1"/>
    <col min="7700" max="7746" width="10.28515625" style="18" customWidth="1"/>
    <col min="7747" max="7937" width="10.28515625" style="18"/>
    <col min="7938" max="7938" width="5.42578125" style="18" customWidth="1"/>
    <col min="7939" max="7939" width="26.7109375" style="18" customWidth="1"/>
    <col min="7940" max="7940" width="5.85546875" style="18" customWidth="1"/>
    <col min="7941" max="7941" width="4.7109375" style="18" customWidth="1"/>
    <col min="7942" max="7942" width="5.7109375" style="18" customWidth="1"/>
    <col min="7943" max="7943" width="5.5703125" style="18" customWidth="1"/>
    <col min="7944" max="7944" width="4.5703125" style="18" customWidth="1"/>
    <col min="7945" max="7945" width="5.140625" style="18" customWidth="1"/>
    <col min="7946" max="7946" width="4.7109375" style="18" customWidth="1"/>
    <col min="7947" max="7947" width="7.28515625" style="18" customWidth="1"/>
    <col min="7948" max="7948" width="4.42578125" style="18" customWidth="1"/>
    <col min="7949" max="7949" width="5.85546875" style="18" customWidth="1"/>
    <col min="7950" max="7950" width="5.140625" style="18" customWidth="1"/>
    <col min="7951" max="7951" width="6.5703125" style="18" customWidth="1"/>
    <col min="7952" max="7952" width="7.5703125" style="18" customWidth="1"/>
    <col min="7953" max="7953" width="22.85546875" style="18" customWidth="1"/>
    <col min="7954" max="7954" width="0" style="18" hidden="1" customWidth="1"/>
    <col min="7955" max="7955" width="13.5703125" style="18" customWidth="1"/>
    <col min="7956" max="8002" width="10.28515625" style="18" customWidth="1"/>
    <col min="8003" max="8193" width="10.28515625" style="18"/>
    <col min="8194" max="8194" width="5.42578125" style="18" customWidth="1"/>
    <col min="8195" max="8195" width="26.7109375" style="18" customWidth="1"/>
    <col min="8196" max="8196" width="5.85546875" style="18" customWidth="1"/>
    <col min="8197" max="8197" width="4.7109375" style="18" customWidth="1"/>
    <col min="8198" max="8198" width="5.7109375" style="18" customWidth="1"/>
    <col min="8199" max="8199" width="5.5703125" style="18" customWidth="1"/>
    <col min="8200" max="8200" width="4.5703125" style="18" customWidth="1"/>
    <col min="8201" max="8201" width="5.140625" style="18" customWidth="1"/>
    <col min="8202" max="8202" width="4.7109375" style="18" customWidth="1"/>
    <col min="8203" max="8203" width="7.28515625" style="18" customWidth="1"/>
    <col min="8204" max="8204" width="4.42578125" style="18" customWidth="1"/>
    <col min="8205" max="8205" width="5.85546875" style="18" customWidth="1"/>
    <col min="8206" max="8206" width="5.140625" style="18" customWidth="1"/>
    <col min="8207" max="8207" width="6.5703125" style="18" customWidth="1"/>
    <col min="8208" max="8208" width="7.5703125" style="18" customWidth="1"/>
    <col min="8209" max="8209" width="22.85546875" style="18" customWidth="1"/>
    <col min="8210" max="8210" width="0" style="18" hidden="1" customWidth="1"/>
    <col min="8211" max="8211" width="13.5703125" style="18" customWidth="1"/>
    <col min="8212" max="8258" width="10.28515625" style="18" customWidth="1"/>
    <col min="8259" max="8449" width="10.28515625" style="18"/>
    <col min="8450" max="8450" width="5.42578125" style="18" customWidth="1"/>
    <col min="8451" max="8451" width="26.7109375" style="18" customWidth="1"/>
    <col min="8452" max="8452" width="5.85546875" style="18" customWidth="1"/>
    <col min="8453" max="8453" width="4.7109375" style="18" customWidth="1"/>
    <col min="8454" max="8454" width="5.7109375" style="18" customWidth="1"/>
    <col min="8455" max="8455" width="5.5703125" style="18" customWidth="1"/>
    <col min="8456" max="8456" width="4.5703125" style="18" customWidth="1"/>
    <col min="8457" max="8457" width="5.140625" style="18" customWidth="1"/>
    <col min="8458" max="8458" width="4.7109375" style="18" customWidth="1"/>
    <col min="8459" max="8459" width="7.28515625" style="18" customWidth="1"/>
    <col min="8460" max="8460" width="4.42578125" style="18" customWidth="1"/>
    <col min="8461" max="8461" width="5.85546875" style="18" customWidth="1"/>
    <col min="8462" max="8462" width="5.140625" style="18" customWidth="1"/>
    <col min="8463" max="8463" width="6.5703125" style="18" customWidth="1"/>
    <col min="8464" max="8464" width="7.5703125" style="18" customWidth="1"/>
    <col min="8465" max="8465" width="22.85546875" style="18" customWidth="1"/>
    <col min="8466" max="8466" width="0" style="18" hidden="1" customWidth="1"/>
    <col min="8467" max="8467" width="13.5703125" style="18" customWidth="1"/>
    <col min="8468" max="8514" width="10.28515625" style="18" customWidth="1"/>
    <col min="8515" max="8705" width="10.28515625" style="18"/>
    <col min="8706" max="8706" width="5.42578125" style="18" customWidth="1"/>
    <col min="8707" max="8707" width="26.7109375" style="18" customWidth="1"/>
    <col min="8708" max="8708" width="5.85546875" style="18" customWidth="1"/>
    <col min="8709" max="8709" width="4.7109375" style="18" customWidth="1"/>
    <col min="8710" max="8710" width="5.7109375" style="18" customWidth="1"/>
    <col min="8711" max="8711" width="5.5703125" style="18" customWidth="1"/>
    <col min="8712" max="8712" width="4.5703125" style="18" customWidth="1"/>
    <col min="8713" max="8713" width="5.140625" style="18" customWidth="1"/>
    <col min="8714" max="8714" width="4.7109375" style="18" customWidth="1"/>
    <col min="8715" max="8715" width="7.28515625" style="18" customWidth="1"/>
    <col min="8716" max="8716" width="4.42578125" style="18" customWidth="1"/>
    <col min="8717" max="8717" width="5.85546875" style="18" customWidth="1"/>
    <col min="8718" max="8718" width="5.140625" style="18" customWidth="1"/>
    <col min="8719" max="8719" width="6.5703125" style="18" customWidth="1"/>
    <col min="8720" max="8720" width="7.5703125" style="18" customWidth="1"/>
    <col min="8721" max="8721" width="22.85546875" style="18" customWidth="1"/>
    <col min="8722" max="8722" width="0" style="18" hidden="1" customWidth="1"/>
    <col min="8723" max="8723" width="13.5703125" style="18" customWidth="1"/>
    <col min="8724" max="8770" width="10.28515625" style="18" customWidth="1"/>
    <col min="8771" max="8961" width="10.28515625" style="18"/>
    <col min="8962" max="8962" width="5.42578125" style="18" customWidth="1"/>
    <col min="8963" max="8963" width="26.7109375" style="18" customWidth="1"/>
    <col min="8964" max="8964" width="5.85546875" style="18" customWidth="1"/>
    <col min="8965" max="8965" width="4.7109375" style="18" customWidth="1"/>
    <col min="8966" max="8966" width="5.7109375" style="18" customWidth="1"/>
    <col min="8967" max="8967" width="5.5703125" style="18" customWidth="1"/>
    <col min="8968" max="8968" width="4.5703125" style="18" customWidth="1"/>
    <col min="8969" max="8969" width="5.140625" style="18" customWidth="1"/>
    <col min="8970" max="8970" width="4.7109375" style="18" customWidth="1"/>
    <col min="8971" max="8971" width="7.28515625" style="18" customWidth="1"/>
    <col min="8972" max="8972" width="4.42578125" style="18" customWidth="1"/>
    <col min="8973" max="8973" width="5.85546875" style="18" customWidth="1"/>
    <col min="8974" max="8974" width="5.140625" style="18" customWidth="1"/>
    <col min="8975" max="8975" width="6.5703125" style="18" customWidth="1"/>
    <col min="8976" max="8976" width="7.5703125" style="18" customWidth="1"/>
    <col min="8977" max="8977" width="22.85546875" style="18" customWidth="1"/>
    <col min="8978" max="8978" width="0" style="18" hidden="1" customWidth="1"/>
    <col min="8979" max="8979" width="13.5703125" style="18" customWidth="1"/>
    <col min="8980" max="9026" width="10.28515625" style="18" customWidth="1"/>
    <col min="9027" max="9217" width="10.28515625" style="18"/>
    <col min="9218" max="9218" width="5.42578125" style="18" customWidth="1"/>
    <col min="9219" max="9219" width="26.7109375" style="18" customWidth="1"/>
    <col min="9220" max="9220" width="5.85546875" style="18" customWidth="1"/>
    <col min="9221" max="9221" width="4.7109375" style="18" customWidth="1"/>
    <col min="9222" max="9222" width="5.7109375" style="18" customWidth="1"/>
    <col min="9223" max="9223" width="5.5703125" style="18" customWidth="1"/>
    <col min="9224" max="9224" width="4.5703125" style="18" customWidth="1"/>
    <col min="9225" max="9225" width="5.140625" style="18" customWidth="1"/>
    <col min="9226" max="9226" width="4.7109375" style="18" customWidth="1"/>
    <col min="9227" max="9227" width="7.28515625" style="18" customWidth="1"/>
    <col min="9228" max="9228" width="4.42578125" style="18" customWidth="1"/>
    <col min="9229" max="9229" width="5.85546875" style="18" customWidth="1"/>
    <col min="9230" max="9230" width="5.140625" style="18" customWidth="1"/>
    <col min="9231" max="9231" width="6.5703125" style="18" customWidth="1"/>
    <col min="9232" max="9232" width="7.5703125" style="18" customWidth="1"/>
    <col min="9233" max="9233" width="22.85546875" style="18" customWidth="1"/>
    <col min="9234" max="9234" width="0" style="18" hidden="1" customWidth="1"/>
    <col min="9235" max="9235" width="13.5703125" style="18" customWidth="1"/>
    <col min="9236" max="9282" width="10.28515625" style="18" customWidth="1"/>
    <col min="9283" max="9473" width="10.28515625" style="18"/>
    <col min="9474" max="9474" width="5.42578125" style="18" customWidth="1"/>
    <col min="9475" max="9475" width="26.7109375" style="18" customWidth="1"/>
    <col min="9476" max="9476" width="5.85546875" style="18" customWidth="1"/>
    <col min="9477" max="9477" width="4.7109375" style="18" customWidth="1"/>
    <col min="9478" max="9478" width="5.7109375" style="18" customWidth="1"/>
    <col min="9479" max="9479" width="5.5703125" style="18" customWidth="1"/>
    <col min="9480" max="9480" width="4.5703125" style="18" customWidth="1"/>
    <col min="9481" max="9481" width="5.140625" style="18" customWidth="1"/>
    <col min="9482" max="9482" width="4.7109375" style="18" customWidth="1"/>
    <col min="9483" max="9483" width="7.28515625" style="18" customWidth="1"/>
    <col min="9484" max="9484" width="4.42578125" style="18" customWidth="1"/>
    <col min="9485" max="9485" width="5.85546875" style="18" customWidth="1"/>
    <col min="9486" max="9486" width="5.140625" style="18" customWidth="1"/>
    <col min="9487" max="9487" width="6.5703125" style="18" customWidth="1"/>
    <col min="9488" max="9488" width="7.5703125" style="18" customWidth="1"/>
    <col min="9489" max="9489" width="22.85546875" style="18" customWidth="1"/>
    <col min="9490" max="9490" width="0" style="18" hidden="1" customWidth="1"/>
    <col min="9491" max="9491" width="13.5703125" style="18" customWidth="1"/>
    <col min="9492" max="9538" width="10.28515625" style="18" customWidth="1"/>
    <col min="9539" max="9729" width="10.28515625" style="18"/>
    <col min="9730" max="9730" width="5.42578125" style="18" customWidth="1"/>
    <col min="9731" max="9731" width="26.7109375" style="18" customWidth="1"/>
    <col min="9732" max="9732" width="5.85546875" style="18" customWidth="1"/>
    <col min="9733" max="9733" width="4.7109375" style="18" customWidth="1"/>
    <col min="9734" max="9734" width="5.7109375" style="18" customWidth="1"/>
    <col min="9735" max="9735" width="5.5703125" style="18" customWidth="1"/>
    <col min="9736" max="9736" width="4.5703125" style="18" customWidth="1"/>
    <col min="9737" max="9737" width="5.140625" style="18" customWidth="1"/>
    <col min="9738" max="9738" width="4.7109375" style="18" customWidth="1"/>
    <col min="9739" max="9739" width="7.28515625" style="18" customWidth="1"/>
    <col min="9740" max="9740" width="4.42578125" style="18" customWidth="1"/>
    <col min="9741" max="9741" width="5.85546875" style="18" customWidth="1"/>
    <col min="9742" max="9742" width="5.140625" style="18" customWidth="1"/>
    <col min="9743" max="9743" width="6.5703125" style="18" customWidth="1"/>
    <col min="9744" max="9744" width="7.5703125" style="18" customWidth="1"/>
    <col min="9745" max="9745" width="22.85546875" style="18" customWidth="1"/>
    <col min="9746" max="9746" width="0" style="18" hidden="1" customWidth="1"/>
    <col min="9747" max="9747" width="13.5703125" style="18" customWidth="1"/>
    <col min="9748" max="9794" width="10.28515625" style="18" customWidth="1"/>
    <col min="9795" max="9985" width="10.28515625" style="18"/>
    <col min="9986" max="9986" width="5.42578125" style="18" customWidth="1"/>
    <col min="9987" max="9987" width="26.7109375" style="18" customWidth="1"/>
    <col min="9988" max="9988" width="5.85546875" style="18" customWidth="1"/>
    <col min="9989" max="9989" width="4.7109375" style="18" customWidth="1"/>
    <col min="9990" max="9990" width="5.7109375" style="18" customWidth="1"/>
    <col min="9991" max="9991" width="5.5703125" style="18" customWidth="1"/>
    <col min="9992" max="9992" width="4.5703125" style="18" customWidth="1"/>
    <col min="9993" max="9993" width="5.140625" style="18" customWidth="1"/>
    <col min="9994" max="9994" width="4.7109375" style="18" customWidth="1"/>
    <col min="9995" max="9995" width="7.28515625" style="18" customWidth="1"/>
    <col min="9996" max="9996" width="4.42578125" style="18" customWidth="1"/>
    <col min="9997" max="9997" width="5.85546875" style="18" customWidth="1"/>
    <col min="9998" max="9998" width="5.140625" style="18" customWidth="1"/>
    <col min="9999" max="9999" width="6.5703125" style="18" customWidth="1"/>
    <col min="10000" max="10000" width="7.5703125" style="18" customWidth="1"/>
    <col min="10001" max="10001" width="22.85546875" style="18" customWidth="1"/>
    <col min="10002" max="10002" width="0" style="18" hidden="1" customWidth="1"/>
    <col min="10003" max="10003" width="13.5703125" style="18" customWidth="1"/>
    <col min="10004" max="10050" width="10.28515625" style="18" customWidth="1"/>
    <col min="10051" max="10241" width="10.28515625" style="18"/>
    <col min="10242" max="10242" width="5.42578125" style="18" customWidth="1"/>
    <col min="10243" max="10243" width="26.7109375" style="18" customWidth="1"/>
    <col min="10244" max="10244" width="5.85546875" style="18" customWidth="1"/>
    <col min="10245" max="10245" width="4.7109375" style="18" customWidth="1"/>
    <col min="10246" max="10246" width="5.7109375" style="18" customWidth="1"/>
    <col min="10247" max="10247" width="5.5703125" style="18" customWidth="1"/>
    <col min="10248" max="10248" width="4.5703125" style="18" customWidth="1"/>
    <col min="10249" max="10249" width="5.140625" style="18" customWidth="1"/>
    <col min="10250" max="10250" width="4.7109375" style="18" customWidth="1"/>
    <col min="10251" max="10251" width="7.28515625" style="18" customWidth="1"/>
    <col min="10252" max="10252" width="4.42578125" style="18" customWidth="1"/>
    <col min="10253" max="10253" width="5.85546875" style="18" customWidth="1"/>
    <col min="10254" max="10254" width="5.140625" style="18" customWidth="1"/>
    <col min="10255" max="10255" width="6.5703125" style="18" customWidth="1"/>
    <col min="10256" max="10256" width="7.5703125" style="18" customWidth="1"/>
    <col min="10257" max="10257" width="22.85546875" style="18" customWidth="1"/>
    <col min="10258" max="10258" width="0" style="18" hidden="1" customWidth="1"/>
    <col min="10259" max="10259" width="13.5703125" style="18" customWidth="1"/>
    <col min="10260" max="10306" width="10.28515625" style="18" customWidth="1"/>
    <col min="10307" max="10497" width="10.28515625" style="18"/>
    <col min="10498" max="10498" width="5.42578125" style="18" customWidth="1"/>
    <col min="10499" max="10499" width="26.7109375" style="18" customWidth="1"/>
    <col min="10500" max="10500" width="5.85546875" style="18" customWidth="1"/>
    <col min="10501" max="10501" width="4.7109375" style="18" customWidth="1"/>
    <col min="10502" max="10502" width="5.7109375" style="18" customWidth="1"/>
    <col min="10503" max="10503" width="5.5703125" style="18" customWidth="1"/>
    <col min="10504" max="10504" width="4.5703125" style="18" customWidth="1"/>
    <col min="10505" max="10505" width="5.140625" style="18" customWidth="1"/>
    <col min="10506" max="10506" width="4.7109375" style="18" customWidth="1"/>
    <col min="10507" max="10507" width="7.28515625" style="18" customWidth="1"/>
    <col min="10508" max="10508" width="4.42578125" style="18" customWidth="1"/>
    <col min="10509" max="10509" width="5.85546875" style="18" customWidth="1"/>
    <col min="10510" max="10510" width="5.140625" style="18" customWidth="1"/>
    <col min="10511" max="10511" width="6.5703125" style="18" customWidth="1"/>
    <col min="10512" max="10512" width="7.5703125" style="18" customWidth="1"/>
    <col min="10513" max="10513" width="22.85546875" style="18" customWidth="1"/>
    <col min="10514" max="10514" width="0" style="18" hidden="1" customWidth="1"/>
    <col min="10515" max="10515" width="13.5703125" style="18" customWidth="1"/>
    <col min="10516" max="10562" width="10.28515625" style="18" customWidth="1"/>
    <col min="10563" max="10753" width="10.28515625" style="18"/>
    <col min="10754" max="10754" width="5.42578125" style="18" customWidth="1"/>
    <col min="10755" max="10755" width="26.7109375" style="18" customWidth="1"/>
    <col min="10756" max="10756" width="5.85546875" style="18" customWidth="1"/>
    <col min="10757" max="10757" width="4.7109375" style="18" customWidth="1"/>
    <col min="10758" max="10758" width="5.7109375" style="18" customWidth="1"/>
    <col min="10759" max="10759" width="5.5703125" style="18" customWidth="1"/>
    <col min="10760" max="10760" width="4.5703125" style="18" customWidth="1"/>
    <col min="10761" max="10761" width="5.140625" style="18" customWidth="1"/>
    <col min="10762" max="10762" width="4.7109375" style="18" customWidth="1"/>
    <col min="10763" max="10763" width="7.28515625" style="18" customWidth="1"/>
    <col min="10764" max="10764" width="4.42578125" style="18" customWidth="1"/>
    <col min="10765" max="10765" width="5.85546875" style="18" customWidth="1"/>
    <col min="10766" max="10766" width="5.140625" style="18" customWidth="1"/>
    <col min="10767" max="10767" width="6.5703125" style="18" customWidth="1"/>
    <col min="10768" max="10768" width="7.5703125" style="18" customWidth="1"/>
    <col min="10769" max="10769" width="22.85546875" style="18" customWidth="1"/>
    <col min="10770" max="10770" width="0" style="18" hidden="1" customWidth="1"/>
    <col min="10771" max="10771" width="13.5703125" style="18" customWidth="1"/>
    <col min="10772" max="10818" width="10.28515625" style="18" customWidth="1"/>
    <col min="10819" max="11009" width="10.28515625" style="18"/>
    <col min="11010" max="11010" width="5.42578125" style="18" customWidth="1"/>
    <col min="11011" max="11011" width="26.7109375" style="18" customWidth="1"/>
    <col min="11012" max="11012" width="5.85546875" style="18" customWidth="1"/>
    <col min="11013" max="11013" width="4.7109375" style="18" customWidth="1"/>
    <col min="11014" max="11014" width="5.7109375" style="18" customWidth="1"/>
    <col min="11015" max="11015" width="5.5703125" style="18" customWidth="1"/>
    <col min="11016" max="11016" width="4.5703125" style="18" customWidth="1"/>
    <col min="11017" max="11017" width="5.140625" style="18" customWidth="1"/>
    <col min="11018" max="11018" width="4.7109375" style="18" customWidth="1"/>
    <col min="11019" max="11019" width="7.28515625" style="18" customWidth="1"/>
    <col min="11020" max="11020" width="4.42578125" style="18" customWidth="1"/>
    <col min="11021" max="11021" width="5.85546875" style="18" customWidth="1"/>
    <col min="11022" max="11022" width="5.140625" style="18" customWidth="1"/>
    <col min="11023" max="11023" width="6.5703125" style="18" customWidth="1"/>
    <col min="11024" max="11024" width="7.5703125" style="18" customWidth="1"/>
    <col min="11025" max="11025" width="22.85546875" style="18" customWidth="1"/>
    <col min="11026" max="11026" width="0" style="18" hidden="1" customWidth="1"/>
    <col min="11027" max="11027" width="13.5703125" style="18" customWidth="1"/>
    <col min="11028" max="11074" width="10.28515625" style="18" customWidth="1"/>
    <col min="11075" max="11265" width="10.28515625" style="18"/>
    <col min="11266" max="11266" width="5.42578125" style="18" customWidth="1"/>
    <col min="11267" max="11267" width="26.7109375" style="18" customWidth="1"/>
    <col min="11268" max="11268" width="5.85546875" style="18" customWidth="1"/>
    <col min="11269" max="11269" width="4.7109375" style="18" customWidth="1"/>
    <col min="11270" max="11270" width="5.7109375" style="18" customWidth="1"/>
    <col min="11271" max="11271" width="5.5703125" style="18" customWidth="1"/>
    <col min="11272" max="11272" width="4.5703125" style="18" customWidth="1"/>
    <col min="11273" max="11273" width="5.140625" style="18" customWidth="1"/>
    <col min="11274" max="11274" width="4.7109375" style="18" customWidth="1"/>
    <col min="11275" max="11275" width="7.28515625" style="18" customWidth="1"/>
    <col min="11276" max="11276" width="4.42578125" style="18" customWidth="1"/>
    <col min="11277" max="11277" width="5.85546875" style="18" customWidth="1"/>
    <col min="11278" max="11278" width="5.140625" style="18" customWidth="1"/>
    <col min="11279" max="11279" width="6.5703125" style="18" customWidth="1"/>
    <col min="11280" max="11280" width="7.5703125" style="18" customWidth="1"/>
    <col min="11281" max="11281" width="22.85546875" style="18" customWidth="1"/>
    <col min="11282" max="11282" width="0" style="18" hidden="1" customWidth="1"/>
    <col min="11283" max="11283" width="13.5703125" style="18" customWidth="1"/>
    <col min="11284" max="11330" width="10.28515625" style="18" customWidth="1"/>
    <col min="11331" max="11521" width="10.28515625" style="18"/>
    <col min="11522" max="11522" width="5.42578125" style="18" customWidth="1"/>
    <col min="11523" max="11523" width="26.7109375" style="18" customWidth="1"/>
    <col min="11524" max="11524" width="5.85546875" style="18" customWidth="1"/>
    <col min="11525" max="11525" width="4.7109375" style="18" customWidth="1"/>
    <col min="11526" max="11526" width="5.7109375" style="18" customWidth="1"/>
    <col min="11527" max="11527" width="5.5703125" style="18" customWidth="1"/>
    <col min="11528" max="11528" width="4.5703125" style="18" customWidth="1"/>
    <col min="11529" max="11529" width="5.140625" style="18" customWidth="1"/>
    <col min="11530" max="11530" width="4.7109375" style="18" customWidth="1"/>
    <col min="11531" max="11531" width="7.28515625" style="18" customWidth="1"/>
    <col min="11532" max="11532" width="4.42578125" style="18" customWidth="1"/>
    <col min="11533" max="11533" width="5.85546875" style="18" customWidth="1"/>
    <col min="11534" max="11534" width="5.140625" style="18" customWidth="1"/>
    <col min="11535" max="11535" width="6.5703125" style="18" customWidth="1"/>
    <col min="11536" max="11536" width="7.5703125" style="18" customWidth="1"/>
    <col min="11537" max="11537" width="22.85546875" style="18" customWidth="1"/>
    <col min="11538" max="11538" width="0" style="18" hidden="1" customWidth="1"/>
    <col min="11539" max="11539" width="13.5703125" style="18" customWidth="1"/>
    <col min="11540" max="11586" width="10.28515625" style="18" customWidth="1"/>
    <col min="11587" max="11777" width="10.28515625" style="18"/>
    <col min="11778" max="11778" width="5.42578125" style="18" customWidth="1"/>
    <col min="11779" max="11779" width="26.7109375" style="18" customWidth="1"/>
    <col min="11780" max="11780" width="5.85546875" style="18" customWidth="1"/>
    <col min="11781" max="11781" width="4.7109375" style="18" customWidth="1"/>
    <col min="11782" max="11782" width="5.7109375" style="18" customWidth="1"/>
    <col min="11783" max="11783" width="5.5703125" style="18" customWidth="1"/>
    <col min="11784" max="11784" width="4.5703125" style="18" customWidth="1"/>
    <col min="11785" max="11785" width="5.140625" style="18" customWidth="1"/>
    <col min="11786" max="11786" width="4.7109375" style="18" customWidth="1"/>
    <col min="11787" max="11787" width="7.28515625" style="18" customWidth="1"/>
    <col min="11788" max="11788" width="4.42578125" style="18" customWidth="1"/>
    <col min="11789" max="11789" width="5.85546875" style="18" customWidth="1"/>
    <col min="11790" max="11790" width="5.140625" style="18" customWidth="1"/>
    <col min="11791" max="11791" width="6.5703125" style="18" customWidth="1"/>
    <col min="11792" max="11792" width="7.5703125" style="18" customWidth="1"/>
    <col min="11793" max="11793" width="22.85546875" style="18" customWidth="1"/>
    <col min="11794" max="11794" width="0" style="18" hidden="1" customWidth="1"/>
    <col min="11795" max="11795" width="13.5703125" style="18" customWidth="1"/>
    <col min="11796" max="11842" width="10.28515625" style="18" customWidth="1"/>
    <col min="11843" max="12033" width="10.28515625" style="18"/>
    <col min="12034" max="12034" width="5.42578125" style="18" customWidth="1"/>
    <col min="12035" max="12035" width="26.7109375" style="18" customWidth="1"/>
    <col min="12036" max="12036" width="5.85546875" style="18" customWidth="1"/>
    <col min="12037" max="12037" width="4.7109375" style="18" customWidth="1"/>
    <col min="12038" max="12038" width="5.7109375" style="18" customWidth="1"/>
    <col min="12039" max="12039" width="5.5703125" style="18" customWidth="1"/>
    <col min="12040" max="12040" width="4.5703125" style="18" customWidth="1"/>
    <col min="12041" max="12041" width="5.140625" style="18" customWidth="1"/>
    <col min="12042" max="12042" width="4.7109375" style="18" customWidth="1"/>
    <col min="12043" max="12043" width="7.28515625" style="18" customWidth="1"/>
    <col min="12044" max="12044" width="4.42578125" style="18" customWidth="1"/>
    <col min="12045" max="12045" width="5.85546875" style="18" customWidth="1"/>
    <col min="12046" max="12046" width="5.140625" style="18" customWidth="1"/>
    <col min="12047" max="12047" width="6.5703125" style="18" customWidth="1"/>
    <col min="12048" max="12048" width="7.5703125" style="18" customWidth="1"/>
    <col min="12049" max="12049" width="22.85546875" style="18" customWidth="1"/>
    <col min="12050" max="12050" width="0" style="18" hidden="1" customWidth="1"/>
    <col min="12051" max="12051" width="13.5703125" style="18" customWidth="1"/>
    <col min="12052" max="12098" width="10.28515625" style="18" customWidth="1"/>
    <col min="12099" max="12289" width="10.28515625" style="18"/>
    <col min="12290" max="12290" width="5.42578125" style="18" customWidth="1"/>
    <col min="12291" max="12291" width="26.7109375" style="18" customWidth="1"/>
    <col min="12292" max="12292" width="5.85546875" style="18" customWidth="1"/>
    <col min="12293" max="12293" width="4.7109375" style="18" customWidth="1"/>
    <col min="12294" max="12294" width="5.7109375" style="18" customWidth="1"/>
    <col min="12295" max="12295" width="5.5703125" style="18" customWidth="1"/>
    <col min="12296" max="12296" width="4.5703125" style="18" customWidth="1"/>
    <col min="12297" max="12297" width="5.140625" style="18" customWidth="1"/>
    <col min="12298" max="12298" width="4.7109375" style="18" customWidth="1"/>
    <col min="12299" max="12299" width="7.28515625" style="18" customWidth="1"/>
    <col min="12300" max="12300" width="4.42578125" style="18" customWidth="1"/>
    <col min="12301" max="12301" width="5.85546875" style="18" customWidth="1"/>
    <col min="12302" max="12302" width="5.140625" style="18" customWidth="1"/>
    <col min="12303" max="12303" width="6.5703125" style="18" customWidth="1"/>
    <col min="12304" max="12304" width="7.5703125" style="18" customWidth="1"/>
    <col min="12305" max="12305" width="22.85546875" style="18" customWidth="1"/>
    <col min="12306" max="12306" width="0" style="18" hidden="1" customWidth="1"/>
    <col min="12307" max="12307" width="13.5703125" style="18" customWidth="1"/>
    <col min="12308" max="12354" width="10.28515625" style="18" customWidth="1"/>
    <col min="12355" max="12545" width="10.28515625" style="18"/>
    <col min="12546" max="12546" width="5.42578125" style="18" customWidth="1"/>
    <col min="12547" max="12547" width="26.7109375" style="18" customWidth="1"/>
    <col min="12548" max="12548" width="5.85546875" style="18" customWidth="1"/>
    <col min="12549" max="12549" width="4.7109375" style="18" customWidth="1"/>
    <col min="12550" max="12550" width="5.7109375" style="18" customWidth="1"/>
    <col min="12551" max="12551" width="5.5703125" style="18" customWidth="1"/>
    <col min="12552" max="12552" width="4.5703125" style="18" customWidth="1"/>
    <col min="12553" max="12553" width="5.140625" style="18" customWidth="1"/>
    <col min="12554" max="12554" width="4.7109375" style="18" customWidth="1"/>
    <col min="12555" max="12555" width="7.28515625" style="18" customWidth="1"/>
    <col min="12556" max="12556" width="4.42578125" style="18" customWidth="1"/>
    <col min="12557" max="12557" width="5.85546875" style="18" customWidth="1"/>
    <col min="12558" max="12558" width="5.140625" style="18" customWidth="1"/>
    <col min="12559" max="12559" width="6.5703125" style="18" customWidth="1"/>
    <col min="12560" max="12560" width="7.5703125" style="18" customWidth="1"/>
    <col min="12561" max="12561" width="22.85546875" style="18" customWidth="1"/>
    <col min="12562" max="12562" width="0" style="18" hidden="1" customWidth="1"/>
    <col min="12563" max="12563" width="13.5703125" style="18" customWidth="1"/>
    <col min="12564" max="12610" width="10.28515625" style="18" customWidth="1"/>
    <col min="12611" max="12801" width="10.28515625" style="18"/>
    <col min="12802" max="12802" width="5.42578125" style="18" customWidth="1"/>
    <col min="12803" max="12803" width="26.7109375" style="18" customWidth="1"/>
    <col min="12804" max="12804" width="5.85546875" style="18" customWidth="1"/>
    <col min="12805" max="12805" width="4.7109375" style="18" customWidth="1"/>
    <col min="12806" max="12806" width="5.7109375" style="18" customWidth="1"/>
    <col min="12807" max="12807" width="5.5703125" style="18" customWidth="1"/>
    <col min="12808" max="12808" width="4.5703125" style="18" customWidth="1"/>
    <col min="12809" max="12809" width="5.140625" style="18" customWidth="1"/>
    <col min="12810" max="12810" width="4.7109375" style="18" customWidth="1"/>
    <col min="12811" max="12811" width="7.28515625" style="18" customWidth="1"/>
    <col min="12812" max="12812" width="4.42578125" style="18" customWidth="1"/>
    <col min="12813" max="12813" width="5.85546875" style="18" customWidth="1"/>
    <col min="12814" max="12814" width="5.140625" style="18" customWidth="1"/>
    <col min="12815" max="12815" width="6.5703125" style="18" customWidth="1"/>
    <col min="12816" max="12816" width="7.5703125" style="18" customWidth="1"/>
    <col min="12817" max="12817" width="22.85546875" style="18" customWidth="1"/>
    <col min="12818" max="12818" width="0" style="18" hidden="1" customWidth="1"/>
    <col min="12819" max="12819" width="13.5703125" style="18" customWidth="1"/>
    <col min="12820" max="12866" width="10.28515625" style="18" customWidth="1"/>
    <col min="12867" max="13057" width="10.28515625" style="18"/>
    <col min="13058" max="13058" width="5.42578125" style="18" customWidth="1"/>
    <col min="13059" max="13059" width="26.7109375" style="18" customWidth="1"/>
    <col min="13060" max="13060" width="5.85546875" style="18" customWidth="1"/>
    <col min="13061" max="13061" width="4.7109375" style="18" customWidth="1"/>
    <col min="13062" max="13062" width="5.7109375" style="18" customWidth="1"/>
    <col min="13063" max="13063" width="5.5703125" style="18" customWidth="1"/>
    <col min="13064" max="13064" width="4.5703125" style="18" customWidth="1"/>
    <col min="13065" max="13065" width="5.140625" style="18" customWidth="1"/>
    <col min="13066" max="13066" width="4.7109375" style="18" customWidth="1"/>
    <col min="13067" max="13067" width="7.28515625" style="18" customWidth="1"/>
    <col min="13068" max="13068" width="4.42578125" style="18" customWidth="1"/>
    <col min="13069" max="13069" width="5.85546875" style="18" customWidth="1"/>
    <col min="13070" max="13070" width="5.140625" style="18" customWidth="1"/>
    <col min="13071" max="13071" width="6.5703125" style="18" customWidth="1"/>
    <col min="13072" max="13072" width="7.5703125" style="18" customWidth="1"/>
    <col min="13073" max="13073" width="22.85546875" style="18" customWidth="1"/>
    <col min="13074" max="13074" width="0" style="18" hidden="1" customWidth="1"/>
    <col min="13075" max="13075" width="13.5703125" style="18" customWidth="1"/>
    <col min="13076" max="13122" width="10.28515625" style="18" customWidth="1"/>
    <col min="13123" max="13313" width="10.28515625" style="18"/>
    <col min="13314" max="13314" width="5.42578125" style="18" customWidth="1"/>
    <col min="13315" max="13315" width="26.7109375" style="18" customWidth="1"/>
    <col min="13316" max="13316" width="5.85546875" style="18" customWidth="1"/>
    <col min="13317" max="13317" width="4.7109375" style="18" customWidth="1"/>
    <col min="13318" max="13318" width="5.7109375" style="18" customWidth="1"/>
    <col min="13319" max="13319" width="5.5703125" style="18" customWidth="1"/>
    <col min="13320" max="13320" width="4.5703125" style="18" customWidth="1"/>
    <col min="13321" max="13321" width="5.140625" style="18" customWidth="1"/>
    <col min="13322" max="13322" width="4.7109375" style="18" customWidth="1"/>
    <col min="13323" max="13323" width="7.28515625" style="18" customWidth="1"/>
    <col min="13324" max="13324" width="4.42578125" style="18" customWidth="1"/>
    <col min="13325" max="13325" width="5.85546875" style="18" customWidth="1"/>
    <col min="13326" max="13326" width="5.140625" style="18" customWidth="1"/>
    <col min="13327" max="13327" width="6.5703125" style="18" customWidth="1"/>
    <col min="13328" max="13328" width="7.5703125" style="18" customWidth="1"/>
    <col min="13329" max="13329" width="22.85546875" style="18" customWidth="1"/>
    <col min="13330" max="13330" width="0" style="18" hidden="1" customWidth="1"/>
    <col min="13331" max="13331" width="13.5703125" style="18" customWidth="1"/>
    <col min="13332" max="13378" width="10.28515625" style="18" customWidth="1"/>
    <col min="13379" max="13569" width="10.28515625" style="18"/>
    <col min="13570" max="13570" width="5.42578125" style="18" customWidth="1"/>
    <col min="13571" max="13571" width="26.7109375" style="18" customWidth="1"/>
    <col min="13572" max="13572" width="5.85546875" style="18" customWidth="1"/>
    <col min="13573" max="13573" width="4.7109375" style="18" customWidth="1"/>
    <col min="13574" max="13574" width="5.7109375" style="18" customWidth="1"/>
    <col min="13575" max="13575" width="5.5703125" style="18" customWidth="1"/>
    <col min="13576" max="13576" width="4.5703125" style="18" customWidth="1"/>
    <col min="13577" max="13577" width="5.140625" style="18" customWidth="1"/>
    <col min="13578" max="13578" width="4.7109375" style="18" customWidth="1"/>
    <col min="13579" max="13579" width="7.28515625" style="18" customWidth="1"/>
    <col min="13580" max="13580" width="4.42578125" style="18" customWidth="1"/>
    <col min="13581" max="13581" width="5.85546875" style="18" customWidth="1"/>
    <col min="13582" max="13582" width="5.140625" style="18" customWidth="1"/>
    <col min="13583" max="13583" width="6.5703125" style="18" customWidth="1"/>
    <col min="13584" max="13584" width="7.5703125" style="18" customWidth="1"/>
    <col min="13585" max="13585" width="22.85546875" style="18" customWidth="1"/>
    <col min="13586" max="13586" width="0" style="18" hidden="1" customWidth="1"/>
    <col min="13587" max="13587" width="13.5703125" style="18" customWidth="1"/>
    <col min="13588" max="13634" width="10.28515625" style="18" customWidth="1"/>
    <col min="13635" max="13825" width="10.28515625" style="18"/>
    <col min="13826" max="13826" width="5.42578125" style="18" customWidth="1"/>
    <col min="13827" max="13827" width="26.7109375" style="18" customWidth="1"/>
    <col min="13828" max="13828" width="5.85546875" style="18" customWidth="1"/>
    <col min="13829" max="13829" width="4.7109375" style="18" customWidth="1"/>
    <col min="13830" max="13830" width="5.7109375" style="18" customWidth="1"/>
    <col min="13831" max="13831" width="5.5703125" style="18" customWidth="1"/>
    <col min="13832" max="13832" width="4.5703125" style="18" customWidth="1"/>
    <col min="13833" max="13833" width="5.140625" style="18" customWidth="1"/>
    <col min="13834" max="13834" width="4.7109375" style="18" customWidth="1"/>
    <col min="13835" max="13835" width="7.28515625" style="18" customWidth="1"/>
    <col min="13836" max="13836" width="4.42578125" style="18" customWidth="1"/>
    <col min="13837" max="13837" width="5.85546875" style="18" customWidth="1"/>
    <col min="13838" max="13838" width="5.140625" style="18" customWidth="1"/>
    <col min="13839" max="13839" width="6.5703125" style="18" customWidth="1"/>
    <col min="13840" max="13840" width="7.5703125" style="18" customWidth="1"/>
    <col min="13841" max="13841" width="22.85546875" style="18" customWidth="1"/>
    <col min="13842" max="13842" width="0" style="18" hidden="1" customWidth="1"/>
    <col min="13843" max="13843" width="13.5703125" style="18" customWidth="1"/>
    <col min="13844" max="13890" width="10.28515625" style="18" customWidth="1"/>
    <col min="13891" max="14081" width="10.28515625" style="18"/>
    <col min="14082" max="14082" width="5.42578125" style="18" customWidth="1"/>
    <col min="14083" max="14083" width="26.7109375" style="18" customWidth="1"/>
    <col min="14084" max="14084" width="5.85546875" style="18" customWidth="1"/>
    <col min="14085" max="14085" width="4.7109375" style="18" customWidth="1"/>
    <col min="14086" max="14086" width="5.7109375" style="18" customWidth="1"/>
    <col min="14087" max="14087" width="5.5703125" style="18" customWidth="1"/>
    <col min="14088" max="14088" width="4.5703125" style="18" customWidth="1"/>
    <col min="14089" max="14089" width="5.140625" style="18" customWidth="1"/>
    <col min="14090" max="14090" width="4.7109375" style="18" customWidth="1"/>
    <col min="14091" max="14091" width="7.28515625" style="18" customWidth="1"/>
    <col min="14092" max="14092" width="4.42578125" style="18" customWidth="1"/>
    <col min="14093" max="14093" width="5.85546875" style="18" customWidth="1"/>
    <col min="14094" max="14094" width="5.140625" style="18" customWidth="1"/>
    <col min="14095" max="14095" width="6.5703125" style="18" customWidth="1"/>
    <col min="14096" max="14096" width="7.5703125" style="18" customWidth="1"/>
    <col min="14097" max="14097" width="22.85546875" style="18" customWidth="1"/>
    <col min="14098" max="14098" width="0" style="18" hidden="1" customWidth="1"/>
    <col min="14099" max="14099" width="13.5703125" style="18" customWidth="1"/>
    <col min="14100" max="14146" width="10.28515625" style="18" customWidth="1"/>
    <col min="14147" max="14337" width="10.28515625" style="18"/>
    <col min="14338" max="14338" width="5.42578125" style="18" customWidth="1"/>
    <col min="14339" max="14339" width="26.7109375" style="18" customWidth="1"/>
    <col min="14340" max="14340" width="5.85546875" style="18" customWidth="1"/>
    <col min="14341" max="14341" width="4.7109375" style="18" customWidth="1"/>
    <col min="14342" max="14342" width="5.7109375" style="18" customWidth="1"/>
    <col min="14343" max="14343" width="5.5703125" style="18" customWidth="1"/>
    <col min="14344" max="14344" width="4.5703125" style="18" customWidth="1"/>
    <col min="14345" max="14345" width="5.140625" style="18" customWidth="1"/>
    <col min="14346" max="14346" width="4.7109375" style="18" customWidth="1"/>
    <col min="14347" max="14347" width="7.28515625" style="18" customWidth="1"/>
    <col min="14348" max="14348" width="4.42578125" style="18" customWidth="1"/>
    <col min="14349" max="14349" width="5.85546875" style="18" customWidth="1"/>
    <col min="14350" max="14350" width="5.140625" style="18" customWidth="1"/>
    <col min="14351" max="14351" width="6.5703125" style="18" customWidth="1"/>
    <col min="14352" max="14352" width="7.5703125" style="18" customWidth="1"/>
    <col min="14353" max="14353" width="22.85546875" style="18" customWidth="1"/>
    <col min="14354" max="14354" width="0" style="18" hidden="1" customWidth="1"/>
    <col min="14355" max="14355" width="13.5703125" style="18" customWidth="1"/>
    <col min="14356" max="14402" width="10.28515625" style="18" customWidth="1"/>
    <col min="14403" max="14593" width="10.28515625" style="18"/>
    <col min="14594" max="14594" width="5.42578125" style="18" customWidth="1"/>
    <col min="14595" max="14595" width="26.7109375" style="18" customWidth="1"/>
    <col min="14596" max="14596" width="5.85546875" style="18" customWidth="1"/>
    <col min="14597" max="14597" width="4.7109375" style="18" customWidth="1"/>
    <col min="14598" max="14598" width="5.7109375" style="18" customWidth="1"/>
    <col min="14599" max="14599" width="5.5703125" style="18" customWidth="1"/>
    <col min="14600" max="14600" width="4.5703125" style="18" customWidth="1"/>
    <col min="14601" max="14601" width="5.140625" style="18" customWidth="1"/>
    <col min="14602" max="14602" width="4.7109375" style="18" customWidth="1"/>
    <col min="14603" max="14603" width="7.28515625" style="18" customWidth="1"/>
    <col min="14604" max="14604" width="4.42578125" style="18" customWidth="1"/>
    <col min="14605" max="14605" width="5.85546875" style="18" customWidth="1"/>
    <col min="14606" max="14606" width="5.140625" style="18" customWidth="1"/>
    <col min="14607" max="14607" width="6.5703125" style="18" customWidth="1"/>
    <col min="14608" max="14608" width="7.5703125" style="18" customWidth="1"/>
    <col min="14609" max="14609" width="22.85546875" style="18" customWidth="1"/>
    <col min="14610" max="14610" width="0" style="18" hidden="1" customWidth="1"/>
    <col min="14611" max="14611" width="13.5703125" style="18" customWidth="1"/>
    <col min="14612" max="14658" width="10.28515625" style="18" customWidth="1"/>
    <col min="14659" max="14849" width="10.28515625" style="18"/>
    <col min="14850" max="14850" width="5.42578125" style="18" customWidth="1"/>
    <col min="14851" max="14851" width="26.7109375" style="18" customWidth="1"/>
    <col min="14852" max="14852" width="5.85546875" style="18" customWidth="1"/>
    <col min="14853" max="14853" width="4.7109375" style="18" customWidth="1"/>
    <col min="14854" max="14854" width="5.7109375" style="18" customWidth="1"/>
    <col min="14855" max="14855" width="5.5703125" style="18" customWidth="1"/>
    <col min="14856" max="14856" width="4.5703125" style="18" customWidth="1"/>
    <col min="14857" max="14857" width="5.140625" style="18" customWidth="1"/>
    <col min="14858" max="14858" width="4.7109375" style="18" customWidth="1"/>
    <col min="14859" max="14859" width="7.28515625" style="18" customWidth="1"/>
    <col min="14860" max="14860" width="4.42578125" style="18" customWidth="1"/>
    <col min="14861" max="14861" width="5.85546875" style="18" customWidth="1"/>
    <col min="14862" max="14862" width="5.140625" style="18" customWidth="1"/>
    <col min="14863" max="14863" width="6.5703125" style="18" customWidth="1"/>
    <col min="14864" max="14864" width="7.5703125" style="18" customWidth="1"/>
    <col min="14865" max="14865" width="22.85546875" style="18" customWidth="1"/>
    <col min="14866" max="14866" width="0" style="18" hidden="1" customWidth="1"/>
    <col min="14867" max="14867" width="13.5703125" style="18" customWidth="1"/>
    <col min="14868" max="14914" width="10.28515625" style="18" customWidth="1"/>
    <col min="14915" max="15105" width="10.28515625" style="18"/>
    <col min="15106" max="15106" width="5.42578125" style="18" customWidth="1"/>
    <col min="15107" max="15107" width="26.7109375" style="18" customWidth="1"/>
    <col min="15108" max="15108" width="5.85546875" style="18" customWidth="1"/>
    <col min="15109" max="15109" width="4.7109375" style="18" customWidth="1"/>
    <col min="15110" max="15110" width="5.7109375" style="18" customWidth="1"/>
    <col min="15111" max="15111" width="5.5703125" style="18" customWidth="1"/>
    <col min="15112" max="15112" width="4.5703125" style="18" customWidth="1"/>
    <col min="15113" max="15113" width="5.140625" style="18" customWidth="1"/>
    <col min="15114" max="15114" width="4.7109375" style="18" customWidth="1"/>
    <col min="15115" max="15115" width="7.28515625" style="18" customWidth="1"/>
    <col min="15116" max="15116" width="4.42578125" style="18" customWidth="1"/>
    <col min="15117" max="15117" width="5.85546875" style="18" customWidth="1"/>
    <col min="15118" max="15118" width="5.140625" style="18" customWidth="1"/>
    <col min="15119" max="15119" width="6.5703125" style="18" customWidth="1"/>
    <col min="15120" max="15120" width="7.5703125" style="18" customWidth="1"/>
    <col min="15121" max="15121" width="22.85546875" style="18" customWidth="1"/>
    <col min="15122" max="15122" width="0" style="18" hidden="1" customWidth="1"/>
    <col min="15123" max="15123" width="13.5703125" style="18" customWidth="1"/>
    <col min="15124" max="15170" width="10.28515625" style="18" customWidth="1"/>
    <col min="15171" max="15361" width="10.28515625" style="18"/>
    <col min="15362" max="15362" width="5.42578125" style="18" customWidth="1"/>
    <col min="15363" max="15363" width="26.7109375" style="18" customWidth="1"/>
    <col min="15364" max="15364" width="5.85546875" style="18" customWidth="1"/>
    <col min="15365" max="15365" width="4.7109375" style="18" customWidth="1"/>
    <col min="15366" max="15366" width="5.7109375" style="18" customWidth="1"/>
    <col min="15367" max="15367" width="5.5703125" style="18" customWidth="1"/>
    <col min="15368" max="15368" width="4.5703125" style="18" customWidth="1"/>
    <col min="15369" max="15369" width="5.140625" style="18" customWidth="1"/>
    <col min="15370" max="15370" width="4.7109375" style="18" customWidth="1"/>
    <col min="15371" max="15371" width="7.28515625" style="18" customWidth="1"/>
    <col min="15372" max="15372" width="4.42578125" style="18" customWidth="1"/>
    <col min="15373" max="15373" width="5.85546875" style="18" customWidth="1"/>
    <col min="15374" max="15374" width="5.140625" style="18" customWidth="1"/>
    <col min="15375" max="15375" width="6.5703125" style="18" customWidth="1"/>
    <col min="15376" max="15376" width="7.5703125" style="18" customWidth="1"/>
    <col min="15377" max="15377" width="22.85546875" style="18" customWidth="1"/>
    <col min="15378" max="15378" width="0" style="18" hidden="1" customWidth="1"/>
    <col min="15379" max="15379" width="13.5703125" style="18" customWidth="1"/>
    <col min="15380" max="15426" width="10.28515625" style="18" customWidth="1"/>
    <col min="15427" max="15617" width="10.28515625" style="18"/>
    <col min="15618" max="15618" width="5.42578125" style="18" customWidth="1"/>
    <col min="15619" max="15619" width="26.7109375" style="18" customWidth="1"/>
    <col min="15620" max="15620" width="5.85546875" style="18" customWidth="1"/>
    <col min="15621" max="15621" width="4.7109375" style="18" customWidth="1"/>
    <col min="15622" max="15622" width="5.7109375" style="18" customWidth="1"/>
    <col min="15623" max="15623" width="5.5703125" style="18" customWidth="1"/>
    <col min="15624" max="15624" width="4.5703125" style="18" customWidth="1"/>
    <col min="15625" max="15625" width="5.140625" style="18" customWidth="1"/>
    <col min="15626" max="15626" width="4.7109375" style="18" customWidth="1"/>
    <col min="15627" max="15627" width="7.28515625" style="18" customWidth="1"/>
    <col min="15628" max="15628" width="4.42578125" style="18" customWidth="1"/>
    <col min="15629" max="15629" width="5.85546875" style="18" customWidth="1"/>
    <col min="15630" max="15630" width="5.140625" style="18" customWidth="1"/>
    <col min="15631" max="15631" width="6.5703125" style="18" customWidth="1"/>
    <col min="15632" max="15632" width="7.5703125" style="18" customWidth="1"/>
    <col min="15633" max="15633" width="22.85546875" style="18" customWidth="1"/>
    <col min="15634" max="15634" width="0" style="18" hidden="1" customWidth="1"/>
    <col min="15635" max="15635" width="13.5703125" style="18" customWidth="1"/>
    <col min="15636" max="15682" width="10.28515625" style="18" customWidth="1"/>
    <col min="15683" max="15873" width="10.28515625" style="18"/>
    <col min="15874" max="15874" width="5.42578125" style="18" customWidth="1"/>
    <col min="15875" max="15875" width="26.7109375" style="18" customWidth="1"/>
    <col min="15876" max="15876" width="5.85546875" style="18" customWidth="1"/>
    <col min="15877" max="15877" width="4.7109375" style="18" customWidth="1"/>
    <col min="15878" max="15878" width="5.7109375" style="18" customWidth="1"/>
    <col min="15879" max="15879" width="5.5703125" style="18" customWidth="1"/>
    <col min="15880" max="15880" width="4.5703125" style="18" customWidth="1"/>
    <col min="15881" max="15881" width="5.140625" style="18" customWidth="1"/>
    <col min="15882" max="15882" width="4.7109375" style="18" customWidth="1"/>
    <col min="15883" max="15883" width="7.28515625" style="18" customWidth="1"/>
    <col min="15884" max="15884" width="4.42578125" style="18" customWidth="1"/>
    <col min="15885" max="15885" width="5.85546875" style="18" customWidth="1"/>
    <col min="15886" max="15886" width="5.140625" style="18" customWidth="1"/>
    <col min="15887" max="15887" width="6.5703125" style="18" customWidth="1"/>
    <col min="15888" max="15888" width="7.5703125" style="18" customWidth="1"/>
    <col min="15889" max="15889" width="22.85546875" style="18" customWidth="1"/>
    <col min="15890" max="15890" width="0" style="18" hidden="1" customWidth="1"/>
    <col min="15891" max="15891" width="13.5703125" style="18" customWidth="1"/>
    <col min="15892" max="15938" width="10.28515625" style="18" customWidth="1"/>
    <col min="15939" max="16129" width="10.28515625" style="18"/>
    <col min="16130" max="16130" width="5.42578125" style="18" customWidth="1"/>
    <col min="16131" max="16131" width="26.7109375" style="18" customWidth="1"/>
    <col min="16132" max="16132" width="5.85546875" style="18" customWidth="1"/>
    <col min="16133" max="16133" width="4.7109375" style="18" customWidth="1"/>
    <col min="16134" max="16134" width="5.7109375" style="18" customWidth="1"/>
    <col min="16135" max="16135" width="5.5703125" style="18" customWidth="1"/>
    <col min="16136" max="16136" width="4.5703125" style="18" customWidth="1"/>
    <col min="16137" max="16137" width="5.140625" style="18" customWidth="1"/>
    <col min="16138" max="16138" width="4.7109375" style="18" customWidth="1"/>
    <col min="16139" max="16139" width="7.28515625" style="18" customWidth="1"/>
    <col min="16140" max="16140" width="4.42578125" style="18" customWidth="1"/>
    <col min="16141" max="16141" width="5.85546875" style="18" customWidth="1"/>
    <col min="16142" max="16142" width="5.140625" style="18" customWidth="1"/>
    <col min="16143" max="16143" width="6.5703125" style="18" customWidth="1"/>
    <col min="16144" max="16144" width="7.5703125" style="18" customWidth="1"/>
    <col min="16145" max="16145" width="22.85546875" style="18" customWidth="1"/>
    <col min="16146" max="16146" width="0" style="18" hidden="1" customWidth="1"/>
    <col min="16147" max="16147" width="13.5703125" style="18" customWidth="1"/>
    <col min="16148" max="16194" width="10.28515625" style="18" customWidth="1"/>
    <col min="16195" max="16384" width="10.28515625" style="18"/>
  </cols>
  <sheetData>
    <row r="1" spans="1:67" s="12" customFormat="1" ht="18.75" customHeight="1" x14ac:dyDescent="0.25">
      <c r="A1" s="8" t="s">
        <v>0</v>
      </c>
      <c r="B1" s="9"/>
      <c r="C1" s="10"/>
      <c r="D1" s="10"/>
      <c r="E1" s="10"/>
      <c r="F1" s="10"/>
      <c r="G1" s="11"/>
      <c r="H1" s="11"/>
      <c r="I1" s="11"/>
      <c r="J1" s="11"/>
      <c r="K1" s="11"/>
      <c r="L1" s="11"/>
      <c r="M1" s="11"/>
      <c r="O1" s="13" t="s">
        <v>1</v>
      </c>
      <c r="P1" s="13"/>
      <c r="Q1" s="13"/>
      <c r="R1" s="9"/>
      <c r="S1" s="9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</row>
    <row r="2" spans="1:67" s="12" customFormat="1" ht="18.75" x14ac:dyDescent="0.3">
      <c r="A2" s="8" t="s">
        <v>2</v>
      </c>
      <c r="B2" s="9"/>
      <c r="C2" s="10"/>
      <c r="D2" s="10"/>
      <c r="E2" s="10"/>
      <c r="F2" s="10"/>
      <c r="G2" s="11"/>
      <c r="H2" s="11"/>
      <c r="I2" s="11"/>
      <c r="J2" s="11"/>
      <c r="K2" s="11"/>
      <c r="L2" s="11"/>
      <c r="M2" s="11"/>
      <c r="O2" s="15" t="s">
        <v>3</v>
      </c>
      <c r="P2" s="15"/>
      <c r="Q2" s="15"/>
      <c r="R2" s="9"/>
      <c r="S2" s="9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7" ht="26.25" customHeight="1" thickBot="1" x14ac:dyDescent="0.3">
      <c r="A3" s="16" t="s">
        <v>207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67" s="12" customFormat="1" ht="18" customHeight="1" thickTop="1" x14ac:dyDescent="0.15">
      <c r="A4" s="19" t="s">
        <v>4</v>
      </c>
      <c r="B4" s="20" t="s">
        <v>5</v>
      </c>
      <c r="C4" s="20" t="s">
        <v>6</v>
      </c>
      <c r="D4" s="21" t="s">
        <v>7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2" t="s">
        <v>8</v>
      </c>
      <c r="P4" s="125" t="s">
        <v>205</v>
      </c>
      <c r="Q4" s="125" t="s">
        <v>206</v>
      </c>
      <c r="R4" s="125" t="s">
        <v>204</v>
      </c>
      <c r="S4" s="23" t="s">
        <v>208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7" s="12" customFormat="1" ht="10.5" x14ac:dyDescent="0.15">
      <c r="A5" s="24"/>
      <c r="B5" s="25"/>
      <c r="C5" s="25"/>
      <c r="D5" s="26" t="s">
        <v>9</v>
      </c>
      <c r="E5" s="26" t="s">
        <v>10</v>
      </c>
      <c r="F5" s="27" t="s">
        <v>11</v>
      </c>
      <c r="G5" s="27" t="s">
        <v>12</v>
      </c>
      <c r="H5" s="27" t="s">
        <v>13</v>
      </c>
      <c r="I5" s="28" t="s">
        <v>14</v>
      </c>
      <c r="J5" s="28"/>
      <c r="K5" s="29" t="s">
        <v>15</v>
      </c>
      <c r="L5" s="30"/>
      <c r="M5" s="26" t="s">
        <v>16</v>
      </c>
      <c r="N5" s="26" t="s">
        <v>17</v>
      </c>
      <c r="O5" s="31"/>
      <c r="P5" s="126"/>
      <c r="Q5" s="126"/>
      <c r="R5" s="126"/>
      <c r="S5" s="3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7" s="38" customFormat="1" ht="15.75" customHeight="1" x14ac:dyDescent="0.15">
      <c r="A6" s="33"/>
      <c r="B6" s="34"/>
      <c r="C6" s="34"/>
      <c r="D6" s="34"/>
      <c r="E6" s="34"/>
      <c r="F6" s="27"/>
      <c r="G6" s="27"/>
      <c r="H6" s="27"/>
      <c r="I6" s="35" t="s">
        <v>18</v>
      </c>
      <c r="J6" s="35" t="s">
        <v>19</v>
      </c>
      <c r="K6" s="35" t="s">
        <v>18</v>
      </c>
      <c r="L6" s="35" t="s">
        <v>19</v>
      </c>
      <c r="M6" s="34"/>
      <c r="N6" s="34"/>
      <c r="O6" s="36"/>
      <c r="P6" s="127"/>
      <c r="Q6" s="127"/>
      <c r="R6" s="127"/>
      <c r="S6" s="37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7" s="14" customFormat="1" ht="13.5" customHeight="1" x14ac:dyDescent="0.2">
      <c r="A7" s="39" t="s">
        <v>20</v>
      </c>
      <c r="B7" s="40" t="s">
        <v>21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41"/>
      <c r="N7" s="35"/>
      <c r="O7" s="42"/>
      <c r="P7" s="128"/>
      <c r="Q7" s="128"/>
      <c r="R7" s="129"/>
      <c r="S7" s="4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67" s="17" customFormat="1" ht="13.5" customHeight="1" x14ac:dyDescent="0.2">
      <c r="A8" s="44">
        <v>1</v>
      </c>
      <c r="B8" s="45" t="s">
        <v>22</v>
      </c>
      <c r="C8" s="46">
        <v>5.76</v>
      </c>
      <c r="D8" s="46">
        <v>0.7</v>
      </c>
      <c r="E8" s="46">
        <v>0.3</v>
      </c>
      <c r="F8" s="46">
        <v>0.3</v>
      </c>
      <c r="G8" s="46"/>
      <c r="H8" s="46"/>
      <c r="I8" s="46">
        <v>60</v>
      </c>
      <c r="J8" s="47">
        <f>(C8+D8+L8)*I8/100</f>
        <v>3.8760000000000003</v>
      </c>
      <c r="K8" s="48"/>
      <c r="L8" s="49"/>
      <c r="M8" s="50">
        <v>0.3</v>
      </c>
      <c r="N8" s="51">
        <f>(D8+E8+F8+H8+G8+J8+L8+M8)</f>
        <v>5.476</v>
      </c>
      <c r="O8" s="51">
        <f>N8+C8</f>
        <v>11.236000000000001</v>
      </c>
      <c r="P8" s="130">
        <f>(C8+D8+L8)*1490000*1%</f>
        <v>96254</v>
      </c>
      <c r="Q8" s="130">
        <f>(C8+D8+L8)*1490000*1%</f>
        <v>96254</v>
      </c>
      <c r="R8" s="130">
        <f>(C8+D8+L8)*1490000*1%</f>
        <v>96254</v>
      </c>
      <c r="S8" s="1">
        <f>SUM(P8:R8)</f>
        <v>288762</v>
      </c>
      <c r="T8" s="2"/>
      <c r="U8" s="2"/>
      <c r="V8" s="5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67" s="17" customFormat="1" ht="13.5" customHeight="1" x14ac:dyDescent="0.2">
      <c r="A9" s="44">
        <v>2</v>
      </c>
      <c r="B9" s="45" t="s">
        <v>23</v>
      </c>
      <c r="C9" s="49">
        <v>4.4000000000000004</v>
      </c>
      <c r="D9" s="46">
        <v>0.5</v>
      </c>
      <c r="E9" s="46">
        <v>0.3</v>
      </c>
      <c r="F9" s="46">
        <v>0.3</v>
      </c>
      <c r="G9" s="46"/>
      <c r="H9" s="46"/>
      <c r="I9" s="46">
        <v>60</v>
      </c>
      <c r="J9" s="47">
        <f>(C9+D9+L9)*I9/100</f>
        <v>2.94</v>
      </c>
      <c r="K9" s="48"/>
      <c r="L9" s="47"/>
      <c r="M9" s="50">
        <v>0.3</v>
      </c>
      <c r="N9" s="51">
        <f t="shared" ref="N9:N31" si="0">(D9+E9+F9+H9+G9+J9+L9+M9)</f>
        <v>4.34</v>
      </c>
      <c r="O9" s="51">
        <f t="shared" ref="O9:O73" si="1">N9+C9</f>
        <v>8.74</v>
      </c>
      <c r="P9" s="130">
        <f t="shared" ref="P9:P73" si="2">(C9+D9+L9)*1490000*1%</f>
        <v>73010.000000000015</v>
      </c>
      <c r="Q9" s="130">
        <f t="shared" ref="Q9:Q73" si="3">(C9+D9+L9)*1490000*1%</f>
        <v>73010.000000000015</v>
      </c>
      <c r="R9" s="130">
        <f t="shared" ref="R9:R73" si="4">(C9+D9+L9)*1490000*1%</f>
        <v>73010.000000000015</v>
      </c>
      <c r="S9" s="1">
        <f t="shared" ref="S9:S73" si="5">SUM(P9:R9)</f>
        <v>219030.00000000006</v>
      </c>
      <c r="T9" s="2"/>
      <c r="U9" s="2"/>
      <c r="V9" s="5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67" s="17" customFormat="1" ht="13.5" customHeight="1" x14ac:dyDescent="0.2">
      <c r="A10" s="44">
        <v>3</v>
      </c>
      <c r="B10" s="53" t="s">
        <v>24</v>
      </c>
      <c r="C10" s="46">
        <v>4.9800000000000004</v>
      </c>
      <c r="D10" s="46">
        <v>0.5</v>
      </c>
      <c r="E10" s="46">
        <v>0.3</v>
      </c>
      <c r="F10" s="54"/>
      <c r="G10" s="46">
        <v>0.2</v>
      </c>
      <c r="H10" s="50"/>
      <c r="I10" s="46">
        <v>40</v>
      </c>
      <c r="J10" s="47">
        <f>(C10+D10+L10)*I10/100</f>
        <v>2.1920000000000002</v>
      </c>
      <c r="K10" s="55"/>
      <c r="L10" s="47"/>
      <c r="M10" s="46">
        <v>0.3</v>
      </c>
      <c r="N10" s="51">
        <f t="shared" si="0"/>
        <v>3.492</v>
      </c>
      <c r="O10" s="51">
        <f t="shared" si="1"/>
        <v>8.4720000000000013</v>
      </c>
      <c r="P10" s="130">
        <f t="shared" si="2"/>
        <v>81652.000000000015</v>
      </c>
      <c r="Q10" s="130">
        <f t="shared" si="3"/>
        <v>81652.000000000015</v>
      </c>
      <c r="R10" s="130">
        <f t="shared" si="4"/>
        <v>81652.000000000015</v>
      </c>
      <c r="S10" s="1">
        <f t="shared" si="5"/>
        <v>244956.00000000006</v>
      </c>
      <c r="T10" s="2"/>
      <c r="U10" s="2"/>
      <c r="V10" s="5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67" s="17" customFormat="1" ht="13.5" customHeight="1" x14ac:dyDescent="0.2">
      <c r="A11" s="44">
        <v>4</v>
      </c>
      <c r="B11" s="45" t="s">
        <v>25</v>
      </c>
      <c r="C11" s="49">
        <v>6.1</v>
      </c>
      <c r="D11" s="46">
        <v>0.5</v>
      </c>
      <c r="E11" s="46">
        <v>0.3</v>
      </c>
      <c r="F11" s="46"/>
      <c r="G11" s="46"/>
      <c r="H11" s="46"/>
      <c r="I11" s="46">
        <v>40</v>
      </c>
      <c r="J11" s="47">
        <f>(C11+D11+L11)*I11/100</f>
        <v>2.64</v>
      </c>
      <c r="K11" s="48"/>
      <c r="L11" s="47"/>
      <c r="M11" s="50">
        <v>0.3</v>
      </c>
      <c r="N11" s="51">
        <f t="shared" si="0"/>
        <v>3.74</v>
      </c>
      <c r="O11" s="51">
        <f t="shared" si="1"/>
        <v>9.84</v>
      </c>
      <c r="P11" s="130">
        <f t="shared" si="2"/>
        <v>98340</v>
      </c>
      <c r="Q11" s="130">
        <f t="shared" si="3"/>
        <v>98340</v>
      </c>
      <c r="R11" s="130">
        <f>(C11+D11+L11)*1490000*1%</f>
        <v>98340</v>
      </c>
      <c r="S11" s="1">
        <f t="shared" si="5"/>
        <v>295020</v>
      </c>
      <c r="T11" s="2"/>
      <c r="U11" s="2"/>
      <c r="V11" s="5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67" s="17" customFormat="1" ht="13.5" customHeight="1" x14ac:dyDescent="0.2">
      <c r="A12" s="39" t="s">
        <v>26</v>
      </c>
      <c r="B12" s="40" t="s">
        <v>27</v>
      </c>
      <c r="C12" s="46"/>
      <c r="D12" s="46"/>
      <c r="E12" s="46"/>
      <c r="F12" s="46"/>
      <c r="G12" s="46"/>
      <c r="H12" s="46"/>
      <c r="I12" s="46"/>
      <c r="J12" s="47"/>
      <c r="K12" s="48"/>
      <c r="L12" s="47"/>
      <c r="M12" s="50"/>
      <c r="N12" s="51"/>
      <c r="O12" s="51">
        <f t="shared" si="1"/>
        <v>0</v>
      </c>
      <c r="P12" s="130">
        <f t="shared" si="2"/>
        <v>0</v>
      </c>
      <c r="Q12" s="130">
        <f t="shared" si="3"/>
        <v>0</v>
      </c>
      <c r="R12" s="130">
        <f t="shared" si="4"/>
        <v>0</v>
      </c>
      <c r="S12" s="1">
        <f t="shared" si="5"/>
        <v>0</v>
      </c>
      <c r="T12" s="2"/>
      <c r="U12" s="2"/>
      <c r="V12" s="5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67" ht="13.5" customHeight="1" x14ac:dyDescent="0.2">
      <c r="A13" s="44">
        <v>1</v>
      </c>
      <c r="B13" s="45" t="s">
        <v>28</v>
      </c>
      <c r="C13" s="46">
        <v>4.32</v>
      </c>
      <c r="D13" s="46">
        <v>0.4</v>
      </c>
      <c r="E13" s="46">
        <v>0.3</v>
      </c>
      <c r="F13" s="46">
        <v>0.2</v>
      </c>
      <c r="G13" s="46"/>
      <c r="H13" s="46"/>
      <c r="I13" s="46">
        <v>20</v>
      </c>
      <c r="J13" s="47">
        <f t="shared" ref="J13:J19" si="6">(C13+D13+L13)*I13/100</f>
        <v>0.94400000000000006</v>
      </c>
      <c r="K13" s="48"/>
      <c r="L13" s="47"/>
      <c r="M13" s="50"/>
      <c r="N13" s="51">
        <f t="shared" si="0"/>
        <v>1.8439999999999999</v>
      </c>
      <c r="O13" s="51">
        <f t="shared" si="1"/>
        <v>6.1639999999999997</v>
      </c>
      <c r="P13" s="130">
        <f t="shared" si="2"/>
        <v>70328.000000000015</v>
      </c>
      <c r="Q13" s="130">
        <f t="shared" si="3"/>
        <v>70328.000000000015</v>
      </c>
      <c r="R13" s="130">
        <f t="shared" si="4"/>
        <v>70328.000000000015</v>
      </c>
      <c r="S13" s="1">
        <f t="shared" si="5"/>
        <v>210984.00000000006</v>
      </c>
      <c r="V13" s="52"/>
    </row>
    <row r="14" spans="1:67" ht="13.5" customHeight="1" x14ac:dyDescent="0.2">
      <c r="A14" s="44">
        <v>2</v>
      </c>
      <c r="B14" s="45" t="s">
        <v>29</v>
      </c>
      <c r="C14" s="49">
        <v>3.34</v>
      </c>
      <c r="D14" s="46">
        <v>0.3</v>
      </c>
      <c r="E14" s="46">
        <v>0.3</v>
      </c>
      <c r="F14" s="46"/>
      <c r="G14" s="46"/>
      <c r="H14" s="46"/>
      <c r="I14" s="46">
        <v>20</v>
      </c>
      <c r="J14" s="47">
        <f t="shared" si="6"/>
        <v>0.72799999999999998</v>
      </c>
      <c r="K14" s="48"/>
      <c r="L14" s="47"/>
      <c r="M14" s="50"/>
      <c r="N14" s="51">
        <f t="shared" si="0"/>
        <v>1.3279999999999998</v>
      </c>
      <c r="O14" s="51">
        <f t="shared" si="1"/>
        <v>4.6679999999999993</v>
      </c>
      <c r="P14" s="130">
        <f t="shared" si="2"/>
        <v>54235.999999999993</v>
      </c>
      <c r="Q14" s="130">
        <f t="shared" si="3"/>
        <v>54235.999999999993</v>
      </c>
      <c r="R14" s="130">
        <f t="shared" si="4"/>
        <v>54235.999999999993</v>
      </c>
      <c r="S14" s="1">
        <f t="shared" si="5"/>
        <v>162707.99999999997</v>
      </c>
      <c r="V14" s="52"/>
    </row>
    <row r="15" spans="1:67" s="56" customFormat="1" ht="13.5" customHeight="1" x14ac:dyDescent="0.2">
      <c r="A15" s="44">
        <v>3</v>
      </c>
      <c r="B15" s="45" t="s">
        <v>30</v>
      </c>
      <c r="C15" s="46">
        <v>3.03</v>
      </c>
      <c r="D15" s="46"/>
      <c r="E15" s="46">
        <v>0.3</v>
      </c>
      <c r="F15" s="46"/>
      <c r="G15" s="46"/>
      <c r="H15" s="46"/>
      <c r="I15" s="46">
        <v>20</v>
      </c>
      <c r="J15" s="47">
        <f t="shared" si="6"/>
        <v>0.60599999999999998</v>
      </c>
      <c r="K15" s="48"/>
      <c r="L15" s="47"/>
      <c r="M15" s="50"/>
      <c r="N15" s="51">
        <f t="shared" si="0"/>
        <v>0.90599999999999992</v>
      </c>
      <c r="O15" s="51">
        <f t="shared" si="1"/>
        <v>3.9359999999999999</v>
      </c>
      <c r="P15" s="130">
        <f t="shared" si="2"/>
        <v>45147</v>
      </c>
      <c r="Q15" s="130">
        <f t="shared" si="3"/>
        <v>45147</v>
      </c>
      <c r="R15" s="130">
        <f t="shared" si="4"/>
        <v>45147</v>
      </c>
      <c r="S15" s="1">
        <f t="shared" si="5"/>
        <v>135441</v>
      </c>
      <c r="T15" s="2"/>
      <c r="U15" s="2"/>
      <c r="V15" s="5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</row>
    <row r="16" spans="1:67" ht="13.5" customHeight="1" x14ac:dyDescent="0.2">
      <c r="A16" s="44">
        <v>4</v>
      </c>
      <c r="B16" s="45" t="s">
        <v>31</v>
      </c>
      <c r="C16" s="49">
        <v>2.86</v>
      </c>
      <c r="D16" s="46"/>
      <c r="E16" s="46">
        <v>0.3</v>
      </c>
      <c r="F16" s="46">
        <v>0.1</v>
      </c>
      <c r="G16" s="46"/>
      <c r="H16" s="46"/>
      <c r="I16" s="46">
        <v>20</v>
      </c>
      <c r="J16" s="47">
        <f t="shared" si="6"/>
        <v>0.57199999999999995</v>
      </c>
      <c r="K16" s="48"/>
      <c r="L16" s="47"/>
      <c r="M16" s="50"/>
      <c r="N16" s="51">
        <f t="shared" si="0"/>
        <v>0.97199999999999998</v>
      </c>
      <c r="O16" s="51">
        <f t="shared" si="1"/>
        <v>3.8319999999999999</v>
      </c>
      <c r="P16" s="130">
        <f t="shared" si="2"/>
        <v>42614</v>
      </c>
      <c r="Q16" s="130">
        <f t="shared" si="3"/>
        <v>42614</v>
      </c>
      <c r="R16" s="130">
        <f t="shared" si="4"/>
        <v>42614</v>
      </c>
      <c r="S16" s="1">
        <f t="shared" si="5"/>
        <v>127842</v>
      </c>
      <c r="V16" s="52"/>
    </row>
    <row r="17" spans="1:22" ht="13.5" customHeight="1" x14ac:dyDescent="0.2">
      <c r="A17" s="44">
        <v>5</v>
      </c>
      <c r="B17" s="45" t="s">
        <v>32</v>
      </c>
      <c r="C17" s="46">
        <v>2.72</v>
      </c>
      <c r="D17" s="46"/>
      <c r="E17" s="46">
        <v>0.3</v>
      </c>
      <c r="F17" s="46"/>
      <c r="G17" s="46"/>
      <c r="H17" s="46"/>
      <c r="I17" s="46">
        <v>20</v>
      </c>
      <c r="J17" s="47">
        <f t="shared" si="6"/>
        <v>0.54400000000000004</v>
      </c>
      <c r="K17" s="48"/>
      <c r="L17" s="47"/>
      <c r="M17" s="50"/>
      <c r="N17" s="51">
        <f t="shared" si="0"/>
        <v>0.84400000000000008</v>
      </c>
      <c r="O17" s="51">
        <f t="shared" si="1"/>
        <v>3.5640000000000001</v>
      </c>
      <c r="P17" s="130">
        <f t="shared" si="2"/>
        <v>40528.000000000007</v>
      </c>
      <c r="Q17" s="130">
        <f t="shared" si="3"/>
        <v>40528.000000000007</v>
      </c>
      <c r="R17" s="130">
        <f t="shared" si="4"/>
        <v>40528.000000000007</v>
      </c>
      <c r="S17" s="1">
        <f t="shared" si="5"/>
        <v>121584.00000000003</v>
      </c>
      <c r="V17" s="52"/>
    </row>
    <row r="18" spans="1:22" ht="13.5" customHeight="1" x14ac:dyDescent="0.2">
      <c r="A18" s="44">
        <v>6</v>
      </c>
      <c r="B18" s="53" t="s">
        <v>33</v>
      </c>
      <c r="C18" s="49">
        <v>3.03</v>
      </c>
      <c r="D18" s="46"/>
      <c r="E18" s="46">
        <v>0.3</v>
      </c>
      <c r="F18" s="54"/>
      <c r="G18" s="46"/>
      <c r="H18" s="50"/>
      <c r="I18" s="46">
        <v>20</v>
      </c>
      <c r="J18" s="47">
        <f t="shared" si="6"/>
        <v>0.60599999999999998</v>
      </c>
      <c r="K18" s="57"/>
      <c r="L18" s="47"/>
      <c r="M18" s="46"/>
      <c r="N18" s="51">
        <f t="shared" si="0"/>
        <v>0.90599999999999992</v>
      </c>
      <c r="O18" s="51">
        <f t="shared" si="1"/>
        <v>3.9359999999999999</v>
      </c>
      <c r="P18" s="130">
        <f t="shared" si="2"/>
        <v>45147</v>
      </c>
      <c r="Q18" s="130">
        <f t="shared" si="3"/>
        <v>45147</v>
      </c>
      <c r="R18" s="130">
        <f t="shared" si="4"/>
        <v>45147</v>
      </c>
      <c r="S18" s="1">
        <f t="shared" si="5"/>
        <v>135441</v>
      </c>
      <c r="V18" s="52"/>
    </row>
    <row r="19" spans="1:22" ht="13.5" customHeight="1" x14ac:dyDescent="0.2">
      <c r="A19" s="44">
        <v>7</v>
      </c>
      <c r="B19" s="53" t="s">
        <v>34</v>
      </c>
      <c r="C19" s="49">
        <v>3</v>
      </c>
      <c r="D19" s="46"/>
      <c r="E19" s="46">
        <v>0.3</v>
      </c>
      <c r="F19" s="46"/>
      <c r="G19" s="46"/>
      <c r="H19" s="50"/>
      <c r="I19" s="46">
        <v>20</v>
      </c>
      <c r="J19" s="47">
        <f t="shared" si="6"/>
        <v>0.6</v>
      </c>
      <c r="K19" s="57"/>
      <c r="L19" s="47"/>
      <c r="M19" s="46"/>
      <c r="N19" s="51">
        <f>(D19+E19+F19+H19+G19+J19+L19+M19)</f>
        <v>0.89999999999999991</v>
      </c>
      <c r="O19" s="51">
        <f t="shared" si="1"/>
        <v>3.9</v>
      </c>
      <c r="P19" s="130">
        <f t="shared" si="2"/>
        <v>44700</v>
      </c>
      <c r="Q19" s="130">
        <f t="shared" si="3"/>
        <v>44700</v>
      </c>
      <c r="R19" s="130">
        <f t="shared" si="4"/>
        <v>44700</v>
      </c>
      <c r="S19" s="1">
        <f t="shared" si="5"/>
        <v>134100</v>
      </c>
      <c r="V19" s="52"/>
    </row>
    <row r="20" spans="1:22" ht="13.5" customHeight="1" x14ac:dyDescent="0.2">
      <c r="A20" s="39" t="s">
        <v>35</v>
      </c>
      <c r="B20" s="40" t="s">
        <v>36</v>
      </c>
      <c r="C20" s="46"/>
      <c r="D20" s="46"/>
      <c r="E20" s="46"/>
      <c r="F20" s="46"/>
      <c r="G20" s="46"/>
      <c r="H20" s="46"/>
      <c r="I20" s="46"/>
      <c r="J20" s="47"/>
      <c r="K20" s="48"/>
      <c r="L20" s="47"/>
      <c r="M20" s="50"/>
      <c r="N20" s="51"/>
      <c r="O20" s="51">
        <f t="shared" si="1"/>
        <v>0</v>
      </c>
      <c r="P20" s="130">
        <f t="shared" si="2"/>
        <v>0</v>
      </c>
      <c r="Q20" s="130">
        <f t="shared" si="3"/>
        <v>0</v>
      </c>
      <c r="R20" s="130">
        <f t="shared" si="4"/>
        <v>0</v>
      </c>
      <c r="S20" s="1">
        <f t="shared" si="5"/>
        <v>0</v>
      </c>
      <c r="V20" s="52"/>
    </row>
    <row r="21" spans="1:22" ht="13.5" customHeight="1" x14ac:dyDescent="0.2">
      <c r="A21" s="39">
        <v>1</v>
      </c>
      <c r="B21" s="53" t="s">
        <v>37</v>
      </c>
      <c r="C21" s="49">
        <v>3</v>
      </c>
      <c r="D21" s="46">
        <v>0.4</v>
      </c>
      <c r="E21" s="46">
        <v>0.3</v>
      </c>
      <c r="F21" s="46"/>
      <c r="G21" s="46"/>
      <c r="H21" s="46"/>
      <c r="I21" s="46">
        <v>40</v>
      </c>
      <c r="J21" s="47">
        <f>(C21+D21+L21)*I21/100</f>
        <v>1.36</v>
      </c>
      <c r="K21" s="48"/>
      <c r="L21" s="47"/>
      <c r="M21" s="50">
        <v>0.3</v>
      </c>
      <c r="N21" s="51">
        <f>(D21+E21+F21+H21+G21+J21+L21+M21)</f>
        <v>2.36</v>
      </c>
      <c r="O21" s="51">
        <f t="shared" si="1"/>
        <v>5.3599999999999994</v>
      </c>
      <c r="P21" s="130">
        <f t="shared" si="2"/>
        <v>50660</v>
      </c>
      <c r="Q21" s="130">
        <f t="shared" si="3"/>
        <v>50660</v>
      </c>
      <c r="R21" s="130">
        <f t="shared" si="4"/>
        <v>50660</v>
      </c>
      <c r="S21" s="1">
        <f t="shared" si="5"/>
        <v>151980</v>
      </c>
      <c r="V21" s="52"/>
    </row>
    <row r="22" spans="1:22" ht="13.5" customHeight="1" x14ac:dyDescent="0.2">
      <c r="A22" s="39">
        <v>2</v>
      </c>
      <c r="B22" s="45" t="s">
        <v>38</v>
      </c>
      <c r="C22" s="46">
        <v>4.0599999999999996</v>
      </c>
      <c r="D22" s="46">
        <v>0.3</v>
      </c>
      <c r="E22" s="46">
        <v>0.3</v>
      </c>
      <c r="F22" s="46"/>
      <c r="G22" s="46"/>
      <c r="H22" s="46"/>
      <c r="I22" s="46">
        <v>40</v>
      </c>
      <c r="J22" s="47">
        <f>(C22+D22+L22)*I22/100</f>
        <v>1.8739199999999996</v>
      </c>
      <c r="K22" s="48">
        <v>8</v>
      </c>
      <c r="L22" s="47">
        <f>C22*K22/100</f>
        <v>0.32479999999999998</v>
      </c>
      <c r="M22" s="50"/>
      <c r="N22" s="51">
        <f t="shared" si="0"/>
        <v>2.7987199999999994</v>
      </c>
      <c r="O22" s="51">
        <f t="shared" si="1"/>
        <v>6.858719999999999</v>
      </c>
      <c r="P22" s="130">
        <f t="shared" si="2"/>
        <v>69803.51999999999</v>
      </c>
      <c r="Q22" s="130">
        <f t="shared" si="3"/>
        <v>69803.51999999999</v>
      </c>
      <c r="R22" s="130">
        <f t="shared" si="4"/>
        <v>69803.51999999999</v>
      </c>
      <c r="S22" s="1">
        <f t="shared" si="5"/>
        <v>209410.55999999997</v>
      </c>
      <c r="V22" s="52"/>
    </row>
    <row r="23" spans="1:22" ht="13.5" customHeight="1" x14ac:dyDescent="0.2">
      <c r="A23" s="39">
        <v>3</v>
      </c>
      <c r="B23" s="45" t="s">
        <v>39</v>
      </c>
      <c r="C23" s="46">
        <v>3.09</v>
      </c>
      <c r="D23" s="46"/>
      <c r="E23" s="46">
        <v>0.3</v>
      </c>
      <c r="F23" s="46"/>
      <c r="G23" s="46"/>
      <c r="H23" s="46"/>
      <c r="I23" s="46">
        <v>40</v>
      </c>
      <c r="J23" s="47">
        <f>(C23+D23+L23)*I23/100</f>
        <v>1.236</v>
      </c>
      <c r="K23" s="48"/>
      <c r="L23" s="47"/>
      <c r="M23" s="50"/>
      <c r="N23" s="51">
        <f t="shared" si="0"/>
        <v>1.536</v>
      </c>
      <c r="O23" s="51">
        <f t="shared" si="1"/>
        <v>4.6259999999999994</v>
      </c>
      <c r="P23" s="130">
        <f t="shared" si="2"/>
        <v>46041</v>
      </c>
      <c r="Q23" s="130">
        <f t="shared" si="3"/>
        <v>46041</v>
      </c>
      <c r="R23" s="130">
        <f t="shared" si="4"/>
        <v>46041</v>
      </c>
      <c r="S23" s="1">
        <f t="shared" si="5"/>
        <v>138123</v>
      </c>
      <c r="T23" s="3"/>
      <c r="V23" s="52"/>
    </row>
    <row r="24" spans="1:22" ht="13.5" customHeight="1" x14ac:dyDescent="0.2">
      <c r="A24" s="39">
        <v>5</v>
      </c>
      <c r="B24" s="45" t="s">
        <v>40</v>
      </c>
      <c r="C24" s="46">
        <v>3.63</v>
      </c>
      <c r="D24" s="46"/>
      <c r="E24" s="46">
        <v>0.3</v>
      </c>
      <c r="F24" s="46"/>
      <c r="G24" s="46">
        <v>0.4</v>
      </c>
      <c r="H24" s="46"/>
      <c r="I24" s="46">
        <v>40</v>
      </c>
      <c r="J24" s="47">
        <f>(C24+D24+L24)*I24/100</f>
        <v>1.452</v>
      </c>
      <c r="K24" s="48"/>
      <c r="L24" s="49"/>
      <c r="M24" s="50"/>
      <c r="N24" s="51">
        <f t="shared" si="0"/>
        <v>2.1520000000000001</v>
      </c>
      <c r="O24" s="51">
        <f t="shared" si="1"/>
        <v>5.782</v>
      </c>
      <c r="P24" s="130">
        <f t="shared" si="2"/>
        <v>54087</v>
      </c>
      <c r="Q24" s="130">
        <f t="shared" si="3"/>
        <v>54087</v>
      </c>
      <c r="R24" s="130">
        <f t="shared" si="4"/>
        <v>54087</v>
      </c>
      <c r="S24" s="1">
        <f t="shared" si="5"/>
        <v>162261</v>
      </c>
      <c r="V24" s="52"/>
    </row>
    <row r="25" spans="1:22" ht="13.5" customHeight="1" x14ac:dyDescent="0.2">
      <c r="A25" s="39">
        <v>6</v>
      </c>
      <c r="B25" s="45" t="s">
        <v>41</v>
      </c>
      <c r="C25" s="49">
        <v>2.34</v>
      </c>
      <c r="D25" s="46"/>
      <c r="E25" s="46">
        <v>0.3</v>
      </c>
      <c r="F25" s="46"/>
      <c r="G25" s="46">
        <v>0.2</v>
      </c>
      <c r="H25" s="46"/>
      <c r="I25" s="46">
        <v>20</v>
      </c>
      <c r="J25" s="47">
        <f>(C25+D25+L25)*I25/100</f>
        <v>0.46799999999999997</v>
      </c>
      <c r="K25" s="48"/>
      <c r="L25" s="49"/>
      <c r="M25" s="50"/>
      <c r="N25" s="51">
        <f>(D25+E25+F25+H25+G25+J25+L25+M25)</f>
        <v>0.96799999999999997</v>
      </c>
      <c r="O25" s="51">
        <f t="shared" si="1"/>
        <v>3.3079999999999998</v>
      </c>
      <c r="P25" s="130">
        <f t="shared" si="2"/>
        <v>34866</v>
      </c>
      <c r="Q25" s="130">
        <f t="shared" si="3"/>
        <v>34866</v>
      </c>
      <c r="R25" s="130">
        <f t="shared" si="4"/>
        <v>34866</v>
      </c>
      <c r="S25" s="1">
        <f t="shared" si="5"/>
        <v>104598</v>
      </c>
      <c r="V25" s="52"/>
    </row>
    <row r="26" spans="1:22" ht="13.5" customHeight="1" x14ac:dyDescent="0.2">
      <c r="A26" s="39" t="s">
        <v>42</v>
      </c>
      <c r="B26" s="40" t="s">
        <v>43</v>
      </c>
      <c r="C26" s="46"/>
      <c r="D26" s="46"/>
      <c r="E26" s="46"/>
      <c r="F26" s="46"/>
      <c r="G26" s="46"/>
      <c r="H26" s="46"/>
      <c r="I26" s="46"/>
      <c r="J26" s="47"/>
      <c r="K26" s="48"/>
      <c r="L26" s="49"/>
      <c r="M26" s="50"/>
      <c r="N26" s="51"/>
      <c r="O26" s="51">
        <f t="shared" si="1"/>
        <v>0</v>
      </c>
      <c r="P26" s="130">
        <f t="shared" si="2"/>
        <v>0</v>
      </c>
      <c r="Q26" s="130">
        <f t="shared" si="3"/>
        <v>0</v>
      </c>
      <c r="R26" s="130">
        <f t="shared" si="4"/>
        <v>0</v>
      </c>
      <c r="S26" s="1">
        <f t="shared" si="5"/>
        <v>0</v>
      </c>
      <c r="V26" s="52"/>
    </row>
    <row r="27" spans="1:22" ht="13.5" customHeight="1" x14ac:dyDescent="0.2">
      <c r="A27" s="39">
        <v>1</v>
      </c>
      <c r="B27" s="53" t="s">
        <v>44</v>
      </c>
      <c r="C27" s="49">
        <v>3.66</v>
      </c>
      <c r="D27" s="46">
        <v>0.4</v>
      </c>
      <c r="E27" s="46">
        <v>0.3</v>
      </c>
      <c r="F27" s="54"/>
      <c r="G27" s="46"/>
      <c r="H27" s="50"/>
      <c r="I27" s="46">
        <v>40</v>
      </c>
      <c r="J27" s="47">
        <f t="shared" ref="J27:J32" si="7">(C27+D27+L27)*I27/100</f>
        <v>1.6240000000000003</v>
      </c>
      <c r="K27" s="55"/>
      <c r="L27" s="47"/>
      <c r="M27" s="46">
        <v>0.3</v>
      </c>
      <c r="N27" s="51">
        <f>(D27+E27+F27+H27+G27+J27+L27+M27)</f>
        <v>2.6240000000000001</v>
      </c>
      <c r="O27" s="51">
        <f t="shared" si="1"/>
        <v>6.2840000000000007</v>
      </c>
      <c r="P27" s="130">
        <f t="shared" si="2"/>
        <v>60494.000000000007</v>
      </c>
      <c r="Q27" s="130">
        <f t="shared" si="3"/>
        <v>60494.000000000007</v>
      </c>
      <c r="R27" s="130">
        <f t="shared" si="4"/>
        <v>60494.000000000007</v>
      </c>
      <c r="S27" s="1">
        <f t="shared" si="5"/>
        <v>181482.00000000003</v>
      </c>
      <c r="V27" s="52"/>
    </row>
    <row r="28" spans="1:22" ht="13.5" customHeight="1" x14ac:dyDescent="0.2">
      <c r="A28" s="44">
        <v>2</v>
      </c>
      <c r="B28" s="45" t="s">
        <v>45</v>
      </c>
      <c r="C28" s="46">
        <v>4.0599999999999996</v>
      </c>
      <c r="D28" s="46">
        <v>0.3</v>
      </c>
      <c r="E28" s="46">
        <v>0.3</v>
      </c>
      <c r="F28" s="46"/>
      <c r="G28" s="46"/>
      <c r="H28" s="46"/>
      <c r="I28" s="46">
        <v>40</v>
      </c>
      <c r="J28" s="47">
        <f t="shared" si="7"/>
        <v>1.9551199999999997</v>
      </c>
      <c r="K28" s="48">
        <v>13</v>
      </c>
      <c r="L28" s="47">
        <f>C28*K28/100</f>
        <v>0.52779999999999994</v>
      </c>
      <c r="M28" s="50"/>
      <c r="N28" s="51">
        <f t="shared" si="0"/>
        <v>3.0829199999999997</v>
      </c>
      <c r="O28" s="51">
        <f t="shared" si="1"/>
        <v>7.1429199999999993</v>
      </c>
      <c r="P28" s="130">
        <f t="shared" si="2"/>
        <v>72828.219999999987</v>
      </c>
      <c r="Q28" s="130">
        <f t="shared" si="3"/>
        <v>72828.219999999987</v>
      </c>
      <c r="R28" s="130">
        <f t="shared" si="4"/>
        <v>72828.219999999987</v>
      </c>
      <c r="S28" s="1">
        <f t="shared" si="5"/>
        <v>218484.65999999997</v>
      </c>
      <c r="V28" s="52"/>
    </row>
    <row r="29" spans="1:22" ht="13.5" customHeight="1" x14ac:dyDescent="0.2">
      <c r="A29" s="39">
        <v>3</v>
      </c>
      <c r="B29" s="45" t="s">
        <v>46</v>
      </c>
      <c r="C29" s="49">
        <v>2.86</v>
      </c>
      <c r="D29" s="46"/>
      <c r="E29" s="46">
        <v>0.3</v>
      </c>
      <c r="F29" s="46"/>
      <c r="G29" s="46">
        <v>0.2</v>
      </c>
      <c r="H29" s="46"/>
      <c r="I29" s="46">
        <v>40</v>
      </c>
      <c r="J29" s="47">
        <f t="shared" si="7"/>
        <v>1.1439999999999999</v>
      </c>
      <c r="K29" s="48"/>
      <c r="L29" s="47"/>
      <c r="M29" s="50"/>
      <c r="N29" s="51">
        <f t="shared" si="0"/>
        <v>1.6439999999999999</v>
      </c>
      <c r="O29" s="51">
        <f t="shared" si="1"/>
        <v>4.5039999999999996</v>
      </c>
      <c r="P29" s="130">
        <f t="shared" si="2"/>
        <v>42614</v>
      </c>
      <c r="Q29" s="130">
        <f t="shared" si="3"/>
        <v>42614</v>
      </c>
      <c r="R29" s="130">
        <f t="shared" si="4"/>
        <v>42614</v>
      </c>
      <c r="S29" s="1">
        <f t="shared" si="5"/>
        <v>127842</v>
      </c>
      <c r="V29" s="52"/>
    </row>
    <row r="30" spans="1:22" ht="13.5" customHeight="1" x14ac:dyDescent="0.2">
      <c r="A30" s="44">
        <v>4</v>
      </c>
      <c r="B30" s="45" t="s">
        <v>47</v>
      </c>
      <c r="C30" s="49">
        <v>2.66</v>
      </c>
      <c r="D30" s="46"/>
      <c r="E30" s="46"/>
      <c r="F30" s="46"/>
      <c r="G30" s="46"/>
      <c r="H30" s="46"/>
      <c r="I30" s="46"/>
      <c r="J30" s="47">
        <f t="shared" si="7"/>
        <v>0</v>
      </c>
      <c r="K30" s="48"/>
      <c r="L30" s="47"/>
      <c r="M30" s="50"/>
      <c r="N30" s="51">
        <f t="shared" si="0"/>
        <v>0</v>
      </c>
      <c r="O30" s="51">
        <f t="shared" si="1"/>
        <v>2.66</v>
      </c>
      <c r="P30" s="130">
        <f t="shared" si="2"/>
        <v>39634</v>
      </c>
      <c r="Q30" s="130">
        <f t="shared" si="3"/>
        <v>39634</v>
      </c>
      <c r="R30" s="130">
        <f t="shared" si="4"/>
        <v>39634</v>
      </c>
      <c r="S30" s="1">
        <f t="shared" si="5"/>
        <v>118902</v>
      </c>
      <c r="T30" s="3"/>
      <c r="V30" s="52"/>
    </row>
    <row r="31" spans="1:22" ht="13.5" customHeight="1" x14ac:dyDescent="0.2">
      <c r="A31" s="39">
        <v>5</v>
      </c>
      <c r="B31" s="53" t="s">
        <v>48</v>
      </c>
      <c r="C31" s="46">
        <v>2.46</v>
      </c>
      <c r="D31" s="46"/>
      <c r="E31" s="46">
        <v>0.3</v>
      </c>
      <c r="F31" s="54"/>
      <c r="G31" s="46"/>
      <c r="H31" s="50"/>
      <c r="I31" s="46">
        <v>40</v>
      </c>
      <c r="J31" s="47">
        <f t="shared" si="7"/>
        <v>0.9840000000000001</v>
      </c>
      <c r="K31" s="55"/>
      <c r="L31" s="47"/>
      <c r="M31" s="46"/>
      <c r="N31" s="51">
        <f t="shared" si="0"/>
        <v>1.284</v>
      </c>
      <c r="O31" s="51">
        <f>N31+C31</f>
        <v>3.7439999999999998</v>
      </c>
      <c r="P31" s="130">
        <f t="shared" si="2"/>
        <v>36654</v>
      </c>
      <c r="Q31" s="130" t="s">
        <v>216</v>
      </c>
      <c r="R31" s="130" t="s">
        <v>216</v>
      </c>
      <c r="S31" s="1">
        <f>SUM(P31:R31)</f>
        <v>36654</v>
      </c>
      <c r="V31" s="52"/>
    </row>
    <row r="32" spans="1:22" ht="13.5" customHeight="1" x14ac:dyDescent="0.2">
      <c r="A32" s="44">
        <v>6</v>
      </c>
      <c r="B32" s="53" t="s">
        <v>49</v>
      </c>
      <c r="C32" s="49">
        <v>2.34</v>
      </c>
      <c r="D32" s="46"/>
      <c r="E32" s="46">
        <v>0.3</v>
      </c>
      <c r="F32" s="54"/>
      <c r="G32" s="46"/>
      <c r="H32" s="50"/>
      <c r="I32" s="46">
        <v>20</v>
      </c>
      <c r="J32" s="47">
        <f t="shared" si="7"/>
        <v>0.46799999999999997</v>
      </c>
      <c r="K32" s="55"/>
      <c r="L32" s="47"/>
      <c r="M32" s="46"/>
      <c r="N32" s="51">
        <f>(D32+E32+F32+H32+G32+J32+L32+M32)</f>
        <v>0.76800000000000002</v>
      </c>
      <c r="O32" s="51">
        <f t="shared" si="1"/>
        <v>3.1079999999999997</v>
      </c>
      <c r="P32" s="130">
        <f t="shared" si="2"/>
        <v>34866</v>
      </c>
      <c r="Q32" s="130">
        <f t="shared" si="3"/>
        <v>34866</v>
      </c>
      <c r="R32" s="130">
        <f t="shared" si="4"/>
        <v>34866</v>
      </c>
      <c r="S32" s="1">
        <f t="shared" si="5"/>
        <v>104598</v>
      </c>
      <c r="V32" s="52"/>
    </row>
    <row r="33" spans="1:56" ht="13.5" customHeight="1" x14ac:dyDescent="0.2">
      <c r="A33" s="39">
        <v>7</v>
      </c>
      <c r="B33" s="53" t="s">
        <v>50</v>
      </c>
      <c r="C33" s="46">
        <v>2.67</v>
      </c>
      <c r="D33" s="46"/>
      <c r="E33" s="46">
        <v>0.3</v>
      </c>
      <c r="F33" s="54"/>
      <c r="G33" s="46"/>
      <c r="H33" s="50"/>
      <c r="I33" s="46">
        <v>40</v>
      </c>
      <c r="J33" s="47">
        <f>(C33+D33+L33)*I33/100</f>
        <v>1.0680000000000001</v>
      </c>
      <c r="K33" s="57"/>
      <c r="L33" s="47"/>
      <c r="M33" s="46"/>
      <c r="N33" s="51">
        <f>(D33+E33+F33+H33+G33+J33+L33+M33)</f>
        <v>1.3680000000000001</v>
      </c>
      <c r="O33" s="51">
        <f t="shared" si="1"/>
        <v>4.0380000000000003</v>
      </c>
      <c r="P33" s="130">
        <f t="shared" si="2"/>
        <v>39783</v>
      </c>
      <c r="Q33" s="130">
        <f t="shared" si="3"/>
        <v>39783</v>
      </c>
      <c r="R33" s="130">
        <f t="shared" si="4"/>
        <v>39783</v>
      </c>
      <c r="S33" s="1">
        <f t="shared" si="5"/>
        <v>119349</v>
      </c>
      <c r="V33" s="52"/>
    </row>
    <row r="34" spans="1:56" s="17" customFormat="1" ht="13.5" customHeight="1" x14ac:dyDescent="0.2">
      <c r="A34" s="39" t="s">
        <v>51</v>
      </c>
      <c r="B34" s="40" t="s">
        <v>52</v>
      </c>
      <c r="C34" s="46"/>
      <c r="D34" s="46"/>
      <c r="E34" s="46"/>
      <c r="F34" s="46"/>
      <c r="G34" s="46"/>
      <c r="H34" s="46"/>
      <c r="I34" s="46"/>
      <c r="J34" s="47"/>
      <c r="K34" s="48"/>
      <c r="L34" s="47"/>
      <c r="M34" s="50"/>
      <c r="N34" s="51"/>
      <c r="O34" s="51"/>
      <c r="P34" s="130"/>
      <c r="Q34" s="130"/>
      <c r="R34" s="130"/>
      <c r="S34" s="1"/>
      <c r="T34" s="2"/>
      <c r="U34" s="2"/>
      <c r="V34" s="5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17" customFormat="1" ht="13.5" customHeight="1" x14ac:dyDescent="0.2">
      <c r="A35" s="44">
        <v>1</v>
      </c>
      <c r="B35" s="45" t="s">
        <v>53</v>
      </c>
      <c r="C35" s="46">
        <v>3.12</v>
      </c>
      <c r="D35" s="46">
        <v>0.4</v>
      </c>
      <c r="E35" s="46">
        <v>0.3</v>
      </c>
      <c r="F35" s="46"/>
      <c r="G35" s="46"/>
      <c r="H35" s="46"/>
      <c r="I35" s="46">
        <v>50</v>
      </c>
      <c r="J35" s="47">
        <f>(C35+D35+L35)*I35/100</f>
        <v>1.76</v>
      </c>
      <c r="K35" s="48"/>
      <c r="L35" s="47"/>
      <c r="M35" s="50"/>
      <c r="N35" s="51">
        <f>(D35+E35+F35+G35+J35+L35+M35)</f>
        <v>2.46</v>
      </c>
      <c r="O35" s="51">
        <f t="shared" si="1"/>
        <v>5.58</v>
      </c>
      <c r="P35" s="130">
        <f t="shared" si="2"/>
        <v>52448</v>
      </c>
      <c r="Q35" s="130">
        <f t="shared" si="3"/>
        <v>52448</v>
      </c>
      <c r="R35" s="130">
        <f t="shared" si="4"/>
        <v>52448</v>
      </c>
      <c r="S35" s="1">
        <f t="shared" si="5"/>
        <v>157344</v>
      </c>
      <c r="T35" s="2"/>
      <c r="U35" s="2"/>
      <c r="V35" s="5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17" customFormat="1" ht="13.5" customHeight="1" x14ac:dyDescent="0.2">
      <c r="A36" s="39" t="s">
        <v>54</v>
      </c>
      <c r="B36" s="40" t="s">
        <v>55</v>
      </c>
      <c r="C36" s="49"/>
      <c r="D36" s="46"/>
      <c r="E36" s="46"/>
      <c r="F36" s="46"/>
      <c r="G36" s="46"/>
      <c r="H36" s="46"/>
      <c r="I36" s="46"/>
      <c r="J36" s="47"/>
      <c r="K36" s="48"/>
      <c r="L36" s="47"/>
      <c r="M36" s="50"/>
      <c r="N36" s="51"/>
      <c r="O36" s="51"/>
      <c r="P36" s="130"/>
      <c r="Q36" s="130"/>
      <c r="R36" s="130"/>
      <c r="S36" s="1"/>
      <c r="T36" s="2"/>
      <c r="U36" s="2"/>
      <c r="V36" s="5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17" customFormat="1" ht="13.5" customHeight="1" x14ac:dyDescent="0.2">
      <c r="A37" s="44">
        <v>1</v>
      </c>
      <c r="B37" s="45" t="s">
        <v>56</v>
      </c>
      <c r="C37" s="49">
        <v>3.33</v>
      </c>
      <c r="D37" s="46">
        <v>0.4</v>
      </c>
      <c r="E37" s="46">
        <v>0.3</v>
      </c>
      <c r="F37" s="46"/>
      <c r="G37" s="46">
        <v>0.4</v>
      </c>
      <c r="H37" s="46"/>
      <c r="I37" s="46">
        <v>70</v>
      </c>
      <c r="J37" s="47">
        <f t="shared" ref="J37:J60" si="8">(C37+D37+L37)*I37/100</f>
        <v>2.6110000000000002</v>
      </c>
      <c r="K37" s="48"/>
      <c r="L37" s="47"/>
      <c r="M37" s="50">
        <v>0.3</v>
      </c>
      <c r="N37" s="51">
        <f t="shared" ref="N37:N60" si="9">(D37+E37+F37+H37+G37+J37+L37+M37)</f>
        <v>4.0110000000000001</v>
      </c>
      <c r="O37" s="51">
        <f t="shared" si="1"/>
        <v>7.3410000000000002</v>
      </c>
      <c r="P37" s="130">
        <f t="shared" si="2"/>
        <v>55577</v>
      </c>
      <c r="Q37" s="130">
        <f t="shared" si="3"/>
        <v>55577</v>
      </c>
      <c r="R37" s="130">
        <f t="shared" si="4"/>
        <v>55577</v>
      </c>
      <c r="S37" s="1">
        <f t="shared" si="5"/>
        <v>166731</v>
      </c>
      <c r="T37" s="2"/>
      <c r="U37" s="2"/>
      <c r="V37" s="5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17" customFormat="1" ht="13.5" customHeight="1" x14ac:dyDescent="0.2">
      <c r="A38" s="44">
        <v>2</v>
      </c>
      <c r="B38" s="45" t="s">
        <v>57</v>
      </c>
      <c r="C38" s="49">
        <v>3</v>
      </c>
      <c r="D38" s="46">
        <v>0.3</v>
      </c>
      <c r="E38" s="46">
        <v>0.3</v>
      </c>
      <c r="F38" s="46">
        <v>0.3</v>
      </c>
      <c r="G38" s="46"/>
      <c r="H38" s="46"/>
      <c r="I38" s="46">
        <v>60</v>
      </c>
      <c r="J38" s="47">
        <f t="shared" si="8"/>
        <v>1.98</v>
      </c>
      <c r="K38" s="48"/>
      <c r="L38" s="47"/>
      <c r="M38" s="50"/>
      <c r="N38" s="51">
        <f t="shared" si="9"/>
        <v>2.88</v>
      </c>
      <c r="O38" s="51">
        <f t="shared" si="1"/>
        <v>5.88</v>
      </c>
      <c r="P38" s="130">
        <f t="shared" si="2"/>
        <v>49170</v>
      </c>
      <c r="Q38" s="130">
        <f t="shared" si="3"/>
        <v>49170</v>
      </c>
      <c r="R38" s="130">
        <f t="shared" si="4"/>
        <v>49170</v>
      </c>
      <c r="S38" s="1">
        <f t="shared" si="5"/>
        <v>147510</v>
      </c>
      <c r="T38" s="2"/>
      <c r="U38" s="2"/>
      <c r="V38" s="5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17" customFormat="1" ht="13.5" customHeight="1" x14ac:dyDescent="0.2">
      <c r="A39" s="44">
        <v>3</v>
      </c>
      <c r="B39" s="45" t="s">
        <v>58</v>
      </c>
      <c r="C39" s="46">
        <v>4.0599999999999996</v>
      </c>
      <c r="D39" s="46">
        <v>0.3</v>
      </c>
      <c r="E39" s="46">
        <v>0.3</v>
      </c>
      <c r="F39" s="46">
        <v>0.3</v>
      </c>
      <c r="G39" s="46"/>
      <c r="H39" s="46"/>
      <c r="I39" s="46">
        <v>60</v>
      </c>
      <c r="J39" s="47">
        <f t="shared" si="8"/>
        <v>2.8352400000000002</v>
      </c>
      <c r="K39" s="48">
        <v>9</v>
      </c>
      <c r="L39" s="47">
        <f>C39*K39/100</f>
        <v>0.3654</v>
      </c>
      <c r="M39" s="50"/>
      <c r="N39" s="51">
        <f t="shared" si="9"/>
        <v>4.1006400000000003</v>
      </c>
      <c r="O39" s="51">
        <f t="shared" si="1"/>
        <v>8.1606400000000008</v>
      </c>
      <c r="P39" s="130">
        <f t="shared" si="2"/>
        <v>70408.459999999992</v>
      </c>
      <c r="Q39" s="130">
        <f t="shared" si="3"/>
        <v>70408.459999999992</v>
      </c>
      <c r="R39" s="130">
        <f t="shared" si="4"/>
        <v>70408.459999999992</v>
      </c>
      <c r="S39" s="1">
        <f t="shared" si="5"/>
        <v>211225.37999999998</v>
      </c>
      <c r="T39" s="2"/>
      <c r="U39" s="2"/>
      <c r="V39" s="5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17" customFormat="1" ht="13.5" customHeight="1" x14ac:dyDescent="0.2">
      <c r="A40" s="44">
        <v>4</v>
      </c>
      <c r="B40" s="45" t="s">
        <v>59</v>
      </c>
      <c r="C40" s="49">
        <v>3</v>
      </c>
      <c r="D40" s="46"/>
      <c r="E40" s="46">
        <v>0.3</v>
      </c>
      <c r="F40" s="46">
        <v>0.3</v>
      </c>
      <c r="G40" s="46"/>
      <c r="H40" s="46"/>
      <c r="I40" s="46">
        <v>60</v>
      </c>
      <c r="J40" s="47">
        <f t="shared" si="8"/>
        <v>1.8</v>
      </c>
      <c r="K40" s="48"/>
      <c r="L40" s="49"/>
      <c r="M40" s="50"/>
      <c r="N40" s="51">
        <f t="shared" si="9"/>
        <v>2.4</v>
      </c>
      <c r="O40" s="51">
        <f t="shared" si="1"/>
        <v>5.4</v>
      </c>
      <c r="P40" s="130">
        <f t="shared" si="2"/>
        <v>44700</v>
      </c>
      <c r="Q40" s="130">
        <f t="shared" si="3"/>
        <v>44700</v>
      </c>
      <c r="R40" s="130">
        <f t="shared" si="4"/>
        <v>44700</v>
      </c>
      <c r="S40" s="1">
        <f t="shared" si="5"/>
        <v>134100</v>
      </c>
      <c r="T40" s="2"/>
      <c r="U40" s="2"/>
      <c r="V40" s="5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s="17" customFormat="1" ht="13.5" customHeight="1" x14ac:dyDescent="0.2">
      <c r="A41" s="44">
        <v>5</v>
      </c>
      <c r="B41" s="45" t="s">
        <v>60</v>
      </c>
      <c r="C41" s="49"/>
      <c r="D41" s="46"/>
      <c r="E41" s="46"/>
      <c r="F41" s="46"/>
      <c r="G41" s="46"/>
      <c r="H41" s="46"/>
      <c r="I41" s="46">
        <v>60</v>
      </c>
      <c r="J41" s="47">
        <f t="shared" si="8"/>
        <v>0</v>
      </c>
      <c r="K41" s="48"/>
      <c r="L41" s="47"/>
      <c r="M41" s="50"/>
      <c r="N41" s="51">
        <f t="shared" si="9"/>
        <v>0</v>
      </c>
      <c r="O41" s="51">
        <f t="shared" si="1"/>
        <v>0</v>
      </c>
      <c r="P41" s="130">
        <f t="shared" si="2"/>
        <v>0</v>
      </c>
      <c r="Q41" s="130">
        <f t="shared" si="3"/>
        <v>0</v>
      </c>
      <c r="R41" s="130">
        <f t="shared" si="4"/>
        <v>0</v>
      </c>
      <c r="S41" s="1">
        <f t="shared" si="5"/>
        <v>0</v>
      </c>
      <c r="T41" s="2"/>
      <c r="U41" s="2"/>
      <c r="V41" s="5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s="17" customFormat="1" ht="13.5" customHeight="1" x14ac:dyDescent="0.2">
      <c r="A42" s="44">
        <v>6</v>
      </c>
      <c r="B42" s="45" t="s">
        <v>61</v>
      </c>
      <c r="C42" s="49"/>
      <c r="D42" s="46"/>
      <c r="E42" s="46"/>
      <c r="F42" s="46"/>
      <c r="G42" s="46"/>
      <c r="H42" s="46"/>
      <c r="I42" s="46">
        <v>50</v>
      </c>
      <c r="J42" s="47">
        <f t="shared" si="8"/>
        <v>0</v>
      </c>
      <c r="K42" s="48"/>
      <c r="L42" s="49"/>
      <c r="M42" s="50"/>
      <c r="N42" s="51">
        <f t="shared" si="9"/>
        <v>0</v>
      </c>
      <c r="O42" s="51">
        <f t="shared" si="1"/>
        <v>0</v>
      </c>
      <c r="P42" s="130">
        <f t="shared" si="2"/>
        <v>0</v>
      </c>
      <c r="Q42" s="130">
        <f t="shared" si="3"/>
        <v>0</v>
      </c>
      <c r="R42" s="130">
        <f t="shared" si="4"/>
        <v>0</v>
      </c>
      <c r="S42" s="1">
        <f t="shared" si="5"/>
        <v>0</v>
      </c>
      <c r="T42" s="2"/>
      <c r="U42" s="2"/>
      <c r="V42" s="5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s="17" customFormat="1" ht="13.5" customHeight="1" x14ac:dyDescent="0.2">
      <c r="A43" s="44">
        <v>7</v>
      </c>
      <c r="B43" s="45" t="s">
        <v>62</v>
      </c>
      <c r="C43" s="46">
        <v>2.66</v>
      </c>
      <c r="D43" s="46"/>
      <c r="E43" s="46">
        <v>0.3</v>
      </c>
      <c r="F43" s="46"/>
      <c r="G43" s="46">
        <v>0.4</v>
      </c>
      <c r="H43" s="46"/>
      <c r="I43" s="46">
        <v>60</v>
      </c>
      <c r="J43" s="47">
        <f t="shared" si="8"/>
        <v>1.5960000000000003</v>
      </c>
      <c r="K43" s="48"/>
      <c r="L43" s="49"/>
      <c r="M43" s="50"/>
      <c r="N43" s="51">
        <f t="shared" si="9"/>
        <v>2.2960000000000003</v>
      </c>
      <c r="O43" s="51">
        <f t="shared" si="1"/>
        <v>4.9560000000000004</v>
      </c>
      <c r="P43" s="130">
        <f t="shared" si="2"/>
        <v>39634</v>
      </c>
      <c r="Q43" s="130">
        <f t="shared" si="3"/>
        <v>39634</v>
      </c>
      <c r="R43" s="130">
        <f t="shared" si="4"/>
        <v>39634</v>
      </c>
      <c r="S43" s="1">
        <f t="shared" si="5"/>
        <v>118902</v>
      </c>
      <c r="T43" s="2"/>
      <c r="U43" s="2"/>
      <c r="V43" s="5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s="17" customFormat="1" ht="13.5" customHeight="1" x14ac:dyDescent="0.2">
      <c r="A44" s="44">
        <v>8</v>
      </c>
      <c r="B44" s="45" t="s">
        <v>63</v>
      </c>
      <c r="C44" s="46">
        <v>2.66</v>
      </c>
      <c r="D44" s="46"/>
      <c r="E44" s="46">
        <v>0.3</v>
      </c>
      <c r="F44" s="46">
        <v>0.3</v>
      </c>
      <c r="G44" s="46"/>
      <c r="H44" s="46"/>
      <c r="I44" s="46">
        <v>60</v>
      </c>
      <c r="J44" s="47">
        <f t="shared" si="8"/>
        <v>1.5960000000000003</v>
      </c>
      <c r="K44" s="48"/>
      <c r="L44" s="47"/>
      <c r="M44" s="50"/>
      <c r="N44" s="51">
        <f t="shared" si="9"/>
        <v>2.1960000000000002</v>
      </c>
      <c r="O44" s="51">
        <f t="shared" si="1"/>
        <v>4.8559999999999999</v>
      </c>
      <c r="P44" s="130">
        <f t="shared" si="2"/>
        <v>39634</v>
      </c>
      <c r="Q44" s="130">
        <f t="shared" si="3"/>
        <v>39634</v>
      </c>
      <c r="R44" s="130">
        <f t="shared" si="4"/>
        <v>39634</v>
      </c>
      <c r="S44" s="1">
        <f t="shared" si="5"/>
        <v>118902</v>
      </c>
      <c r="T44" s="2"/>
      <c r="U44" s="2"/>
      <c r="V44" s="5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1:56" s="17" customFormat="1" ht="13.5" customHeight="1" x14ac:dyDescent="0.2">
      <c r="A45" s="44">
        <v>9</v>
      </c>
      <c r="B45" s="45" t="s">
        <v>64</v>
      </c>
      <c r="C45" s="46">
        <v>2.66</v>
      </c>
      <c r="D45" s="46"/>
      <c r="E45" s="46">
        <v>0.3</v>
      </c>
      <c r="F45" s="46"/>
      <c r="G45" s="46">
        <v>0.4</v>
      </c>
      <c r="H45" s="46"/>
      <c r="I45" s="46">
        <v>70</v>
      </c>
      <c r="J45" s="47">
        <f t="shared" si="8"/>
        <v>1.8620000000000001</v>
      </c>
      <c r="K45" s="48"/>
      <c r="L45" s="47"/>
      <c r="M45" s="50"/>
      <c r="N45" s="51">
        <f t="shared" si="9"/>
        <v>2.5620000000000003</v>
      </c>
      <c r="O45" s="51">
        <f t="shared" si="1"/>
        <v>5.2220000000000004</v>
      </c>
      <c r="P45" s="130">
        <f t="shared" si="2"/>
        <v>39634</v>
      </c>
      <c r="Q45" s="130">
        <f t="shared" si="3"/>
        <v>39634</v>
      </c>
      <c r="R45" s="130">
        <f t="shared" si="4"/>
        <v>39634</v>
      </c>
      <c r="S45" s="1">
        <f t="shared" si="5"/>
        <v>118902</v>
      </c>
      <c r="T45" s="2"/>
      <c r="U45" s="2"/>
      <c r="V45" s="5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1:56" s="17" customFormat="1" ht="13.5" customHeight="1" x14ac:dyDescent="0.2">
      <c r="A46" s="44">
        <v>10</v>
      </c>
      <c r="B46" s="45" t="s">
        <v>65</v>
      </c>
      <c r="C46" s="46">
        <v>2.46</v>
      </c>
      <c r="D46" s="46"/>
      <c r="E46" s="46">
        <v>0.3</v>
      </c>
      <c r="F46" s="46"/>
      <c r="G46" s="46"/>
      <c r="H46" s="46"/>
      <c r="I46" s="46">
        <v>50</v>
      </c>
      <c r="J46" s="47">
        <f t="shared" si="8"/>
        <v>1.23</v>
      </c>
      <c r="K46" s="48"/>
      <c r="L46" s="49"/>
      <c r="M46" s="50"/>
      <c r="N46" s="51">
        <f t="shared" si="9"/>
        <v>1.53</v>
      </c>
      <c r="O46" s="51">
        <f t="shared" si="1"/>
        <v>3.99</v>
      </c>
      <c r="P46" s="130">
        <f t="shared" si="2"/>
        <v>36654</v>
      </c>
      <c r="Q46" s="130">
        <f t="shared" si="3"/>
        <v>36654</v>
      </c>
      <c r="R46" s="130">
        <f t="shared" si="4"/>
        <v>36654</v>
      </c>
      <c r="S46" s="1">
        <f t="shared" si="5"/>
        <v>109962</v>
      </c>
      <c r="T46" s="2"/>
      <c r="U46" s="2"/>
      <c r="V46" s="5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1:56" s="17" customFormat="1" ht="13.5" customHeight="1" x14ac:dyDescent="0.2">
      <c r="A47" s="44">
        <v>11</v>
      </c>
      <c r="B47" s="45" t="s">
        <v>66</v>
      </c>
      <c r="C47" s="46">
        <v>3.12</v>
      </c>
      <c r="D47" s="46"/>
      <c r="E47" s="46">
        <v>0.3</v>
      </c>
      <c r="F47" s="46"/>
      <c r="G47" s="46">
        <v>0.4</v>
      </c>
      <c r="H47" s="46"/>
      <c r="I47" s="46">
        <v>70</v>
      </c>
      <c r="J47" s="47">
        <f t="shared" si="8"/>
        <v>2.1840000000000002</v>
      </c>
      <c r="K47" s="48"/>
      <c r="L47" s="49"/>
      <c r="M47" s="50"/>
      <c r="N47" s="51">
        <f t="shared" si="9"/>
        <v>2.8840000000000003</v>
      </c>
      <c r="O47" s="51">
        <f t="shared" si="1"/>
        <v>6.0040000000000004</v>
      </c>
      <c r="P47" s="130">
        <f t="shared" si="2"/>
        <v>46488</v>
      </c>
      <c r="Q47" s="130">
        <f t="shared" si="3"/>
        <v>46488</v>
      </c>
      <c r="R47" s="130">
        <f t="shared" si="4"/>
        <v>46488</v>
      </c>
      <c r="S47" s="1">
        <f t="shared" si="5"/>
        <v>139464</v>
      </c>
      <c r="T47" s="2"/>
      <c r="U47" s="2"/>
      <c r="V47" s="5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1:56" s="17" customFormat="1" ht="13.5" customHeight="1" x14ac:dyDescent="0.2">
      <c r="A48" s="44">
        <v>12</v>
      </c>
      <c r="B48" s="45" t="s">
        <v>67</v>
      </c>
      <c r="C48" s="46">
        <v>2.86</v>
      </c>
      <c r="D48" s="46"/>
      <c r="E48" s="46">
        <v>0.3</v>
      </c>
      <c r="F48" s="46">
        <v>0.3</v>
      </c>
      <c r="G48" s="46"/>
      <c r="H48" s="46"/>
      <c r="I48" s="46">
        <v>60</v>
      </c>
      <c r="J48" s="47">
        <f t="shared" si="8"/>
        <v>1.716</v>
      </c>
      <c r="K48" s="48"/>
      <c r="L48" s="49"/>
      <c r="M48" s="50"/>
      <c r="N48" s="51">
        <f t="shared" si="9"/>
        <v>2.3159999999999998</v>
      </c>
      <c r="O48" s="51">
        <f t="shared" si="1"/>
        <v>5.1760000000000002</v>
      </c>
      <c r="P48" s="130">
        <f t="shared" si="2"/>
        <v>42614</v>
      </c>
      <c r="Q48" s="130">
        <f t="shared" si="3"/>
        <v>42614</v>
      </c>
      <c r="R48" s="130">
        <f t="shared" si="4"/>
        <v>42614</v>
      </c>
      <c r="S48" s="1">
        <f t="shared" si="5"/>
        <v>127842</v>
      </c>
      <c r="T48" s="2"/>
      <c r="U48" s="2"/>
      <c r="V48" s="5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1:56" s="17" customFormat="1" ht="13.5" customHeight="1" x14ac:dyDescent="0.2">
      <c r="A49" s="44">
        <v>13</v>
      </c>
      <c r="B49" s="45" t="s">
        <v>68</v>
      </c>
      <c r="C49" s="46">
        <v>2.67</v>
      </c>
      <c r="D49" s="46"/>
      <c r="E49" s="46">
        <v>0.3</v>
      </c>
      <c r="F49" s="46"/>
      <c r="G49" s="46">
        <v>0.4</v>
      </c>
      <c r="H49" s="46"/>
      <c r="I49" s="46">
        <v>70</v>
      </c>
      <c r="J49" s="47">
        <f t="shared" si="8"/>
        <v>1.869</v>
      </c>
      <c r="K49" s="48"/>
      <c r="L49" s="47"/>
      <c r="M49" s="50"/>
      <c r="N49" s="51">
        <f t="shared" si="9"/>
        <v>2.569</v>
      </c>
      <c r="O49" s="51">
        <f t="shared" si="1"/>
        <v>5.2389999999999999</v>
      </c>
      <c r="P49" s="130">
        <f t="shared" si="2"/>
        <v>39783</v>
      </c>
      <c r="Q49" s="130">
        <f t="shared" si="3"/>
        <v>39783</v>
      </c>
      <c r="R49" s="130">
        <f t="shared" si="4"/>
        <v>39783</v>
      </c>
      <c r="S49" s="1">
        <f t="shared" si="5"/>
        <v>119349</v>
      </c>
      <c r="T49" s="2"/>
      <c r="U49" s="2"/>
      <c r="V49" s="5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1:56" s="17" customFormat="1" ht="13.5" customHeight="1" x14ac:dyDescent="0.2">
      <c r="A50" s="44">
        <v>14</v>
      </c>
      <c r="B50" s="45" t="s">
        <v>69</v>
      </c>
      <c r="C50" s="49">
        <v>3.63</v>
      </c>
      <c r="D50" s="46"/>
      <c r="E50" s="46">
        <v>0.3</v>
      </c>
      <c r="F50" s="46"/>
      <c r="G50" s="46">
        <v>0.2</v>
      </c>
      <c r="H50" s="46"/>
      <c r="I50" s="46">
        <v>40</v>
      </c>
      <c r="J50" s="47">
        <f t="shared" si="8"/>
        <v>1.53912</v>
      </c>
      <c r="K50" s="48">
        <v>6</v>
      </c>
      <c r="L50" s="47">
        <f>C50*K50/100</f>
        <v>0.21780000000000002</v>
      </c>
      <c r="M50" s="50"/>
      <c r="N50" s="51">
        <f t="shared" si="9"/>
        <v>2.25692</v>
      </c>
      <c r="O50" s="51">
        <f t="shared" si="1"/>
        <v>5.8869199999999999</v>
      </c>
      <c r="P50" s="130">
        <f t="shared" si="2"/>
        <v>57332.22</v>
      </c>
      <c r="Q50" s="130">
        <f t="shared" si="3"/>
        <v>57332.22</v>
      </c>
      <c r="R50" s="130">
        <f t="shared" si="4"/>
        <v>57332.22</v>
      </c>
      <c r="S50" s="1">
        <f t="shared" si="5"/>
        <v>171996.66</v>
      </c>
      <c r="T50" s="2"/>
      <c r="U50" s="2"/>
      <c r="V50" s="5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1:56" s="17" customFormat="1" ht="13.5" customHeight="1" x14ac:dyDescent="0.2">
      <c r="A51" s="44">
        <v>15</v>
      </c>
      <c r="B51" s="45" t="s">
        <v>70</v>
      </c>
      <c r="C51" s="49">
        <v>2.46</v>
      </c>
      <c r="D51" s="46"/>
      <c r="E51" s="46">
        <v>0.3</v>
      </c>
      <c r="F51" s="46"/>
      <c r="G51" s="46">
        <v>0.4</v>
      </c>
      <c r="H51" s="46"/>
      <c r="I51" s="46">
        <v>60</v>
      </c>
      <c r="J51" s="47">
        <f t="shared" si="8"/>
        <v>1.476</v>
      </c>
      <c r="K51" s="48"/>
      <c r="L51" s="47"/>
      <c r="M51" s="50"/>
      <c r="N51" s="51">
        <f t="shared" si="9"/>
        <v>2.1760000000000002</v>
      </c>
      <c r="O51" s="51">
        <f t="shared" si="1"/>
        <v>4.6360000000000001</v>
      </c>
      <c r="P51" s="130">
        <f t="shared" si="2"/>
        <v>36654</v>
      </c>
      <c r="Q51" s="130">
        <f t="shared" si="3"/>
        <v>36654</v>
      </c>
      <c r="R51" s="130">
        <f t="shared" si="4"/>
        <v>36654</v>
      </c>
      <c r="S51" s="1">
        <f t="shared" si="5"/>
        <v>109962</v>
      </c>
      <c r="T51" s="2"/>
      <c r="U51" s="2"/>
      <c r="V51" s="5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1:56" s="17" customFormat="1" ht="13.5" customHeight="1" x14ac:dyDescent="0.2">
      <c r="A52" s="44">
        <v>16</v>
      </c>
      <c r="B52" s="53" t="s">
        <v>71</v>
      </c>
      <c r="C52" s="46">
        <v>2.2599999999999998</v>
      </c>
      <c r="D52" s="46"/>
      <c r="E52" s="46">
        <v>0.3</v>
      </c>
      <c r="F52" s="54"/>
      <c r="G52" s="46"/>
      <c r="H52" s="50"/>
      <c r="I52" s="46">
        <v>60</v>
      </c>
      <c r="J52" s="47">
        <f t="shared" si="8"/>
        <v>1.3559999999999999</v>
      </c>
      <c r="K52" s="55"/>
      <c r="L52" s="47"/>
      <c r="M52" s="46"/>
      <c r="N52" s="51">
        <f t="shared" si="9"/>
        <v>1.6559999999999999</v>
      </c>
      <c r="O52" s="51">
        <f t="shared" si="1"/>
        <v>3.9159999999999995</v>
      </c>
      <c r="P52" s="130">
        <f t="shared" si="2"/>
        <v>33673.999999999993</v>
      </c>
      <c r="Q52" s="130">
        <f t="shared" si="3"/>
        <v>33673.999999999993</v>
      </c>
      <c r="R52" s="130">
        <f t="shared" si="4"/>
        <v>33673.999999999993</v>
      </c>
      <c r="S52" s="1">
        <f t="shared" si="5"/>
        <v>101021.99999999997</v>
      </c>
      <c r="T52" s="2"/>
      <c r="U52" s="2"/>
      <c r="V52" s="5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1:56" s="17" customFormat="1" ht="13.5" customHeight="1" x14ac:dyDescent="0.2">
      <c r="A53" s="44">
        <v>17</v>
      </c>
      <c r="B53" s="53" t="s">
        <v>72</v>
      </c>
      <c r="C53" s="49">
        <v>2.34</v>
      </c>
      <c r="D53" s="46"/>
      <c r="E53" s="46">
        <v>0.3</v>
      </c>
      <c r="F53" s="54"/>
      <c r="G53" s="46"/>
      <c r="H53" s="50"/>
      <c r="I53" s="46">
        <v>40</v>
      </c>
      <c r="J53" s="47">
        <f t="shared" si="8"/>
        <v>0.93599999999999994</v>
      </c>
      <c r="K53" s="55"/>
      <c r="L53" s="47"/>
      <c r="M53" s="46"/>
      <c r="N53" s="51">
        <f t="shared" si="9"/>
        <v>1.236</v>
      </c>
      <c r="O53" s="51">
        <f t="shared" si="1"/>
        <v>3.5759999999999996</v>
      </c>
      <c r="P53" s="130">
        <f t="shared" si="2"/>
        <v>34866</v>
      </c>
      <c r="Q53" s="130">
        <f t="shared" si="3"/>
        <v>34866</v>
      </c>
      <c r="R53" s="130">
        <f t="shared" si="4"/>
        <v>34866</v>
      </c>
      <c r="S53" s="1">
        <f t="shared" si="5"/>
        <v>104598</v>
      </c>
      <c r="T53" s="2"/>
      <c r="U53" s="2"/>
      <c r="V53" s="5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1:56" s="17" customFormat="1" ht="13.5" customHeight="1" x14ac:dyDescent="0.2">
      <c r="A54" s="44">
        <v>18</v>
      </c>
      <c r="B54" s="53" t="s">
        <v>73</v>
      </c>
      <c r="C54" s="49">
        <v>2.34</v>
      </c>
      <c r="D54" s="46"/>
      <c r="E54" s="46">
        <v>0.3</v>
      </c>
      <c r="F54" s="54"/>
      <c r="G54" s="46"/>
      <c r="H54" s="50"/>
      <c r="I54" s="46">
        <v>50</v>
      </c>
      <c r="J54" s="47">
        <f t="shared" si="8"/>
        <v>1.17</v>
      </c>
      <c r="K54" s="55"/>
      <c r="L54" s="47"/>
      <c r="M54" s="46"/>
      <c r="N54" s="51">
        <f t="shared" si="9"/>
        <v>1.47</v>
      </c>
      <c r="O54" s="51">
        <f t="shared" si="1"/>
        <v>3.8099999999999996</v>
      </c>
      <c r="P54" s="130" t="s">
        <v>210</v>
      </c>
      <c r="Q54" s="130" t="s">
        <v>210</v>
      </c>
      <c r="R54" s="130">
        <f>(C54+D54+L54)*1490000*1%</f>
        <v>34866</v>
      </c>
      <c r="S54" s="1">
        <f t="shared" si="5"/>
        <v>34866</v>
      </c>
      <c r="T54" s="2"/>
      <c r="U54" s="2"/>
      <c r="V54" s="5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1:56" s="17" customFormat="1" ht="13.5" customHeight="1" x14ac:dyDescent="0.2">
      <c r="A55" s="44">
        <v>19</v>
      </c>
      <c r="B55" s="45" t="s">
        <v>130</v>
      </c>
      <c r="C55" s="46">
        <v>2.67</v>
      </c>
      <c r="D55" s="46"/>
      <c r="E55" s="46">
        <v>0.3</v>
      </c>
      <c r="F55" s="46"/>
      <c r="G55" s="46"/>
      <c r="H55" s="46"/>
      <c r="I55" s="46">
        <v>60</v>
      </c>
      <c r="J55" s="47">
        <f>(C55+D55+L55)*I55/100</f>
        <v>1.6019999999999999</v>
      </c>
      <c r="K55" s="48"/>
      <c r="L55" s="47"/>
      <c r="M55" s="50"/>
      <c r="N55" s="51">
        <f>(D55+E55+F55+H55+G55+J55+L55+M55)</f>
        <v>1.9019999999999999</v>
      </c>
      <c r="O55" s="51">
        <f t="shared" si="1"/>
        <v>4.5720000000000001</v>
      </c>
      <c r="P55" s="130">
        <f t="shared" si="2"/>
        <v>39783</v>
      </c>
      <c r="Q55" s="130" t="s">
        <v>215</v>
      </c>
      <c r="R55" s="130" t="s">
        <v>215</v>
      </c>
      <c r="S55" s="1">
        <f t="shared" si="5"/>
        <v>39783</v>
      </c>
      <c r="T55" s="2"/>
      <c r="U55" s="2"/>
      <c r="V55" s="5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1:56" s="17" customFormat="1" ht="13.5" customHeight="1" x14ac:dyDescent="0.2">
      <c r="A56" s="44">
        <v>20</v>
      </c>
      <c r="B56" s="53" t="s">
        <v>74</v>
      </c>
      <c r="C56" s="49">
        <v>2.67</v>
      </c>
      <c r="D56" s="46"/>
      <c r="E56" s="46">
        <v>0.3</v>
      </c>
      <c r="F56" s="54"/>
      <c r="G56" s="46"/>
      <c r="H56" s="50"/>
      <c r="I56" s="46">
        <v>40</v>
      </c>
      <c r="J56" s="47">
        <f t="shared" si="8"/>
        <v>1.0680000000000001</v>
      </c>
      <c r="K56" s="57"/>
      <c r="L56" s="47"/>
      <c r="M56" s="46"/>
      <c r="N56" s="51">
        <f t="shared" si="9"/>
        <v>1.3680000000000001</v>
      </c>
      <c r="O56" s="51">
        <f t="shared" si="1"/>
        <v>4.0380000000000003</v>
      </c>
      <c r="P56" s="130" t="s">
        <v>218</v>
      </c>
      <c r="Q56" s="130">
        <f t="shared" si="3"/>
        <v>39783</v>
      </c>
      <c r="R56" s="130">
        <f t="shared" si="4"/>
        <v>39783</v>
      </c>
      <c r="S56" s="1">
        <f t="shared" si="5"/>
        <v>79566</v>
      </c>
      <c r="T56" s="2"/>
      <c r="U56" s="2"/>
      <c r="V56" s="5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1:56" s="17" customFormat="1" ht="13.5" customHeight="1" x14ac:dyDescent="0.2">
      <c r="A57" s="44">
        <v>21</v>
      </c>
      <c r="B57" s="53" t="s">
        <v>75</v>
      </c>
      <c r="C57" s="49">
        <f>2.34</f>
        <v>2.34</v>
      </c>
      <c r="D57" s="46"/>
      <c r="E57" s="46">
        <v>0.3</v>
      </c>
      <c r="F57" s="54"/>
      <c r="G57" s="46"/>
      <c r="H57" s="50"/>
      <c r="I57" s="46">
        <v>40</v>
      </c>
      <c r="J57" s="47">
        <f t="shared" si="8"/>
        <v>0.93599999999999994</v>
      </c>
      <c r="K57" s="55"/>
      <c r="L57" s="47"/>
      <c r="M57" s="46"/>
      <c r="N57" s="51">
        <f t="shared" si="9"/>
        <v>1.236</v>
      </c>
      <c r="O57" s="51">
        <f t="shared" si="1"/>
        <v>3.5759999999999996</v>
      </c>
      <c r="P57" s="130">
        <f t="shared" si="2"/>
        <v>34866</v>
      </c>
      <c r="Q57" s="130">
        <f t="shared" si="3"/>
        <v>34866</v>
      </c>
      <c r="R57" s="130">
        <f t="shared" si="4"/>
        <v>34866</v>
      </c>
      <c r="S57" s="1">
        <f t="shared" si="5"/>
        <v>104598</v>
      </c>
      <c r="T57" s="2"/>
      <c r="U57" s="2"/>
      <c r="V57" s="5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1:56" s="17" customFormat="1" ht="13.5" customHeight="1" x14ac:dyDescent="0.2">
      <c r="A58" s="44">
        <v>22</v>
      </c>
      <c r="B58" s="53" t="s">
        <v>76</v>
      </c>
      <c r="C58" s="49">
        <f>2.34</f>
        <v>2.34</v>
      </c>
      <c r="D58" s="46"/>
      <c r="E58" s="46">
        <v>0.3</v>
      </c>
      <c r="F58" s="54"/>
      <c r="G58" s="46"/>
      <c r="H58" s="50"/>
      <c r="I58" s="46">
        <v>40</v>
      </c>
      <c r="J58" s="47">
        <f t="shared" si="8"/>
        <v>0.93599999999999994</v>
      </c>
      <c r="K58" s="55"/>
      <c r="L58" s="47"/>
      <c r="M58" s="46"/>
      <c r="N58" s="51">
        <f t="shared" si="9"/>
        <v>1.236</v>
      </c>
      <c r="O58" s="51">
        <f t="shared" si="1"/>
        <v>3.5759999999999996</v>
      </c>
      <c r="P58" s="130">
        <f t="shared" si="2"/>
        <v>34866</v>
      </c>
      <c r="Q58" s="130">
        <f t="shared" si="3"/>
        <v>34866</v>
      </c>
      <c r="R58" s="130">
        <f t="shared" si="4"/>
        <v>34866</v>
      </c>
      <c r="S58" s="1">
        <f t="shared" si="5"/>
        <v>104598</v>
      </c>
      <c r="T58" s="2"/>
      <c r="U58" s="2"/>
      <c r="V58" s="5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1:56" s="17" customFormat="1" ht="13.5" customHeight="1" x14ac:dyDescent="0.2">
      <c r="A59" s="44">
        <v>23</v>
      </c>
      <c r="B59" s="53" t="s">
        <v>77</v>
      </c>
      <c r="C59" s="49">
        <f>2.06</f>
        <v>2.06</v>
      </c>
      <c r="D59" s="46"/>
      <c r="E59" s="46">
        <v>0.3</v>
      </c>
      <c r="F59" s="54"/>
      <c r="G59" s="46"/>
      <c r="H59" s="50"/>
      <c r="I59" s="46">
        <v>40</v>
      </c>
      <c r="J59" s="47">
        <f t="shared" si="8"/>
        <v>0.82400000000000007</v>
      </c>
      <c r="K59" s="55"/>
      <c r="L59" s="47"/>
      <c r="M59" s="46"/>
      <c r="N59" s="51">
        <f t="shared" si="9"/>
        <v>1.1240000000000001</v>
      </c>
      <c r="O59" s="51">
        <f t="shared" si="1"/>
        <v>3.1840000000000002</v>
      </c>
      <c r="P59" s="130">
        <f t="shared" si="2"/>
        <v>30694</v>
      </c>
      <c r="Q59" s="130">
        <f t="shared" si="3"/>
        <v>30694</v>
      </c>
      <c r="R59" s="130">
        <f t="shared" si="4"/>
        <v>30694</v>
      </c>
      <c r="S59" s="1">
        <f t="shared" si="5"/>
        <v>92082</v>
      </c>
      <c r="T59" s="2"/>
      <c r="U59" s="2"/>
      <c r="V59" s="5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1:56" s="17" customFormat="1" ht="13.5" customHeight="1" x14ac:dyDescent="0.2">
      <c r="A60" s="44">
        <v>24</v>
      </c>
      <c r="B60" s="53" t="s">
        <v>78</v>
      </c>
      <c r="C60" s="49">
        <f>2.34</f>
        <v>2.34</v>
      </c>
      <c r="D60" s="46"/>
      <c r="E60" s="46">
        <v>0.3</v>
      </c>
      <c r="F60" s="54"/>
      <c r="G60" s="46"/>
      <c r="H60" s="50"/>
      <c r="I60" s="46">
        <v>40</v>
      </c>
      <c r="J60" s="47">
        <f t="shared" si="8"/>
        <v>0.93599999999999994</v>
      </c>
      <c r="K60" s="55"/>
      <c r="L60" s="47"/>
      <c r="M60" s="46"/>
      <c r="N60" s="51">
        <f t="shared" si="9"/>
        <v>1.236</v>
      </c>
      <c r="O60" s="51">
        <f t="shared" si="1"/>
        <v>3.5759999999999996</v>
      </c>
      <c r="P60" s="130">
        <f t="shared" si="2"/>
        <v>34866</v>
      </c>
      <c r="Q60" s="130">
        <f t="shared" si="3"/>
        <v>34866</v>
      </c>
      <c r="R60" s="130">
        <f t="shared" si="4"/>
        <v>34866</v>
      </c>
      <c r="S60" s="1">
        <f t="shared" si="5"/>
        <v>104598</v>
      </c>
      <c r="T60" s="2"/>
      <c r="U60" s="2"/>
      <c r="V60" s="5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1:56" s="17" customFormat="1" ht="13.5" customHeight="1" x14ac:dyDescent="0.2">
      <c r="A61" s="39" t="s">
        <v>79</v>
      </c>
      <c r="B61" s="40" t="s">
        <v>80</v>
      </c>
      <c r="C61" s="49"/>
      <c r="D61" s="46"/>
      <c r="E61" s="46"/>
      <c r="F61" s="46"/>
      <c r="G61" s="46"/>
      <c r="H61" s="46"/>
      <c r="I61" s="46"/>
      <c r="J61" s="47"/>
      <c r="K61" s="48"/>
      <c r="L61" s="47"/>
      <c r="M61" s="50"/>
      <c r="N61" s="51"/>
      <c r="O61" s="51"/>
      <c r="P61" s="130"/>
      <c r="Q61" s="130"/>
      <c r="R61" s="130"/>
      <c r="S61" s="1"/>
      <c r="U61" s="2"/>
      <c r="V61" s="5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1:56" s="17" customFormat="1" ht="13.5" customHeight="1" x14ac:dyDescent="0.2">
      <c r="A62" s="44">
        <v>1</v>
      </c>
      <c r="B62" s="45" t="s">
        <v>81</v>
      </c>
      <c r="C62" s="49">
        <v>4.6500000000000004</v>
      </c>
      <c r="D62" s="50">
        <v>0.4</v>
      </c>
      <c r="E62" s="46">
        <v>0.3</v>
      </c>
      <c r="F62" s="46">
        <v>0.3</v>
      </c>
      <c r="G62" s="46">
        <v>0.4</v>
      </c>
      <c r="H62" s="46"/>
      <c r="I62" s="46">
        <v>70</v>
      </c>
      <c r="J62" s="47">
        <f>(C62+D62+L62)*I62/100</f>
        <v>3.5350000000000006</v>
      </c>
      <c r="K62" s="48"/>
      <c r="L62" s="47"/>
      <c r="M62" s="50"/>
      <c r="N62" s="51">
        <f t="shared" ref="N62:N72" si="10">(D62+E62+F62+H62+G62+J62+L62+M62)</f>
        <v>4.9350000000000005</v>
      </c>
      <c r="O62" s="51">
        <f t="shared" si="1"/>
        <v>9.5850000000000009</v>
      </c>
      <c r="P62" s="130">
        <f t="shared" si="2"/>
        <v>75245.000000000015</v>
      </c>
      <c r="Q62" s="130">
        <f t="shared" si="3"/>
        <v>75245.000000000015</v>
      </c>
      <c r="R62" s="130">
        <f t="shared" si="4"/>
        <v>75245.000000000015</v>
      </c>
      <c r="S62" s="1">
        <f t="shared" si="5"/>
        <v>225735.00000000006</v>
      </c>
      <c r="T62" s="2"/>
      <c r="U62" s="2">
        <f>P62-T62</f>
        <v>75245.000000000015</v>
      </c>
      <c r="V62" s="5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1:56" s="17" customFormat="1" ht="13.5" customHeight="1" x14ac:dyDescent="0.2">
      <c r="A63" s="44">
        <v>2</v>
      </c>
      <c r="B63" s="45" t="s">
        <v>82</v>
      </c>
      <c r="C63" s="49">
        <v>2.67</v>
      </c>
      <c r="D63" s="46">
        <v>0.3</v>
      </c>
      <c r="E63" s="46">
        <v>0.3</v>
      </c>
      <c r="F63" s="46"/>
      <c r="G63" s="46">
        <v>0.2</v>
      </c>
      <c r="H63" s="46"/>
      <c r="I63" s="46">
        <v>50</v>
      </c>
      <c r="J63" s="47">
        <f t="shared" ref="J63:J71" si="11">(C63+D63+L63)*I63/100</f>
        <v>1.4850000000000001</v>
      </c>
      <c r="K63" s="48"/>
      <c r="L63" s="47"/>
      <c r="M63" s="50"/>
      <c r="N63" s="51">
        <f t="shared" si="10"/>
        <v>2.2850000000000001</v>
      </c>
      <c r="O63" s="51">
        <f t="shared" si="1"/>
        <v>4.9550000000000001</v>
      </c>
      <c r="P63" s="130">
        <f t="shared" si="2"/>
        <v>44253</v>
      </c>
      <c r="Q63" s="130">
        <f t="shared" si="3"/>
        <v>44253</v>
      </c>
      <c r="R63" s="130">
        <f t="shared" si="4"/>
        <v>44253</v>
      </c>
      <c r="S63" s="1">
        <f t="shared" si="5"/>
        <v>132759</v>
      </c>
      <c r="T63" s="2"/>
      <c r="U63" s="2">
        <f t="shared" ref="U63:U115" si="12">P63-T63</f>
        <v>44253</v>
      </c>
      <c r="V63" s="5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1:56" s="17" customFormat="1" ht="13.5" customHeight="1" x14ac:dyDescent="0.2">
      <c r="A64" s="44">
        <v>3</v>
      </c>
      <c r="B64" s="45" t="s">
        <v>83</v>
      </c>
      <c r="C64" s="49">
        <v>2.86</v>
      </c>
      <c r="D64" s="46">
        <v>0.3</v>
      </c>
      <c r="E64" s="46">
        <v>0.3</v>
      </c>
      <c r="F64" s="46"/>
      <c r="G64" s="46">
        <v>0.2</v>
      </c>
      <c r="H64" s="46"/>
      <c r="I64" s="46">
        <v>50</v>
      </c>
      <c r="J64" s="47">
        <f>(C64+D64+L64)*I64/100</f>
        <v>1.5799999999999996</v>
      </c>
      <c r="K64" s="48"/>
      <c r="L64" s="47"/>
      <c r="M64" s="50"/>
      <c r="N64" s="51">
        <f>(D64+E64+F64+H64+G64+J64+L64+M64)</f>
        <v>2.38</v>
      </c>
      <c r="O64" s="51">
        <f t="shared" si="1"/>
        <v>5.24</v>
      </c>
      <c r="P64" s="130">
        <f t="shared" si="2"/>
        <v>47084</v>
      </c>
      <c r="Q64" s="130">
        <f t="shared" si="3"/>
        <v>47084</v>
      </c>
      <c r="R64" s="130">
        <f t="shared" si="4"/>
        <v>47084</v>
      </c>
      <c r="S64" s="1">
        <f t="shared" si="5"/>
        <v>141252</v>
      </c>
      <c r="T64" s="2"/>
      <c r="U64" s="2">
        <f t="shared" si="12"/>
        <v>47084</v>
      </c>
      <c r="V64" s="5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1:56" s="17" customFormat="1" ht="13.5" customHeight="1" x14ac:dyDescent="0.2">
      <c r="A65" s="44">
        <v>4</v>
      </c>
      <c r="B65" s="45" t="s">
        <v>84</v>
      </c>
      <c r="C65" s="49">
        <v>3</v>
      </c>
      <c r="D65" s="46"/>
      <c r="E65" s="46">
        <v>0.3</v>
      </c>
      <c r="F65" s="46"/>
      <c r="G65" s="46">
        <v>0.2</v>
      </c>
      <c r="H65" s="46"/>
      <c r="I65" s="46">
        <v>50</v>
      </c>
      <c r="J65" s="47">
        <f t="shared" si="11"/>
        <v>1.5</v>
      </c>
      <c r="K65" s="48"/>
      <c r="L65" s="49"/>
      <c r="M65" s="50"/>
      <c r="N65" s="51">
        <f t="shared" si="10"/>
        <v>2</v>
      </c>
      <c r="O65" s="51">
        <f t="shared" si="1"/>
        <v>5</v>
      </c>
      <c r="P65" s="130">
        <f t="shared" si="2"/>
        <v>44700</v>
      </c>
      <c r="Q65" s="130">
        <f t="shared" si="3"/>
        <v>44700</v>
      </c>
      <c r="R65" s="130">
        <f t="shared" si="4"/>
        <v>44700</v>
      </c>
      <c r="S65" s="1">
        <f t="shared" si="5"/>
        <v>134100</v>
      </c>
      <c r="T65" s="2"/>
      <c r="U65" s="2">
        <f t="shared" si="12"/>
        <v>44700</v>
      </c>
      <c r="V65" s="5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1:56" s="17" customFormat="1" ht="13.5" customHeight="1" x14ac:dyDescent="0.2">
      <c r="A66" s="44">
        <v>5</v>
      </c>
      <c r="B66" s="45" t="s">
        <v>85</v>
      </c>
      <c r="C66" s="49">
        <v>4.0599999999999996</v>
      </c>
      <c r="D66" s="46"/>
      <c r="E66" s="46">
        <v>0.3</v>
      </c>
      <c r="F66" s="46"/>
      <c r="G66" s="46"/>
      <c r="H66" s="46"/>
      <c r="I66" s="46">
        <v>40</v>
      </c>
      <c r="J66" s="47">
        <f t="shared" si="11"/>
        <v>1.7376800000000001</v>
      </c>
      <c r="K66" s="48">
        <v>7</v>
      </c>
      <c r="L66" s="47">
        <f>C66*K66/100</f>
        <v>0.28420000000000001</v>
      </c>
      <c r="M66" s="50"/>
      <c r="N66" s="51">
        <f t="shared" si="10"/>
        <v>2.3218800000000002</v>
      </c>
      <c r="O66" s="51">
        <f t="shared" si="1"/>
        <v>6.3818799999999998</v>
      </c>
      <c r="P66" s="130">
        <f t="shared" si="2"/>
        <v>64728.58</v>
      </c>
      <c r="Q66" s="130">
        <f t="shared" si="3"/>
        <v>64728.58</v>
      </c>
      <c r="R66" s="130">
        <f t="shared" si="4"/>
        <v>64728.58</v>
      </c>
      <c r="S66" s="1">
        <f t="shared" si="5"/>
        <v>194185.74</v>
      </c>
      <c r="T66" s="2"/>
      <c r="U66" s="2">
        <f t="shared" si="12"/>
        <v>64728.58</v>
      </c>
      <c r="V66" s="5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1:56" s="17" customFormat="1" ht="13.5" customHeight="1" x14ac:dyDescent="0.2">
      <c r="A67" s="44">
        <v>6</v>
      </c>
      <c r="B67" s="45" t="s">
        <v>86</v>
      </c>
      <c r="C67" s="46">
        <v>3.66</v>
      </c>
      <c r="D67" s="46"/>
      <c r="E67" s="46">
        <v>0.3</v>
      </c>
      <c r="F67" s="46"/>
      <c r="G67" s="46">
        <v>0.2</v>
      </c>
      <c r="H67" s="46"/>
      <c r="I67" s="46">
        <v>50</v>
      </c>
      <c r="J67" s="47">
        <f t="shared" si="11"/>
        <v>1.83</v>
      </c>
      <c r="K67" s="48"/>
      <c r="L67" s="47"/>
      <c r="M67" s="50"/>
      <c r="N67" s="51">
        <f t="shared" si="10"/>
        <v>2.33</v>
      </c>
      <c r="O67" s="51">
        <f t="shared" si="1"/>
        <v>5.99</v>
      </c>
      <c r="P67" s="130">
        <f t="shared" si="2"/>
        <v>54534</v>
      </c>
      <c r="Q67" s="130">
        <f t="shared" si="3"/>
        <v>54534</v>
      </c>
      <c r="R67" s="130">
        <f t="shared" si="4"/>
        <v>54534</v>
      </c>
      <c r="S67" s="1">
        <f t="shared" si="5"/>
        <v>163602</v>
      </c>
      <c r="T67" s="2"/>
      <c r="U67" s="2">
        <f t="shared" si="12"/>
        <v>54534</v>
      </c>
      <c r="V67" s="5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s="17" customFormat="1" ht="13.5" customHeight="1" x14ac:dyDescent="0.2">
      <c r="A68" s="44">
        <v>7</v>
      </c>
      <c r="B68" s="45" t="s">
        <v>87</v>
      </c>
      <c r="C68" s="46">
        <v>3.06</v>
      </c>
      <c r="D68" s="58"/>
      <c r="E68" s="46">
        <v>0.3</v>
      </c>
      <c r="F68" s="58"/>
      <c r="G68" s="46"/>
      <c r="H68" s="46"/>
      <c r="I68" s="46">
        <v>40</v>
      </c>
      <c r="J68" s="47">
        <f t="shared" si="11"/>
        <v>1.224</v>
      </c>
      <c r="K68" s="48"/>
      <c r="L68" s="59"/>
      <c r="M68" s="60"/>
      <c r="N68" s="51">
        <f t="shared" si="10"/>
        <v>1.524</v>
      </c>
      <c r="O68" s="51">
        <f t="shared" si="1"/>
        <v>4.5839999999999996</v>
      </c>
      <c r="P68" s="130">
        <f t="shared" si="2"/>
        <v>45594</v>
      </c>
      <c r="Q68" s="130">
        <f t="shared" si="3"/>
        <v>45594</v>
      </c>
      <c r="R68" s="130">
        <f t="shared" si="4"/>
        <v>45594</v>
      </c>
      <c r="S68" s="1">
        <f t="shared" si="5"/>
        <v>136782</v>
      </c>
      <c r="T68" s="2"/>
      <c r="U68" s="2">
        <f t="shared" si="12"/>
        <v>45594</v>
      </c>
      <c r="V68" s="5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1:56" s="17" customFormat="1" ht="13.5" customHeight="1" x14ac:dyDescent="0.2">
      <c r="A69" s="44">
        <v>8</v>
      </c>
      <c r="B69" s="45" t="s">
        <v>88</v>
      </c>
      <c r="C69" s="46">
        <v>3.06</v>
      </c>
      <c r="D69" s="46"/>
      <c r="E69" s="46">
        <v>0.3</v>
      </c>
      <c r="F69" s="46"/>
      <c r="G69" s="46">
        <v>0.2</v>
      </c>
      <c r="H69" s="46"/>
      <c r="I69" s="46">
        <v>50</v>
      </c>
      <c r="J69" s="47">
        <f t="shared" si="11"/>
        <v>1.53</v>
      </c>
      <c r="K69" s="48"/>
      <c r="L69" s="47"/>
      <c r="M69" s="50"/>
      <c r="N69" s="51">
        <f t="shared" si="10"/>
        <v>2.0300000000000002</v>
      </c>
      <c r="O69" s="51">
        <f t="shared" si="1"/>
        <v>5.09</v>
      </c>
      <c r="P69" s="130">
        <f t="shared" si="2"/>
        <v>45594</v>
      </c>
      <c r="Q69" s="130">
        <f t="shared" si="3"/>
        <v>45594</v>
      </c>
      <c r="R69" s="130">
        <f t="shared" si="4"/>
        <v>45594</v>
      </c>
      <c r="S69" s="1">
        <f t="shared" si="5"/>
        <v>136782</v>
      </c>
      <c r="T69" s="2"/>
      <c r="U69" s="2">
        <f t="shared" si="12"/>
        <v>45594</v>
      </c>
      <c r="V69" s="5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1:56" s="17" customFormat="1" ht="13.5" customHeight="1" x14ac:dyDescent="0.2">
      <c r="A70" s="44">
        <v>9</v>
      </c>
      <c r="B70" s="45" t="s">
        <v>89</v>
      </c>
      <c r="C70" s="46">
        <v>2.66</v>
      </c>
      <c r="D70" s="46"/>
      <c r="E70" s="46">
        <v>0.3</v>
      </c>
      <c r="F70" s="46"/>
      <c r="G70" s="46"/>
      <c r="H70" s="46"/>
      <c r="I70" s="46">
        <v>40</v>
      </c>
      <c r="J70" s="47">
        <f t="shared" si="11"/>
        <v>1.0640000000000001</v>
      </c>
      <c r="K70" s="48"/>
      <c r="L70" s="49"/>
      <c r="M70" s="50"/>
      <c r="N70" s="51">
        <f t="shared" si="10"/>
        <v>1.3640000000000001</v>
      </c>
      <c r="O70" s="51">
        <f t="shared" si="1"/>
        <v>4.024</v>
      </c>
      <c r="P70" s="130">
        <f t="shared" si="2"/>
        <v>39634</v>
      </c>
      <c r="Q70" s="130">
        <f t="shared" si="3"/>
        <v>39634</v>
      </c>
      <c r="R70" s="130">
        <f t="shared" si="4"/>
        <v>39634</v>
      </c>
      <c r="S70" s="1">
        <f t="shared" si="5"/>
        <v>118902</v>
      </c>
      <c r="T70" s="2"/>
      <c r="U70" s="2">
        <f t="shared" si="12"/>
        <v>39634</v>
      </c>
      <c r="V70" s="5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1:56" s="17" customFormat="1" ht="13.5" customHeight="1" x14ac:dyDescent="0.2">
      <c r="A71" s="44">
        <v>10</v>
      </c>
      <c r="B71" s="45" t="s">
        <v>90</v>
      </c>
      <c r="C71" s="46">
        <v>4.0599999999999996</v>
      </c>
      <c r="D71" s="46"/>
      <c r="E71" s="46">
        <v>0.3</v>
      </c>
      <c r="F71" s="46"/>
      <c r="G71" s="46"/>
      <c r="H71" s="46"/>
      <c r="I71" s="46">
        <v>40</v>
      </c>
      <c r="J71" s="47">
        <f t="shared" si="11"/>
        <v>1.6239999999999997</v>
      </c>
      <c r="K71" s="48"/>
      <c r="L71" s="47"/>
      <c r="M71" s="50"/>
      <c r="N71" s="51">
        <f t="shared" si="10"/>
        <v>1.9239999999999997</v>
      </c>
      <c r="O71" s="51">
        <f t="shared" si="1"/>
        <v>5.9839999999999991</v>
      </c>
      <c r="P71" s="130">
        <f t="shared" si="2"/>
        <v>60493.999999999993</v>
      </c>
      <c r="Q71" s="130">
        <f t="shared" si="3"/>
        <v>60493.999999999993</v>
      </c>
      <c r="R71" s="130">
        <f t="shared" si="4"/>
        <v>60493.999999999993</v>
      </c>
      <c r="S71" s="1">
        <f t="shared" si="5"/>
        <v>181481.99999999997</v>
      </c>
      <c r="T71" s="2"/>
      <c r="U71" s="2">
        <f t="shared" si="12"/>
        <v>60493.999999999993</v>
      </c>
      <c r="V71" s="5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1:56" s="17" customFormat="1" ht="13.5" customHeight="1" x14ac:dyDescent="0.2">
      <c r="A72" s="44">
        <v>11</v>
      </c>
      <c r="B72" s="53" t="s">
        <v>91</v>
      </c>
      <c r="C72" s="49">
        <v>2.67</v>
      </c>
      <c r="D72" s="46"/>
      <c r="E72" s="46">
        <v>0.3</v>
      </c>
      <c r="F72" s="54"/>
      <c r="G72" s="46"/>
      <c r="H72" s="50"/>
      <c r="I72" s="46">
        <v>40</v>
      </c>
      <c r="J72" s="61">
        <f>(C72+D72+L72)*I72/100</f>
        <v>1.0680000000000001</v>
      </c>
      <c r="K72" s="55"/>
      <c r="L72" s="47"/>
      <c r="M72" s="46"/>
      <c r="N72" s="51">
        <f t="shared" si="10"/>
        <v>1.3680000000000001</v>
      </c>
      <c r="O72" s="51">
        <f t="shared" si="1"/>
        <v>4.0380000000000003</v>
      </c>
      <c r="P72" s="130">
        <f t="shared" si="2"/>
        <v>39783</v>
      </c>
      <c r="Q72" s="130">
        <f t="shared" si="3"/>
        <v>39783</v>
      </c>
      <c r="R72" s="130">
        <f t="shared" si="4"/>
        <v>39783</v>
      </c>
      <c r="S72" s="1">
        <f t="shared" si="5"/>
        <v>119349</v>
      </c>
      <c r="T72" s="2"/>
      <c r="U72" s="2">
        <f t="shared" si="12"/>
        <v>39783</v>
      </c>
      <c r="V72" s="5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1:56" s="17" customFormat="1" ht="13.5" customHeight="1" x14ac:dyDescent="0.2">
      <c r="A73" s="44">
        <v>12</v>
      </c>
      <c r="B73" s="53" t="s">
        <v>92</v>
      </c>
      <c r="C73" s="49">
        <f>2.34</f>
        <v>2.34</v>
      </c>
      <c r="D73" s="46"/>
      <c r="E73" s="46">
        <v>0.3</v>
      </c>
      <c r="F73" s="54"/>
      <c r="G73" s="46"/>
      <c r="H73" s="50"/>
      <c r="I73" s="46">
        <v>40</v>
      </c>
      <c r="J73" s="47">
        <f>(C73+D73+L73)*I73/100</f>
        <v>0.93599999999999994</v>
      </c>
      <c r="K73" s="55"/>
      <c r="L73" s="47"/>
      <c r="M73" s="46"/>
      <c r="N73" s="51">
        <f>(D73+E73+F73+H73+G73+J73+L73+M73)</f>
        <v>1.236</v>
      </c>
      <c r="O73" s="51">
        <f t="shared" si="1"/>
        <v>3.5759999999999996</v>
      </c>
      <c r="P73" s="130">
        <f t="shared" si="2"/>
        <v>34866</v>
      </c>
      <c r="Q73" s="130">
        <f t="shared" si="3"/>
        <v>34866</v>
      </c>
      <c r="R73" s="130">
        <f t="shared" si="4"/>
        <v>34866</v>
      </c>
      <c r="S73" s="1">
        <f t="shared" si="5"/>
        <v>104598</v>
      </c>
      <c r="T73" s="2"/>
      <c r="U73" s="2">
        <f t="shared" si="12"/>
        <v>34866</v>
      </c>
      <c r="V73" s="5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1:56" s="17" customFormat="1" ht="13.5" customHeight="1" x14ac:dyDescent="0.2">
      <c r="A74" s="39" t="s">
        <v>93</v>
      </c>
      <c r="B74" s="40" t="s">
        <v>94</v>
      </c>
      <c r="C74" s="49"/>
      <c r="D74" s="46"/>
      <c r="E74" s="46"/>
      <c r="F74" s="46"/>
      <c r="G74" s="46"/>
      <c r="H74" s="46"/>
      <c r="I74" s="46"/>
      <c r="J74" s="47"/>
      <c r="K74" s="48"/>
      <c r="L74" s="47"/>
      <c r="M74" s="50"/>
      <c r="N74" s="51"/>
      <c r="O74" s="51"/>
      <c r="P74" s="130"/>
      <c r="Q74" s="130"/>
      <c r="R74" s="130"/>
      <c r="S74" s="1"/>
      <c r="T74" s="2"/>
      <c r="U74" s="2">
        <f t="shared" si="12"/>
        <v>0</v>
      </c>
      <c r="V74" s="5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1:56" s="17" customFormat="1" ht="13.5" customHeight="1" x14ac:dyDescent="0.2">
      <c r="A75" s="44">
        <v>1</v>
      </c>
      <c r="B75" s="45" t="s">
        <v>95</v>
      </c>
      <c r="C75" s="49">
        <v>3</v>
      </c>
      <c r="D75" s="46">
        <v>0.4</v>
      </c>
      <c r="E75" s="46">
        <v>0.3</v>
      </c>
      <c r="F75" s="46">
        <v>0.1</v>
      </c>
      <c r="G75" s="46"/>
      <c r="H75" s="46"/>
      <c r="I75" s="46">
        <v>40</v>
      </c>
      <c r="J75" s="47">
        <f t="shared" ref="J75:J83" si="13">(C75+D75+L75)*I75/100</f>
        <v>1.36</v>
      </c>
      <c r="K75" s="48"/>
      <c r="L75" s="47"/>
      <c r="M75" s="50">
        <v>0.3</v>
      </c>
      <c r="N75" s="51">
        <f t="shared" ref="N75:N82" si="14">(D75+E75+F75+H75+G75+J75+L75+M75)</f>
        <v>2.46</v>
      </c>
      <c r="O75" s="51">
        <f t="shared" ref="O74:O138" si="15">N75+C75</f>
        <v>5.46</v>
      </c>
      <c r="P75" s="130">
        <f t="shared" ref="P74:P138" si="16">(C75+D75+L75)*1490000*1%</f>
        <v>50660</v>
      </c>
      <c r="Q75" s="130">
        <f t="shared" ref="Q74:Q138" si="17">(C75+D75+L75)*1490000*1%</f>
        <v>50660</v>
      </c>
      <c r="R75" s="130">
        <f t="shared" ref="R74:R138" si="18">(C75+D75+L75)*1490000*1%</f>
        <v>50660</v>
      </c>
      <c r="S75" s="1">
        <f t="shared" ref="S74:S138" si="19">SUM(P75:R75)</f>
        <v>151980</v>
      </c>
      <c r="T75" s="2"/>
      <c r="U75" s="2">
        <f t="shared" si="12"/>
        <v>50660</v>
      </c>
      <c r="V75" s="5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1:56" s="17" customFormat="1" ht="13.5" customHeight="1" x14ac:dyDescent="0.2">
      <c r="A76" s="44">
        <v>2</v>
      </c>
      <c r="B76" s="53" t="s">
        <v>96</v>
      </c>
      <c r="C76" s="49">
        <v>4.0599999999999996</v>
      </c>
      <c r="D76" s="46">
        <v>0.3</v>
      </c>
      <c r="E76" s="46">
        <v>0.3</v>
      </c>
      <c r="F76" s="54"/>
      <c r="G76" s="46">
        <v>0.2</v>
      </c>
      <c r="H76" s="50"/>
      <c r="I76" s="46">
        <v>40</v>
      </c>
      <c r="J76" s="47">
        <f>(C76+D76+L76)*I76/100</f>
        <v>1.9226399999999999</v>
      </c>
      <c r="K76" s="62">
        <v>11</v>
      </c>
      <c r="L76" s="47">
        <f>C76*K76/100</f>
        <v>0.44659999999999994</v>
      </c>
      <c r="M76" s="46"/>
      <c r="N76" s="51">
        <f t="shared" si="14"/>
        <v>3.1692400000000003</v>
      </c>
      <c r="O76" s="51">
        <f t="shared" si="15"/>
        <v>7.2292399999999999</v>
      </c>
      <c r="P76" s="130">
        <f t="shared" si="16"/>
        <v>71618.34</v>
      </c>
      <c r="Q76" s="130">
        <f t="shared" si="17"/>
        <v>71618.34</v>
      </c>
      <c r="R76" s="130">
        <f t="shared" si="18"/>
        <v>71618.34</v>
      </c>
      <c r="S76" s="1">
        <f t="shared" si="19"/>
        <v>214855.02</v>
      </c>
      <c r="T76" s="2"/>
      <c r="U76" s="2">
        <f t="shared" si="12"/>
        <v>71618.34</v>
      </c>
      <c r="V76" s="5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s="17" customFormat="1" ht="13.5" customHeight="1" x14ac:dyDescent="0.2">
      <c r="A77" s="44">
        <v>3</v>
      </c>
      <c r="B77" s="45" t="s">
        <v>97</v>
      </c>
      <c r="C77" s="49">
        <v>2.66</v>
      </c>
      <c r="D77" s="46">
        <v>0.3</v>
      </c>
      <c r="E77" s="46">
        <v>0.3</v>
      </c>
      <c r="F77" s="46">
        <v>0.1</v>
      </c>
      <c r="G77" s="46"/>
      <c r="H77" s="46"/>
      <c r="I77" s="46">
        <v>40</v>
      </c>
      <c r="J77" s="47">
        <f>(C77+D77+L77)*I77/100</f>
        <v>1.1840000000000002</v>
      </c>
      <c r="K77" s="48"/>
      <c r="L77" s="47"/>
      <c r="M77" s="50"/>
      <c r="N77" s="51">
        <f>(D77+E77+F77+H77+G77+J77+L77+M77)</f>
        <v>1.8840000000000001</v>
      </c>
      <c r="O77" s="51">
        <f t="shared" si="15"/>
        <v>4.5440000000000005</v>
      </c>
      <c r="P77" s="130">
        <f t="shared" si="16"/>
        <v>44104</v>
      </c>
      <c r="Q77" s="130">
        <f t="shared" si="17"/>
        <v>44104</v>
      </c>
      <c r="R77" s="130">
        <f t="shared" si="18"/>
        <v>44104</v>
      </c>
      <c r="S77" s="1">
        <f t="shared" si="19"/>
        <v>132312</v>
      </c>
      <c r="T77" s="2"/>
      <c r="U77" s="2">
        <f t="shared" si="12"/>
        <v>44104</v>
      </c>
      <c r="V77" s="5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s="17" customFormat="1" ht="13.5" customHeight="1" x14ac:dyDescent="0.2">
      <c r="A78" s="44">
        <v>4</v>
      </c>
      <c r="B78" s="45" t="s">
        <v>98</v>
      </c>
      <c r="C78" s="46">
        <v>4.0599999999999996</v>
      </c>
      <c r="D78" s="46"/>
      <c r="E78" s="46">
        <v>0.3</v>
      </c>
      <c r="F78" s="46">
        <v>0.1</v>
      </c>
      <c r="G78" s="46"/>
      <c r="H78" s="46"/>
      <c r="I78" s="46">
        <v>40</v>
      </c>
      <c r="J78" s="47">
        <f t="shared" si="13"/>
        <v>1.7863999999999998</v>
      </c>
      <c r="K78" s="48">
        <v>10</v>
      </c>
      <c r="L78" s="47">
        <f>C78*K78/100</f>
        <v>0.40599999999999992</v>
      </c>
      <c r="M78" s="50"/>
      <c r="N78" s="51">
        <f t="shared" si="14"/>
        <v>2.5923999999999996</v>
      </c>
      <c r="O78" s="51">
        <f t="shared" si="15"/>
        <v>6.6523999999999992</v>
      </c>
      <c r="P78" s="130">
        <f t="shared" si="16"/>
        <v>66543.399999999994</v>
      </c>
      <c r="Q78" s="130">
        <f t="shared" si="17"/>
        <v>66543.399999999994</v>
      </c>
      <c r="R78" s="130">
        <f t="shared" si="18"/>
        <v>66543.399999999994</v>
      </c>
      <c r="S78" s="1">
        <f t="shared" si="19"/>
        <v>199630.19999999998</v>
      </c>
      <c r="T78" s="2"/>
      <c r="U78" s="2">
        <f t="shared" si="12"/>
        <v>66543.399999999994</v>
      </c>
      <c r="V78" s="5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s="17" customFormat="1" ht="13.5" customHeight="1" x14ac:dyDescent="0.2">
      <c r="A79" s="44">
        <v>5</v>
      </c>
      <c r="B79" s="45" t="s">
        <v>99</v>
      </c>
      <c r="C79" s="46">
        <v>3.06</v>
      </c>
      <c r="D79" s="46"/>
      <c r="E79" s="46">
        <v>0.3</v>
      </c>
      <c r="F79" s="46">
        <v>0.1</v>
      </c>
      <c r="G79" s="46"/>
      <c r="H79" s="46"/>
      <c r="I79" s="46">
        <v>40</v>
      </c>
      <c r="J79" s="47">
        <f t="shared" si="13"/>
        <v>1.224</v>
      </c>
      <c r="K79" s="48"/>
      <c r="L79" s="49"/>
      <c r="M79" s="50"/>
      <c r="N79" s="51">
        <f t="shared" si="14"/>
        <v>1.6240000000000001</v>
      </c>
      <c r="O79" s="51">
        <f t="shared" si="15"/>
        <v>4.6840000000000002</v>
      </c>
      <c r="P79" s="130">
        <f t="shared" si="16"/>
        <v>45594</v>
      </c>
      <c r="Q79" s="130">
        <f t="shared" si="17"/>
        <v>45594</v>
      </c>
      <c r="R79" s="130">
        <f t="shared" si="18"/>
        <v>45594</v>
      </c>
      <c r="S79" s="1">
        <f t="shared" si="19"/>
        <v>136782</v>
      </c>
      <c r="T79" s="2"/>
      <c r="U79" s="2">
        <f t="shared" si="12"/>
        <v>45594</v>
      </c>
      <c r="V79" s="5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s="17" customFormat="1" ht="13.5" customHeight="1" x14ac:dyDescent="0.2">
      <c r="A80" s="44">
        <v>6</v>
      </c>
      <c r="B80" s="53" t="s">
        <v>100</v>
      </c>
      <c r="C80" s="49">
        <v>4.0599999999999996</v>
      </c>
      <c r="D80" s="46"/>
      <c r="E80" s="46">
        <v>0.3</v>
      </c>
      <c r="F80" s="54"/>
      <c r="G80" s="46">
        <v>0.2</v>
      </c>
      <c r="H80" s="50"/>
      <c r="I80" s="46">
        <v>40</v>
      </c>
      <c r="J80" s="47">
        <f t="shared" si="13"/>
        <v>1.8026399999999998</v>
      </c>
      <c r="K80" s="62">
        <v>11</v>
      </c>
      <c r="L80" s="47">
        <f>C80*K80/100</f>
        <v>0.44659999999999994</v>
      </c>
      <c r="M80" s="46"/>
      <c r="N80" s="51">
        <f t="shared" si="14"/>
        <v>2.7492399999999999</v>
      </c>
      <c r="O80" s="51">
        <f t="shared" si="15"/>
        <v>6.8092399999999991</v>
      </c>
      <c r="P80" s="130">
        <f t="shared" si="16"/>
        <v>67148.34</v>
      </c>
      <c r="Q80" s="130">
        <f t="shared" si="17"/>
        <v>67148.34</v>
      </c>
      <c r="R80" s="130">
        <f t="shared" si="18"/>
        <v>67148.34</v>
      </c>
      <c r="S80" s="1">
        <f t="shared" si="19"/>
        <v>201445.02</v>
      </c>
      <c r="T80" s="2"/>
      <c r="U80" s="2">
        <f>P80-T80</f>
        <v>67148.34</v>
      </c>
      <c r="V80" s="5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s="17" customFormat="1" ht="13.5" customHeight="1" x14ac:dyDescent="0.2">
      <c r="A81" s="44">
        <v>7</v>
      </c>
      <c r="B81" s="53" t="s">
        <v>101</v>
      </c>
      <c r="C81" s="49">
        <v>4.0599999999999996</v>
      </c>
      <c r="D81" s="46"/>
      <c r="E81" s="46">
        <v>0.3</v>
      </c>
      <c r="F81" s="54"/>
      <c r="G81" s="46">
        <v>0.2</v>
      </c>
      <c r="H81" s="50"/>
      <c r="I81" s="46">
        <v>40</v>
      </c>
      <c r="J81" s="47">
        <f t="shared" si="13"/>
        <v>1.7539199999999997</v>
      </c>
      <c r="K81" s="62">
        <v>8</v>
      </c>
      <c r="L81" s="47">
        <f>C81*K81/100</f>
        <v>0.32479999999999998</v>
      </c>
      <c r="M81" s="46"/>
      <c r="N81" s="51">
        <f t="shared" si="14"/>
        <v>2.5787199999999997</v>
      </c>
      <c r="O81" s="51">
        <f t="shared" si="15"/>
        <v>6.6387199999999993</v>
      </c>
      <c r="P81" s="130">
        <f t="shared" si="16"/>
        <v>65333.51999999999</v>
      </c>
      <c r="Q81" s="130">
        <f t="shared" si="17"/>
        <v>65333.51999999999</v>
      </c>
      <c r="R81" s="130">
        <f t="shared" si="18"/>
        <v>65333.51999999999</v>
      </c>
      <c r="S81" s="1">
        <f t="shared" si="19"/>
        <v>196000.55999999997</v>
      </c>
      <c r="T81" s="2"/>
      <c r="U81" s="2">
        <f t="shared" si="12"/>
        <v>65333.51999999999</v>
      </c>
      <c r="V81" s="5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s="17" customFormat="1" ht="13.5" customHeight="1" x14ac:dyDescent="0.2">
      <c r="A82" s="44">
        <v>8</v>
      </c>
      <c r="B82" s="53" t="s">
        <v>102</v>
      </c>
      <c r="C82" s="46">
        <v>3.06</v>
      </c>
      <c r="D82" s="46"/>
      <c r="E82" s="46">
        <v>0.3</v>
      </c>
      <c r="F82" s="54"/>
      <c r="G82" s="46">
        <v>0.2</v>
      </c>
      <c r="H82" s="50"/>
      <c r="I82" s="46">
        <v>40</v>
      </c>
      <c r="J82" s="47">
        <f t="shared" si="13"/>
        <v>1.224</v>
      </c>
      <c r="K82" s="55"/>
      <c r="L82" s="47"/>
      <c r="M82" s="46"/>
      <c r="N82" s="51">
        <f t="shared" si="14"/>
        <v>1.724</v>
      </c>
      <c r="O82" s="51">
        <f t="shared" si="15"/>
        <v>4.7839999999999998</v>
      </c>
      <c r="P82" s="130">
        <f t="shared" si="16"/>
        <v>45594</v>
      </c>
      <c r="Q82" s="130">
        <f t="shared" si="17"/>
        <v>45594</v>
      </c>
      <c r="R82" s="130">
        <f t="shared" si="18"/>
        <v>45594</v>
      </c>
      <c r="S82" s="1">
        <f t="shared" si="19"/>
        <v>136782</v>
      </c>
      <c r="T82" s="2"/>
      <c r="U82" s="2">
        <f t="shared" si="12"/>
        <v>45594</v>
      </c>
      <c r="V82" s="5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s="17" customFormat="1" ht="13.5" customHeight="1" x14ac:dyDescent="0.2">
      <c r="A83" s="44"/>
      <c r="B83" s="53" t="s">
        <v>74</v>
      </c>
      <c r="C83" s="49">
        <v>2.67</v>
      </c>
      <c r="D83" s="46"/>
      <c r="E83" s="46">
        <v>0.3</v>
      </c>
      <c r="F83" s="54"/>
      <c r="G83" s="46"/>
      <c r="H83" s="50"/>
      <c r="I83" s="46">
        <v>40</v>
      </c>
      <c r="J83" s="47">
        <f t="shared" si="13"/>
        <v>1.0680000000000001</v>
      </c>
      <c r="K83" s="57"/>
      <c r="L83" s="47"/>
      <c r="M83" s="46"/>
      <c r="N83" s="51">
        <f t="shared" ref="N83" si="20">(D83+E83+F83+H83+G83+J83+L83+M83)</f>
        <v>1.3680000000000001</v>
      </c>
      <c r="O83" s="51">
        <f t="shared" ref="O83" si="21">N83+C83</f>
        <v>4.0380000000000003</v>
      </c>
      <c r="P83" s="130">
        <f t="shared" ref="P83" si="22">(C83+D83+L83)*1490000*1%</f>
        <v>39783</v>
      </c>
      <c r="Q83" s="130" t="s">
        <v>217</v>
      </c>
      <c r="R83" s="130" t="s">
        <v>217</v>
      </c>
      <c r="S83" s="1">
        <f t="shared" ref="S83" si="23">SUM(P83:R83)</f>
        <v>39783</v>
      </c>
      <c r="T83" s="2"/>
      <c r="U83" s="2">
        <f t="shared" si="12"/>
        <v>39783</v>
      </c>
      <c r="V83" s="5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s="17" customFormat="1" ht="13.5" customHeight="1" x14ac:dyDescent="0.2">
      <c r="A84" s="44">
        <v>9</v>
      </c>
      <c r="B84" s="53" t="s">
        <v>103</v>
      </c>
      <c r="C84" s="49">
        <v>2.06</v>
      </c>
      <c r="D84" s="46"/>
      <c r="E84" s="46">
        <v>0.3</v>
      </c>
      <c r="F84" s="63">
        <v>0.1</v>
      </c>
      <c r="G84" s="46"/>
      <c r="H84" s="50"/>
      <c r="I84" s="46">
        <v>40</v>
      </c>
      <c r="J84" s="47">
        <f>(C84+D84+L84)*I84/100</f>
        <v>0.82400000000000007</v>
      </c>
      <c r="K84" s="55"/>
      <c r="L84" s="47"/>
      <c r="M84" s="46"/>
      <c r="N84" s="51">
        <f>(D84+E84+F84+H84+G84+J84+L84+M84)</f>
        <v>1.2240000000000002</v>
      </c>
      <c r="O84" s="51">
        <f t="shared" si="15"/>
        <v>3.2840000000000003</v>
      </c>
      <c r="P84" s="130">
        <f t="shared" si="16"/>
        <v>30694</v>
      </c>
      <c r="Q84" s="130">
        <f t="shared" si="17"/>
        <v>30694</v>
      </c>
      <c r="R84" s="130">
        <f t="shared" si="18"/>
        <v>30694</v>
      </c>
      <c r="S84" s="1">
        <f t="shared" si="19"/>
        <v>92082</v>
      </c>
      <c r="T84" s="2"/>
      <c r="U84" s="2">
        <f t="shared" si="12"/>
        <v>30694</v>
      </c>
      <c r="V84" s="5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 s="17" customFormat="1" ht="13.5" customHeight="1" x14ac:dyDescent="0.2">
      <c r="A85" s="44">
        <v>10</v>
      </c>
      <c r="B85" s="53" t="s">
        <v>104</v>
      </c>
      <c r="C85" s="49">
        <v>2.06</v>
      </c>
      <c r="D85" s="46"/>
      <c r="E85" s="46">
        <v>0.3</v>
      </c>
      <c r="F85" s="63">
        <v>0.1</v>
      </c>
      <c r="G85" s="46"/>
      <c r="H85" s="50"/>
      <c r="I85" s="46">
        <v>40</v>
      </c>
      <c r="J85" s="47">
        <f>(C85+D85+L85)*I85/100</f>
        <v>0.82400000000000007</v>
      </c>
      <c r="K85" s="55"/>
      <c r="L85" s="47"/>
      <c r="M85" s="46"/>
      <c r="N85" s="51">
        <f>(D85+E85+F85+H85+G85+J85+L85+M85)</f>
        <v>1.2240000000000002</v>
      </c>
      <c r="O85" s="51">
        <f t="shared" si="15"/>
        <v>3.2840000000000003</v>
      </c>
      <c r="P85" s="130">
        <f t="shared" si="16"/>
        <v>30694</v>
      </c>
      <c r="Q85" s="130">
        <f t="shared" si="17"/>
        <v>30694</v>
      </c>
      <c r="R85" s="130">
        <f t="shared" si="18"/>
        <v>30694</v>
      </c>
      <c r="S85" s="1">
        <f t="shared" si="19"/>
        <v>92082</v>
      </c>
      <c r="T85" s="2"/>
      <c r="U85" s="2">
        <f t="shared" si="12"/>
        <v>30694</v>
      </c>
      <c r="V85" s="5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 s="17" customFormat="1" ht="13.5" customHeight="1" x14ac:dyDescent="0.2">
      <c r="A86" s="44">
        <v>11</v>
      </c>
      <c r="B86" s="53" t="s">
        <v>105</v>
      </c>
      <c r="C86" s="49">
        <f>2.34</f>
        <v>2.34</v>
      </c>
      <c r="D86" s="46"/>
      <c r="E86" s="46">
        <v>0.3</v>
      </c>
      <c r="F86" s="54"/>
      <c r="G86" s="46"/>
      <c r="H86" s="50"/>
      <c r="I86" s="46">
        <v>40</v>
      </c>
      <c r="J86" s="47">
        <f>(C86+D86+L86)*I86/100</f>
        <v>0.93599999999999994</v>
      </c>
      <c r="K86" s="55"/>
      <c r="L86" s="47"/>
      <c r="M86" s="46"/>
      <c r="N86" s="51">
        <f>(D86+E86+F86+H86+G86+J86+L86+M86)</f>
        <v>1.236</v>
      </c>
      <c r="O86" s="51">
        <f t="shared" si="15"/>
        <v>3.5759999999999996</v>
      </c>
      <c r="P86" s="130">
        <f t="shared" si="16"/>
        <v>34866</v>
      </c>
      <c r="Q86" s="130">
        <f t="shared" si="17"/>
        <v>34866</v>
      </c>
      <c r="R86" s="130">
        <f t="shared" si="18"/>
        <v>34866</v>
      </c>
      <c r="S86" s="1">
        <f t="shared" si="19"/>
        <v>104598</v>
      </c>
      <c r="T86" s="2"/>
      <c r="U86" s="2">
        <f t="shared" si="12"/>
        <v>34866</v>
      </c>
      <c r="V86" s="5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 s="17" customFormat="1" ht="13.5" customHeight="1" x14ac:dyDescent="0.2">
      <c r="A87" s="44">
        <v>12</v>
      </c>
      <c r="B87" s="53" t="s">
        <v>106</v>
      </c>
      <c r="C87" s="49">
        <f>2.06</f>
        <v>2.06</v>
      </c>
      <c r="D87" s="46"/>
      <c r="E87" s="46">
        <v>0.3</v>
      </c>
      <c r="F87" s="63"/>
      <c r="G87" s="46"/>
      <c r="H87" s="50"/>
      <c r="I87" s="46">
        <v>40</v>
      </c>
      <c r="J87" s="47">
        <f>(C87+D87+L87)*I87/100</f>
        <v>0.82400000000000007</v>
      </c>
      <c r="K87" s="55"/>
      <c r="L87" s="47"/>
      <c r="M87" s="46"/>
      <c r="N87" s="51">
        <f>(D87+E87+F87+H87+G87+J87+L87+M87)</f>
        <v>1.1240000000000001</v>
      </c>
      <c r="O87" s="51">
        <f t="shared" si="15"/>
        <v>3.1840000000000002</v>
      </c>
      <c r="P87" s="130">
        <f t="shared" si="16"/>
        <v>30694</v>
      </c>
      <c r="Q87" s="130">
        <f t="shared" si="17"/>
        <v>30694</v>
      </c>
      <c r="R87" s="130">
        <f t="shared" si="18"/>
        <v>30694</v>
      </c>
      <c r="S87" s="1">
        <f t="shared" si="19"/>
        <v>92082</v>
      </c>
      <c r="T87" s="2"/>
      <c r="U87" s="2">
        <f t="shared" si="12"/>
        <v>30694</v>
      </c>
      <c r="V87" s="5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 s="17" customFormat="1" ht="13.5" customHeight="1" x14ac:dyDescent="0.2">
      <c r="A88" s="39" t="s">
        <v>107</v>
      </c>
      <c r="B88" s="40" t="s">
        <v>108</v>
      </c>
      <c r="C88" s="49"/>
      <c r="D88" s="46"/>
      <c r="E88" s="46"/>
      <c r="F88" s="46"/>
      <c r="G88" s="46"/>
      <c r="H88" s="46"/>
      <c r="I88" s="46"/>
      <c r="J88" s="47"/>
      <c r="K88" s="48"/>
      <c r="L88" s="47"/>
      <c r="M88" s="50"/>
      <c r="N88" s="51"/>
      <c r="O88" s="51">
        <f t="shared" si="15"/>
        <v>0</v>
      </c>
      <c r="P88" s="130">
        <f t="shared" si="16"/>
        <v>0</v>
      </c>
      <c r="Q88" s="130">
        <f t="shared" si="17"/>
        <v>0</v>
      </c>
      <c r="R88" s="130">
        <f t="shared" si="18"/>
        <v>0</v>
      </c>
      <c r="S88" s="1">
        <f t="shared" si="19"/>
        <v>0</v>
      </c>
      <c r="T88" s="2"/>
      <c r="U88" s="2">
        <f t="shared" si="12"/>
        <v>0</v>
      </c>
      <c r="V88" s="5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 s="17" customFormat="1" ht="13.5" customHeight="1" x14ac:dyDescent="0.2">
      <c r="A89" s="44">
        <v>1</v>
      </c>
      <c r="B89" s="45" t="s">
        <v>109</v>
      </c>
      <c r="C89" s="46">
        <v>4.9800000000000004</v>
      </c>
      <c r="D89" s="46">
        <v>0.4</v>
      </c>
      <c r="E89" s="46">
        <v>0.3</v>
      </c>
      <c r="F89" s="46"/>
      <c r="G89" s="46"/>
      <c r="H89" s="46"/>
      <c r="I89" s="46">
        <v>40</v>
      </c>
      <c r="J89" s="47">
        <f t="shared" ref="J89:J95" si="24">(C89+D89+L89)*I89/100</f>
        <v>2.1520000000000006</v>
      </c>
      <c r="K89" s="48"/>
      <c r="L89" s="49"/>
      <c r="M89" s="50"/>
      <c r="N89" s="51">
        <f t="shared" ref="N89:N95" si="25">(D89+E89+F89+H89+G89+J89+L89+M89)</f>
        <v>2.8520000000000003</v>
      </c>
      <c r="O89" s="51">
        <f t="shared" si="15"/>
        <v>7.8320000000000007</v>
      </c>
      <c r="P89" s="130">
        <f t="shared" si="16"/>
        <v>80162.000000000015</v>
      </c>
      <c r="Q89" s="130">
        <f t="shared" si="17"/>
        <v>80162.000000000015</v>
      </c>
      <c r="R89" s="130">
        <f t="shared" si="18"/>
        <v>80162.000000000015</v>
      </c>
      <c r="S89" s="1">
        <f t="shared" si="19"/>
        <v>240486.00000000006</v>
      </c>
      <c r="T89" s="2"/>
      <c r="U89" s="2">
        <f t="shared" si="12"/>
        <v>80162.000000000015</v>
      </c>
      <c r="V89" s="5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 ht="13.5" customHeight="1" x14ac:dyDescent="0.2">
      <c r="A90" s="44">
        <v>2</v>
      </c>
      <c r="B90" s="45" t="s">
        <v>110</v>
      </c>
      <c r="C90" s="49"/>
      <c r="D90" s="46"/>
      <c r="E90" s="46"/>
      <c r="F90" s="46"/>
      <c r="G90" s="46"/>
      <c r="H90" s="46"/>
      <c r="I90" s="46"/>
      <c r="J90" s="47"/>
      <c r="K90" s="48"/>
      <c r="L90" s="47"/>
      <c r="M90" s="50"/>
      <c r="N90" s="51"/>
      <c r="O90" s="51"/>
      <c r="P90" s="130">
        <v>49170</v>
      </c>
      <c r="Q90" s="130">
        <v>49170</v>
      </c>
      <c r="R90" s="130">
        <v>16390.000000000004</v>
      </c>
      <c r="S90" s="1">
        <f t="shared" si="19"/>
        <v>114730</v>
      </c>
      <c r="U90" s="2">
        <f t="shared" si="12"/>
        <v>49170</v>
      </c>
      <c r="V90" s="52"/>
    </row>
    <row r="91" spans="1:56" ht="13.5" customHeight="1" x14ac:dyDescent="0.2">
      <c r="A91" s="44">
        <v>3</v>
      </c>
      <c r="B91" s="45" t="s">
        <v>111</v>
      </c>
      <c r="C91" s="49">
        <v>3.46</v>
      </c>
      <c r="D91" s="46">
        <v>0.3</v>
      </c>
      <c r="E91" s="46">
        <v>0.3</v>
      </c>
      <c r="F91" s="46"/>
      <c r="G91" s="46"/>
      <c r="H91" s="46"/>
      <c r="I91" s="46">
        <v>40</v>
      </c>
      <c r="J91" s="47">
        <f>(C91+D91+L91)*I91/100</f>
        <v>1.5039999999999998</v>
      </c>
      <c r="K91" s="48"/>
      <c r="L91" s="47"/>
      <c r="M91" s="50"/>
      <c r="N91" s="51">
        <f t="shared" si="25"/>
        <v>2.1039999999999996</v>
      </c>
      <c r="O91" s="51">
        <f t="shared" si="15"/>
        <v>5.5640000000000001</v>
      </c>
      <c r="P91" s="130">
        <f t="shared" si="16"/>
        <v>56024</v>
      </c>
      <c r="Q91" s="130">
        <f t="shared" si="17"/>
        <v>56024</v>
      </c>
      <c r="R91" s="130">
        <f t="shared" si="18"/>
        <v>56024</v>
      </c>
      <c r="S91" s="1">
        <f t="shared" si="19"/>
        <v>168072</v>
      </c>
      <c r="T91" s="4"/>
      <c r="U91" s="2">
        <f t="shared" si="12"/>
        <v>56024</v>
      </c>
      <c r="V91" s="52"/>
    </row>
    <row r="92" spans="1:56" ht="13.5" customHeight="1" x14ac:dyDescent="0.2">
      <c r="A92" s="44">
        <v>4</v>
      </c>
      <c r="B92" s="45" t="s">
        <v>112</v>
      </c>
      <c r="C92" s="49">
        <v>2.46</v>
      </c>
      <c r="D92" s="46"/>
      <c r="E92" s="46">
        <v>0.3</v>
      </c>
      <c r="F92" s="46"/>
      <c r="G92" s="46"/>
      <c r="H92" s="46"/>
      <c r="I92" s="46">
        <v>40</v>
      </c>
      <c r="J92" s="47">
        <f t="shared" si="24"/>
        <v>0.9840000000000001</v>
      </c>
      <c r="K92" s="48"/>
      <c r="L92" s="47"/>
      <c r="M92" s="50"/>
      <c r="N92" s="51">
        <f t="shared" si="25"/>
        <v>1.284</v>
      </c>
      <c r="O92" s="51">
        <f t="shared" si="15"/>
        <v>3.7439999999999998</v>
      </c>
      <c r="P92" s="130">
        <f t="shared" si="16"/>
        <v>36654</v>
      </c>
      <c r="Q92" s="130">
        <f t="shared" si="17"/>
        <v>36654</v>
      </c>
      <c r="R92" s="130">
        <f t="shared" si="18"/>
        <v>36654</v>
      </c>
      <c r="S92" s="1">
        <f t="shared" si="19"/>
        <v>109962</v>
      </c>
      <c r="U92" s="2">
        <f t="shared" si="12"/>
        <v>36654</v>
      </c>
      <c r="V92" s="52"/>
    </row>
    <row r="93" spans="1:56" ht="13.5" customHeight="1" x14ac:dyDescent="0.2">
      <c r="A93" s="44">
        <v>5</v>
      </c>
      <c r="B93" s="45" t="s">
        <v>113</v>
      </c>
      <c r="C93" s="46">
        <v>2.86</v>
      </c>
      <c r="D93" s="46"/>
      <c r="E93" s="46">
        <v>0.3</v>
      </c>
      <c r="F93" s="46"/>
      <c r="G93" s="46"/>
      <c r="H93" s="46"/>
      <c r="I93" s="46">
        <v>40</v>
      </c>
      <c r="J93" s="47">
        <f t="shared" si="24"/>
        <v>1.1439999999999999</v>
      </c>
      <c r="K93" s="48"/>
      <c r="L93" s="49"/>
      <c r="M93" s="50"/>
      <c r="N93" s="51">
        <f t="shared" si="25"/>
        <v>1.444</v>
      </c>
      <c r="O93" s="51">
        <f t="shared" si="15"/>
        <v>4.3040000000000003</v>
      </c>
      <c r="P93" s="130">
        <f t="shared" si="16"/>
        <v>42614</v>
      </c>
      <c r="Q93" s="130">
        <f t="shared" si="17"/>
        <v>42614</v>
      </c>
      <c r="R93" s="130">
        <f t="shared" si="18"/>
        <v>42614</v>
      </c>
      <c r="S93" s="1">
        <f t="shared" si="19"/>
        <v>127842</v>
      </c>
      <c r="U93" s="2">
        <f t="shared" si="12"/>
        <v>42614</v>
      </c>
      <c r="V93" s="52"/>
    </row>
    <row r="94" spans="1:56" ht="13.5" customHeight="1" x14ac:dyDescent="0.2">
      <c r="A94" s="44">
        <v>6</v>
      </c>
      <c r="B94" s="45" t="s">
        <v>114</v>
      </c>
      <c r="C94" s="49">
        <v>4.0599999999999996</v>
      </c>
      <c r="D94" s="46"/>
      <c r="E94" s="46">
        <v>0.3</v>
      </c>
      <c r="F94" s="46"/>
      <c r="G94" s="46"/>
      <c r="H94" s="46"/>
      <c r="I94" s="46">
        <v>40</v>
      </c>
      <c r="J94" s="47">
        <f t="shared" si="24"/>
        <v>1.6239999999999997</v>
      </c>
      <c r="K94" s="48"/>
      <c r="L94" s="47"/>
      <c r="M94" s="50"/>
      <c r="N94" s="51">
        <f t="shared" si="25"/>
        <v>1.9239999999999997</v>
      </c>
      <c r="O94" s="51">
        <f t="shared" si="15"/>
        <v>5.9839999999999991</v>
      </c>
      <c r="P94" s="130">
        <f t="shared" si="16"/>
        <v>60493.999999999993</v>
      </c>
      <c r="Q94" s="130">
        <f t="shared" si="17"/>
        <v>60493.999999999993</v>
      </c>
      <c r="R94" s="130">
        <f t="shared" si="18"/>
        <v>60493.999999999993</v>
      </c>
      <c r="S94" s="1">
        <f t="shared" si="19"/>
        <v>181481.99999999997</v>
      </c>
      <c r="U94" s="2">
        <f t="shared" si="12"/>
        <v>60493.999999999993</v>
      </c>
      <c r="V94" s="52"/>
    </row>
    <row r="95" spans="1:56" ht="13.5" customHeight="1" x14ac:dyDescent="0.2">
      <c r="A95" s="44">
        <v>7</v>
      </c>
      <c r="B95" s="53" t="s">
        <v>115</v>
      </c>
      <c r="C95" s="49">
        <v>2.34</v>
      </c>
      <c r="D95" s="46"/>
      <c r="E95" s="46">
        <v>0.3</v>
      </c>
      <c r="F95" s="54"/>
      <c r="G95" s="46"/>
      <c r="H95" s="50"/>
      <c r="I95" s="46">
        <v>40</v>
      </c>
      <c r="J95" s="47">
        <f t="shared" si="24"/>
        <v>0.93599999999999994</v>
      </c>
      <c r="K95" s="55"/>
      <c r="L95" s="47"/>
      <c r="M95" s="46"/>
      <c r="N95" s="51">
        <f t="shared" si="25"/>
        <v>1.236</v>
      </c>
      <c r="O95" s="51">
        <f t="shared" si="15"/>
        <v>3.5759999999999996</v>
      </c>
      <c r="P95" s="130">
        <f t="shared" si="16"/>
        <v>34866</v>
      </c>
      <c r="Q95" s="130">
        <f t="shared" si="17"/>
        <v>34866</v>
      </c>
      <c r="R95" s="130">
        <f t="shared" si="18"/>
        <v>34866</v>
      </c>
      <c r="S95" s="1">
        <f t="shared" si="19"/>
        <v>104598</v>
      </c>
      <c r="U95" s="2">
        <f t="shared" si="12"/>
        <v>34866</v>
      </c>
      <c r="V95" s="52"/>
    </row>
    <row r="96" spans="1:56" ht="13.5" customHeight="1" x14ac:dyDescent="0.2">
      <c r="A96" s="44">
        <v>8</v>
      </c>
      <c r="B96" s="53" t="s">
        <v>116</v>
      </c>
      <c r="C96" s="49">
        <f>2.34</f>
        <v>2.34</v>
      </c>
      <c r="D96" s="46"/>
      <c r="E96" s="46">
        <v>0.3</v>
      </c>
      <c r="F96" s="54"/>
      <c r="G96" s="46"/>
      <c r="H96" s="50"/>
      <c r="I96" s="46">
        <v>40</v>
      </c>
      <c r="J96" s="47">
        <f>(C96+D96+L96)*I96/100</f>
        <v>0.93599999999999994</v>
      </c>
      <c r="K96" s="55"/>
      <c r="L96" s="47"/>
      <c r="M96" s="46"/>
      <c r="N96" s="51">
        <f>(D96+E96+F96+H96+G96+J96+L96+M96)</f>
        <v>1.236</v>
      </c>
      <c r="O96" s="51">
        <f t="shared" si="15"/>
        <v>3.5759999999999996</v>
      </c>
      <c r="P96" s="130">
        <f t="shared" si="16"/>
        <v>34866</v>
      </c>
      <c r="Q96" s="130">
        <f t="shared" si="17"/>
        <v>34866</v>
      </c>
      <c r="R96" s="130">
        <f t="shared" si="18"/>
        <v>34866</v>
      </c>
      <c r="S96" s="1">
        <f t="shared" si="19"/>
        <v>104598</v>
      </c>
      <c r="U96" s="2">
        <f t="shared" si="12"/>
        <v>34866</v>
      </c>
      <c r="V96" s="52"/>
    </row>
    <row r="97" spans="1:66" ht="13.5" customHeight="1" x14ac:dyDescent="0.2">
      <c r="A97" s="44">
        <v>9</v>
      </c>
      <c r="B97" s="53" t="s">
        <v>117</v>
      </c>
      <c r="C97" s="49">
        <f>2.34</f>
        <v>2.34</v>
      </c>
      <c r="D97" s="46"/>
      <c r="E97" s="46">
        <v>0.3</v>
      </c>
      <c r="F97" s="54"/>
      <c r="G97" s="46"/>
      <c r="H97" s="50"/>
      <c r="I97" s="46">
        <v>40</v>
      </c>
      <c r="J97" s="47">
        <f>(C97+D97+L97)*I97/100</f>
        <v>0.93599999999999994</v>
      </c>
      <c r="K97" s="55"/>
      <c r="L97" s="47"/>
      <c r="M97" s="46"/>
      <c r="N97" s="51">
        <f>(D97+E97+F97+H97+G97+J97+L97+M97)</f>
        <v>1.236</v>
      </c>
      <c r="O97" s="51">
        <f t="shared" si="15"/>
        <v>3.5759999999999996</v>
      </c>
      <c r="P97" s="130">
        <f t="shared" si="16"/>
        <v>34866</v>
      </c>
      <c r="Q97" s="130">
        <f t="shared" si="17"/>
        <v>34866</v>
      </c>
      <c r="R97" s="130">
        <f t="shared" si="18"/>
        <v>34866</v>
      </c>
      <c r="S97" s="1">
        <f t="shared" si="19"/>
        <v>104598</v>
      </c>
      <c r="U97" s="2">
        <f t="shared" si="12"/>
        <v>34866</v>
      </c>
      <c r="V97" s="52"/>
    </row>
    <row r="98" spans="1:66" ht="13.5" customHeight="1" x14ac:dyDescent="0.2">
      <c r="A98" s="39" t="s">
        <v>118</v>
      </c>
      <c r="B98" s="40" t="s">
        <v>119</v>
      </c>
      <c r="C98" s="49"/>
      <c r="D98" s="46"/>
      <c r="E98" s="46"/>
      <c r="F98" s="46"/>
      <c r="G98" s="46"/>
      <c r="H98" s="46"/>
      <c r="I98" s="46"/>
      <c r="J98" s="47"/>
      <c r="K98" s="48"/>
      <c r="L98" s="47"/>
      <c r="M98" s="50"/>
      <c r="N98" s="51"/>
      <c r="O98" s="51">
        <f t="shared" si="15"/>
        <v>0</v>
      </c>
      <c r="P98" s="130">
        <f t="shared" si="16"/>
        <v>0</v>
      </c>
      <c r="Q98" s="130">
        <f t="shared" si="17"/>
        <v>0</v>
      </c>
      <c r="R98" s="130">
        <f t="shared" si="18"/>
        <v>0</v>
      </c>
      <c r="S98" s="1">
        <f t="shared" si="19"/>
        <v>0</v>
      </c>
      <c r="U98" s="2">
        <f t="shared" si="12"/>
        <v>0</v>
      </c>
      <c r="V98" s="52"/>
    </row>
    <row r="99" spans="1:66" ht="13.5" customHeight="1" x14ac:dyDescent="0.2">
      <c r="A99" s="44">
        <v>1</v>
      </c>
      <c r="B99" s="45" t="s">
        <v>120</v>
      </c>
      <c r="C99" s="49">
        <v>4.9800000000000004</v>
      </c>
      <c r="D99" s="46">
        <v>0.4</v>
      </c>
      <c r="E99" s="46">
        <v>0.3</v>
      </c>
      <c r="F99" s="46"/>
      <c r="G99" s="46"/>
      <c r="H99" s="46"/>
      <c r="I99" s="46">
        <v>70</v>
      </c>
      <c r="J99" s="47">
        <f t="shared" ref="J99:J107" si="26">(C99+D99+L99)*I99/100</f>
        <v>3.7660000000000009</v>
      </c>
      <c r="K99" s="48"/>
      <c r="L99" s="47"/>
      <c r="M99" s="50">
        <v>0.3</v>
      </c>
      <c r="N99" s="51">
        <f t="shared" ref="N99:N111" si="27">(D99+E99+F99+H99+G99+J99+L99+M99)</f>
        <v>4.7660000000000009</v>
      </c>
      <c r="O99" s="51">
        <f t="shared" si="15"/>
        <v>9.7460000000000022</v>
      </c>
      <c r="P99" s="130">
        <f t="shared" si="16"/>
        <v>80162.000000000015</v>
      </c>
      <c r="Q99" s="130">
        <f t="shared" si="17"/>
        <v>80162.000000000015</v>
      </c>
      <c r="R99" s="130">
        <f t="shared" si="18"/>
        <v>80162.000000000015</v>
      </c>
      <c r="S99" s="1">
        <f t="shared" si="19"/>
        <v>240486.00000000006</v>
      </c>
      <c r="U99" s="2">
        <f t="shared" si="12"/>
        <v>80162.000000000015</v>
      </c>
      <c r="V99" s="52"/>
    </row>
    <row r="100" spans="1:66" s="64" customFormat="1" ht="13.5" customHeight="1" x14ac:dyDescent="0.2">
      <c r="A100" s="44">
        <v>2</v>
      </c>
      <c r="B100" s="45" t="s">
        <v>121</v>
      </c>
      <c r="C100" s="49">
        <v>3</v>
      </c>
      <c r="D100" s="46">
        <v>0.3</v>
      </c>
      <c r="E100" s="46">
        <v>0.3</v>
      </c>
      <c r="F100" s="46"/>
      <c r="G100" s="46"/>
      <c r="H100" s="46"/>
      <c r="I100" s="46">
        <v>50</v>
      </c>
      <c r="J100" s="47">
        <f t="shared" si="26"/>
        <v>1.65</v>
      </c>
      <c r="K100" s="48"/>
      <c r="L100" s="47"/>
      <c r="M100" s="50"/>
      <c r="N100" s="51">
        <f t="shared" si="27"/>
        <v>2.25</v>
      </c>
      <c r="O100" s="51">
        <f t="shared" si="15"/>
        <v>5.25</v>
      </c>
      <c r="P100" s="130">
        <f t="shared" si="16"/>
        <v>49170</v>
      </c>
      <c r="Q100" s="130">
        <f t="shared" si="17"/>
        <v>49170</v>
      </c>
      <c r="R100" s="130">
        <f t="shared" si="18"/>
        <v>49170</v>
      </c>
      <c r="S100" s="1">
        <f t="shared" si="19"/>
        <v>147510</v>
      </c>
      <c r="T100" s="2"/>
      <c r="U100" s="2">
        <f t="shared" si="12"/>
        <v>49170</v>
      </c>
      <c r="V100" s="52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</row>
    <row r="101" spans="1:66" s="64" customFormat="1" ht="13.5" customHeight="1" x14ac:dyDescent="0.2">
      <c r="A101" s="44">
        <v>3</v>
      </c>
      <c r="B101" s="45" t="s">
        <v>122</v>
      </c>
      <c r="C101" s="49">
        <v>4.0599999999999996</v>
      </c>
      <c r="D101" s="46">
        <v>0.3</v>
      </c>
      <c r="E101" s="46">
        <v>0.3</v>
      </c>
      <c r="F101" s="46"/>
      <c r="G101" s="46"/>
      <c r="H101" s="46"/>
      <c r="I101" s="46">
        <v>40</v>
      </c>
      <c r="J101" s="47">
        <f>(C101+D101+L101)*I101/100</f>
        <v>1.9226399999999999</v>
      </c>
      <c r="K101" s="48">
        <v>11</v>
      </c>
      <c r="L101" s="47">
        <f>C101*K101/100</f>
        <v>0.44659999999999994</v>
      </c>
      <c r="M101" s="50"/>
      <c r="N101" s="51">
        <f>(D101+E101+F101+H101+G101+J101+L101+M101)</f>
        <v>2.9692400000000001</v>
      </c>
      <c r="O101" s="51">
        <f t="shared" si="15"/>
        <v>7.0292399999999997</v>
      </c>
      <c r="P101" s="130">
        <f t="shared" si="16"/>
        <v>71618.34</v>
      </c>
      <c r="Q101" s="130">
        <f t="shared" si="17"/>
        <v>71618.34</v>
      </c>
      <c r="R101" s="130">
        <f t="shared" si="18"/>
        <v>71618.34</v>
      </c>
      <c r="S101" s="1">
        <f t="shared" si="19"/>
        <v>214855.02</v>
      </c>
      <c r="T101" s="5"/>
      <c r="U101" s="2">
        <f t="shared" si="12"/>
        <v>71618.34</v>
      </c>
      <c r="V101" s="52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</row>
    <row r="102" spans="1:66" s="64" customFormat="1" ht="13.5" customHeight="1" x14ac:dyDescent="0.2">
      <c r="A102" s="44">
        <v>4</v>
      </c>
      <c r="B102" s="45" t="s">
        <v>123</v>
      </c>
      <c r="C102" s="49">
        <v>3.33</v>
      </c>
      <c r="D102" s="46"/>
      <c r="E102" s="46">
        <v>0.3</v>
      </c>
      <c r="F102" s="46"/>
      <c r="G102" s="46"/>
      <c r="H102" s="46"/>
      <c r="I102" s="46">
        <v>60</v>
      </c>
      <c r="J102" s="47">
        <f t="shared" si="26"/>
        <v>1.9980000000000002</v>
      </c>
      <c r="K102" s="48"/>
      <c r="L102" s="47"/>
      <c r="M102" s="50"/>
      <c r="N102" s="51">
        <f t="shared" si="27"/>
        <v>2.298</v>
      </c>
      <c r="O102" s="51">
        <f t="shared" si="15"/>
        <v>5.6280000000000001</v>
      </c>
      <c r="P102" s="130">
        <f t="shared" si="16"/>
        <v>49617</v>
      </c>
      <c r="Q102" s="130">
        <f t="shared" si="17"/>
        <v>49617</v>
      </c>
      <c r="R102" s="130">
        <f t="shared" si="18"/>
        <v>49617</v>
      </c>
      <c r="S102" s="1">
        <f t="shared" si="19"/>
        <v>148851</v>
      </c>
      <c r="T102" s="5"/>
      <c r="U102" s="2">
        <f t="shared" si="12"/>
        <v>49617</v>
      </c>
      <c r="V102" s="52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</row>
    <row r="103" spans="1:66" s="64" customFormat="1" ht="13.5" customHeight="1" x14ac:dyDescent="0.2">
      <c r="A103" s="44">
        <v>5</v>
      </c>
      <c r="B103" s="45" t="s">
        <v>124</v>
      </c>
      <c r="C103" s="46">
        <v>2.2599999999999998</v>
      </c>
      <c r="D103" s="46"/>
      <c r="E103" s="46">
        <v>0.3</v>
      </c>
      <c r="F103" s="46"/>
      <c r="G103" s="46"/>
      <c r="H103" s="46"/>
      <c r="I103" s="46">
        <v>40</v>
      </c>
      <c r="J103" s="47">
        <f t="shared" si="26"/>
        <v>0.90399999999999991</v>
      </c>
      <c r="K103" s="48"/>
      <c r="L103" s="47"/>
      <c r="M103" s="50"/>
      <c r="N103" s="51">
        <f t="shared" si="27"/>
        <v>1.204</v>
      </c>
      <c r="O103" s="51">
        <f t="shared" si="15"/>
        <v>3.4639999999999995</v>
      </c>
      <c r="P103" s="130">
        <f t="shared" si="16"/>
        <v>33673.999999999993</v>
      </c>
      <c r="Q103" s="130">
        <f t="shared" si="17"/>
        <v>33673.999999999993</v>
      </c>
      <c r="R103" s="130">
        <f t="shared" si="18"/>
        <v>33673.999999999993</v>
      </c>
      <c r="S103" s="1">
        <f t="shared" si="19"/>
        <v>101021.99999999997</v>
      </c>
      <c r="T103" s="5"/>
      <c r="U103" s="2">
        <f t="shared" si="12"/>
        <v>33673.999999999993</v>
      </c>
      <c r="V103" s="52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</row>
    <row r="104" spans="1:66" s="64" customFormat="1" ht="13.5" customHeight="1" x14ac:dyDescent="0.2">
      <c r="A104" s="44">
        <v>6</v>
      </c>
      <c r="B104" s="45" t="s">
        <v>125</v>
      </c>
      <c r="C104" s="49">
        <v>2.86</v>
      </c>
      <c r="D104" s="46"/>
      <c r="E104" s="46">
        <v>0.3</v>
      </c>
      <c r="F104" s="46"/>
      <c r="G104" s="46"/>
      <c r="H104" s="46"/>
      <c r="I104" s="46">
        <v>40</v>
      </c>
      <c r="J104" s="47">
        <f t="shared" si="26"/>
        <v>1.1439999999999999</v>
      </c>
      <c r="K104" s="48"/>
      <c r="L104" s="49"/>
      <c r="M104" s="50"/>
      <c r="N104" s="51">
        <f t="shared" si="27"/>
        <v>1.444</v>
      </c>
      <c r="O104" s="51">
        <f t="shared" si="15"/>
        <v>4.3040000000000003</v>
      </c>
      <c r="P104" s="130">
        <f t="shared" si="16"/>
        <v>42614</v>
      </c>
      <c r="Q104" s="130">
        <f t="shared" si="17"/>
        <v>42614</v>
      </c>
      <c r="R104" s="130">
        <f t="shared" si="18"/>
        <v>42614</v>
      </c>
      <c r="S104" s="1">
        <f t="shared" si="19"/>
        <v>127842</v>
      </c>
      <c r="T104" s="5"/>
      <c r="U104" s="2">
        <f t="shared" si="12"/>
        <v>42614</v>
      </c>
      <c r="V104" s="52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</row>
    <row r="105" spans="1:66" s="64" customFormat="1" ht="13.5" customHeight="1" x14ac:dyDescent="0.2">
      <c r="A105" s="44">
        <v>7</v>
      </c>
      <c r="B105" s="45" t="s">
        <v>126</v>
      </c>
      <c r="C105" s="49">
        <v>4.0599999999999996</v>
      </c>
      <c r="D105" s="46"/>
      <c r="E105" s="46">
        <v>0.3</v>
      </c>
      <c r="F105" s="46"/>
      <c r="G105" s="46"/>
      <c r="H105" s="46"/>
      <c r="I105" s="46">
        <v>40</v>
      </c>
      <c r="J105" s="47">
        <f t="shared" si="26"/>
        <v>1.7539199999999997</v>
      </c>
      <c r="K105" s="48">
        <v>8</v>
      </c>
      <c r="L105" s="47">
        <f>C105*K105/100</f>
        <v>0.32479999999999998</v>
      </c>
      <c r="M105" s="50"/>
      <c r="N105" s="51">
        <f t="shared" si="27"/>
        <v>2.3787199999999995</v>
      </c>
      <c r="O105" s="51">
        <f t="shared" si="15"/>
        <v>6.4387199999999991</v>
      </c>
      <c r="P105" s="130">
        <f t="shared" si="16"/>
        <v>65333.51999999999</v>
      </c>
      <c r="Q105" s="130">
        <f t="shared" si="17"/>
        <v>65333.51999999999</v>
      </c>
      <c r="R105" s="130">
        <f t="shared" si="18"/>
        <v>65333.51999999999</v>
      </c>
      <c r="S105" s="1">
        <f t="shared" si="19"/>
        <v>196000.55999999997</v>
      </c>
      <c r="T105" s="5"/>
      <c r="U105" s="2">
        <f t="shared" si="12"/>
        <v>65333.51999999999</v>
      </c>
      <c r="V105" s="52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</row>
    <row r="106" spans="1:66" s="64" customFormat="1" ht="13.5" customHeight="1" x14ac:dyDescent="0.2">
      <c r="A106" s="44">
        <v>8</v>
      </c>
      <c r="B106" s="45" t="s">
        <v>127</v>
      </c>
      <c r="C106" s="49">
        <v>2.66</v>
      </c>
      <c r="D106" s="46"/>
      <c r="E106" s="46">
        <v>0.3</v>
      </c>
      <c r="F106" s="46"/>
      <c r="G106" s="50"/>
      <c r="H106" s="50"/>
      <c r="I106" s="46">
        <v>60</v>
      </c>
      <c r="J106" s="47">
        <f t="shared" si="26"/>
        <v>1.5960000000000003</v>
      </c>
      <c r="K106" s="48"/>
      <c r="L106" s="47"/>
      <c r="M106" s="50"/>
      <c r="N106" s="51">
        <f t="shared" si="27"/>
        <v>1.8960000000000004</v>
      </c>
      <c r="O106" s="51">
        <f t="shared" si="15"/>
        <v>4.5560000000000009</v>
      </c>
      <c r="P106" s="130">
        <f t="shared" si="16"/>
        <v>39634</v>
      </c>
      <c r="Q106" s="130">
        <f t="shared" si="17"/>
        <v>39634</v>
      </c>
      <c r="R106" s="130">
        <f t="shared" si="18"/>
        <v>39634</v>
      </c>
      <c r="S106" s="1">
        <f t="shared" si="19"/>
        <v>118902</v>
      </c>
      <c r="T106" s="5"/>
      <c r="U106" s="2">
        <f t="shared" si="12"/>
        <v>39634</v>
      </c>
      <c r="V106" s="5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</row>
    <row r="107" spans="1:66" s="64" customFormat="1" ht="13.5" customHeight="1" x14ac:dyDescent="0.2">
      <c r="A107" s="44">
        <v>9</v>
      </c>
      <c r="B107" s="45" t="s">
        <v>128</v>
      </c>
      <c r="C107" s="49">
        <v>4.6500000000000004</v>
      </c>
      <c r="D107" s="46"/>
      <c r="E107" s="46">
        <v>0.3</v>
      </c>
      <c r="F107" s="46"/>
      <c r="G107" s="46"/>
      <c r="H107" s="46"/>
      <c r="I107" s="46">
        <v>50</v>
      </c>
      <c r="J107" s="47">
        <f t="shared" si="26"/>
        <v>2.3250000000000002</v>
      </c>
      <c r="K107" s="48"/>
      <c r="L107" s="47"/>
      <c r="M107" s="50"/>
      <c r="N107" s="51">
        <f t="shared" si="27"/>
        <v>2.625</v>
      </c>
      <c r="O107" s="51">
        <f t="shared" si="15"/>
        <v>7.2750000000000004</v>
      </c>
      <c r="P107" s="130">
        <f t="shared" si="16"/>
        <v>69285.000000000015</v>
      </c>
      <c r="Q107" s="130">
        <f t="shared" si="17"/>
        <v>69285.000000000015</v>
      </c>
      <c r="R107" s="130">
        <f t="shared" si="18"/>
        <v>69285.000000000015</v>
      </c>
      <c r="S107" s="1">
        <f t="shared" si="19"/>
        <v>207855.00000000006</v>
      </c>
      <c r="T107" s="2"/>
      <c r="U107" s="2">
        <f t="shared" si="12"/>
        <v>69285.000000000015</v>
      </c>
      <c r="V107" s="5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</row>
    <row r="108" spans="1:66" s="64" customFormat="1" ht="13.5" customHeight="1" x14ac:dyDescent="0.2">
      <c r="A108" s="44">
        <v>10</v>
      </c>
      <c r="B108" s="45" t="s">
        <v>129</v>
      </c>
      <c r="C108" s="46">
        <v>2.67</v>
      </c>
      <c r="D108" s="46"/>
      <c r="E108" s="46">
        <v>0.3</v>
      </c>
      <c r="F108" s="46"/>
      <c r="G108" s="46"/>
      <c r="H108" s="46"/>
      <c r="I108" s="46">
        <v>40</v>
      </c>
      <c r="J108" s="47">
        <f>(C108+D108+L108)*I108/100</f>
        <v>1.0680000000000001</v>
      </c>
      <c r="K108" s="48"/>
      <c r="L108" s="47"/>
      <c r="M108" s="50"/>
      <c r="N108" s="51">
        <f>(D108+E108+F108+H108+G108+J108+L108+M108)</f>
        <v>1.3680000000000001</v>
      </c>
      <c r="O108" s="51">
        <f t="shared" si="15"/>
        <v>4.0380000000000003</v>
      </c>
      <c r="P108" s="130">
        <f t="shared" si="16"/>
        <v>39783</v>
      </c>
      <c r="Q108" s="130">
        <f t="shared" si="17"/>
        <v>39783</v>
      </c>
      <c r="R108" s="130">
        <f t="shared" si="18"/>
        <v>39783</v>
      </c>
      <c r="S108" s="1">
        <f t="shared" si="19"/>
        <v>119349</v>
      </c>
      <c r="T108" s="2"/>
      <c r="U108" s="2">
        <f t="shared" si="12"/>
        <v>39783</v>
      </c>
      <c r="V108" s="5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</row>
    <row r="109" spans="1:66" s="64" customFormat="1" ht="13.5" customHeight="1" x14ac:dyDescent="0.2">
      <c r="A109" s="44">
        <v>11</v>
      </c>
      <c r="B109" s="45" t="s">
        <v>130</v>
      </c>
      <c r="C109" s="46">
        <v>2.67</v>
      </c>
      <c r="D109" s="46"/>
      <c r="E109" s="46">
        <v>0.3</v>
      </c>
      <c r="F109" s="46"/>
      <c r="G109" s="46"/>
      <c r="H109" s="46"/>
      <c r="I109" s="46">
        <v>60</v>
      </c>
      <c r="J109" s="47">
        <f>(C109+D109+L109)*I109/100</f>
        <v>1.6019999999999999</v>
      </c>
      <c r="K109" s="48"/>
      <c r="L109" s="47"/>
      <c r="M109" s="50"/>
      <c r="N109" s="51">
        <f>(D109+E109+F109+H109+G109+J109+L109+M109)</f>
        <v>1.9019999999999999</v>
      </c>
      <c r="O109" s="51">
        <f t="shared" si="15"/>
        <v>4.5720000000000001</v>
      </c>
      <c r="P109" s="130" t="s">
        <v>214</v>
      </c>
      <c r="Q109" s="130">
        <f t="shared" si="17"/>
        <v>39783</v>
      </c>
      <c r="R109" s="130">
        <f t="shared" si="18"/>
        <v>39783</v>
      </c>
      <c r="S109" s="1">
        <f t="shared" si="19"/>
        <v>79566</v>
      </c>
      <c r="T109" s="2"/>
      <c r="U109" s="2" t="e">
        <f t="shared" si="12"/>
        <v>#VALUE!</v>
      </c>
      <c r="V109" s="5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</row>
    <row r="110" spans="1:66" s="64" customFormat="1" ht="13.5" customHeight="1" x14ac:dyDescent="0.2">
      <c r="A110" s="44">
        <v>12</v>
      </c>
      <c r="B110" s="45" t="s">
        <v>131</v>
      </c>
      <c r="C110" s="49">
        <v>3.33</v>
      </c>
      <c r="D110" s="46"/>
      <c r="E110" s="46">
        <v>0.3</v>
      </c>
      <c r="F110" s="46"/>
      <c r="G110" s="46"/>
      <c r="H110" s="46"/>
      <c r="I110" s="46">
        <v>40</v>
      </c>
      <c r="J110" s="47">
        <f>(C110+D110+L110)*I110/100</f>
        <v>1.3319999999999999</v>
      </c>
      <c r="K110" s="48"/>
      <c r="L110" s="47"/>
      <c r="M110" s="50"/>
      <c r="N110" s="51">
        <f>(D110+E110+F110+H110+G110+J110+L110+M110)</f>
        <v>1.6319999999999999</v>
      </c>
      <c r="O110" s="51">
        <f t="shared" si="15"/>
        <v>4.9619999999999997</v>
      </c>
      <c r="P110" s="130">
        <f t="shared" si="16"/>
        <v>49617</v>
      </c>
      <c r="Q110" s="130">
        <f t="shared" si="17"/>
        <v>49617</v>
      </c>
      <c r="R110" s="130">
        <f t="shared" si="18"/>
        <v>49617</v>
      </c>
      <c r="S110" s="1">
        <f t="shared" si="19"/>
        <v>148851</v>
      </c>
      <c r="T110" s="2"/>
      <c r="U110" s="2">
        <f t="shared" si="12"/>
        <v>49617</v>
      </c>
      <c r="V110" s="5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</row>
    <row r="111" spans="1:66" s="64" customFormat="1" ht="13.5" customHeight="1" x14ac:dyDescent="0.2">
      <c r="A111" s="44">
        <v>13</v>
      </c>
      <c r="B111" s="53" t="s">
        <v>132</v>
      </c>
      <c r="C111" s="46">
        <v>4.0599999999999996</v>
      </c>
      <c r="D111" s="46"/>
      <c r="E111" s="46">
        <v>0.3</v>
      </c>
      <c r="F111" s="54"/>
      <c r="G111" s="46"/>
      <c r="H111" s="50"/>
      <c r="I111" s="46">
        <v>40</v>
      </c>
      <c r="J111" s="47">
        <f>(C111+D111+L111)*I111/100</f>
        <v>1.7539199999999997</v>
      </c>
      <c r="K111" s="62">
        <v>8</v>
      </c>
      <c r="L111" s="47">
        <f>C111*K111/100</f>
        <v>0.32479999999999998</v>
      </c>
      <c r="M111" s="46"/>
      <c r="N111" s="51">
        <f t="shared" si="27"/>
        <v>2.3787199999999995</v>
      </c>
      <c r="O111" s="51">
        <f t="shared" si="15"/>
        <v>6.4387199999999991</v>
      </c>
      <c r="P111" s="130">
        <f t="shared" si="16"/>
        <v>65333.51999999999</v>
      </c>
      <c r="Q111" s="130">
        <f t="shared" si="17"/>
        <v>65333.51999999999</v>
      </c>
      <c r="R111" s="130">
        <f t="shared" si="18"/>
        <v>65333.51999999999</v>
      </c>
      <c r="S111" s="1">
        <f t="shared" si="19"/>
        <v>196000.55999999997</v>
      </c>
      <c r="T111" s="2"/>
      <c r="U111" s="2">
        <f t="shared" si="12"/>
        <v>65333.51999999999</v>
      </c>
      <c r="V111" s="5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</row>
    <row r="112" spans="1:66" s="64" customFormat="1" ht="13.5" customHeight="1" x14ac:dyDescent="0.2">
      <c r="A112" s="44">
        <v>14</v>
      </c>
      <c r="B112" s="53" t="s">
        <v>133</v>
      </c>
      <c r="C112" s="49">
        <v>2.34</v>
      </c>
      <c r="D112" s="46"/>
      <c r="E112" s="46"/>
      <c r="F112" s="54"/>
      <c r="G112" s="46"/>
      <c r="H112" s="50"/>
      <c r="I112" s="46">
        <v>40</v>
      </c>
      <c r="J112" s="47"/>
      <c r="K112" s="55"/>
      <c r="L112" s="47"/>
      <c r="M112" s="46"/>
      <c r="N112" s="51">
        <f>(D112+E112+F112+H112+G112+J112+L112+M112)</f>
        <v>0</v>
      </c>
      <c r="O112" s="51">
        <f t="shared" si="15"/>
        <v>2.34</v>
      </c>
      <c r="P112" s="130">
        <f t="shared" si="16"/>
        <v>34866</v>
      </c>
      <c r="Q112" s="130">
        <f t="shared" si="17"/>
        <v>34866</v>
      </c>
      <c r="R112" s="130">
        <f t="shared" si="18"/>
        <v>34866</v>
      </c>
      <c r="S112" s="1">
        <f t="shared" si="19"/>
        <v>104598</v>
      </c>
      <c r="T112" s="2"/>
      <c r="U112" s="2">
        <f t="shared" si="12"/>
        <v>34866</v>
      </c>
      <c r="V112" s="52"/>
      <c r="W112" s="6"/>
      <c r="X112" s="6"/>
      <c r="Y112" s="6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</row>
    <row r="113" spans="1:66" ht="13.5" customHeight="1" x14ac:dyDescent="0.2">
      <c r="A113" s="39" t="s">
        <v>134</v>
      </c>
      <c r="B113" s="40" t="s">
        <v>135</v>
      </c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51">
        <f t="shared" si="15"/>
        <v>0</v>
      </c>
      <c r="P113" s="130">
        <f t="shared" si="16"/>
        <v>0</v>
      </c>
      <c r="Q113" s="130">
        <f t="shared" si="17"/>
        <v>0</v>
      </c>
      <c r="R113" s="130">
        <f t="shared" si="18"/>
        <v>0</v>
      </c>
      <c r="S113" s="1">
        <f t="shared" si="19"/>
        <v>0</v>
      </c>
      <c r="T113" s="6"/>
      <c r="U113" s="2">
        <f t="shared" si="12"/>
        <v>0</v>
      </c>
      <c r="V113" s="52"/>
    </row>
    <row r="114" spans="1:66" ht="13.5" customHeight="1" x14ac:dyDescent="0.2">
      <c r="A114" s="44">
        <v>1</v>
      </c>
      <c r="B114" s="45" t="s">
        <v>136</v>
      </c>
      <c r="C114" s="49">
        <v>3.33</v>
      </c>
      <c r="D114" s="46">
        <v>0.4</v>
      </c>
      <c r="E114" s="46">
        <v>0.3</v>
      </c>
      <c r="F114" s="46"/>
      <c r="G114" s="46">
        <v>0.4</v>
      </c>
      <c r="H114" s="46"/>
      <c r="I114" s="46">
        <v>40</v>
      </c>
      <c r="J114" s="47">
        <f>(C114+D114+L114)*I114/100</f>
        <v>1.492</v>
      </c>
      <c r="K114" s="48"/>
      <c r="L114" s="47"/>
      <c r="M114" s="50"/>
      <c r="N114" s="51">
        <f>(D114+E114+F114+H114+G114+J114+L114+M114)</f>
        <v>2.5920000000000001</v>
      </c>
      <c r="O114" s="51">
        <f t="shared" si="15"/>
        <v>5.9220000000000006</v>
      </c>
      <c r="P114" s="130">
        <f t="shared" si="16"/>
        <v>55577</v>
      </c>
      <c r="Q114" s="130">
        <f t="shared" si="17"/>
        <v>55577</v>
      </c>
      <c r="R114" s="130">
        <f t="shared" si="18"/>
        <v>55577</v>
      </c>
      <c r="S114" s="1">
        <f t="shared" si="19"/>
        <v>166731</v>
      </c>
      <c r="U114" s="2">
        <f t="shared" si="12"/>
        <v>55577</v>
      </c>
      <c r="V114" s="52"/>
    </row>
    <row r="115" spans="1:66" ht="13.5" customHeight="1" x14ac:dyDescent="0.2">
      <c r="A115" s="44">
        <v>2</v>
      </c>
      <c r="B115" s="53" t="s">
        <v>137</v>
      </c>
      <c r="C115" s="46">
        <v>3.26</v>
      </c>
      <c r="D115" s="46">
        <v>0.3</v>
      </c>
      <c r="E115" s="46">
        <v>0.3</v>
      </c>
      <c r="F115" s="54"/>
      <c r="G115" s="46">
        <v>0.2</v>
      </c>
      <c r="H115" s="50"/>
      <c r="I115" s="46">
        <v>70</v>
      </c>
      <c r="J115" s="47">
        <f>(C115+D115+L115)*I115/100</f>
        <v>2.4919999999999995</v>
      </c>
      <c r="K115" s="55"/>
      <c r="L115" s="49"/>
      <c r="M115" s="46"/>
      <c r="N115" s="51">
        <f>(D115+E115+F115+H115+G115+J115+L115+M115)</f>
        <v>3.2919999999999998</v>
      </c>
      <c r="O115" s="51">
        <f t="shared" si="15"/>
        <v>6.5519999999999996</v>
      </c>
      <c r="P115" s="130">
        <f t="shared" si="16"/>
        <v>53043.999999999993</v>
      </c>
      <c r="Q115" s="130">
        <f t="shared" si="17"/>
        <v>53043.999999999993</v>
      </c>
      <c r="R115" s="130">
        <f t="shared" si="18"/>
        <v>53043.999999999993</v>
      </c>
      <c r="S115" s="1">
        <f t="shared" si="19"/>
        <v>159131.99999999997</v>
      </c>
      <c r="U115" s="2">
        <f t="shared" si="12"/>
        <v>53043.999999999993</v>
      </c>
      <c r="V115" s="52"/>
    </row>
    <row r="116" spans="1:66" ht="13.5" customHeight="1" x14ac:dyDescent="0.2">
      <c r="A116" s="44">
        <v>3</v>
      </c>
      <c r="B116" s="45" t="s">
        <v>138</v>
      </c>
      <c r="C116" s="46">
        <v>2.67</v>
      </c>
      <c r="D116" s="46"/>
      <c r="E116" s="46"/>
      <c r="F116" s="46"/>
      <c r="G116" s="46"/>
      <c r="H116" s="46"/>
      <c r="I116" s="46">
        <v>40</v>
      </c>
      <c r="J116" s="47"/>
      <c r="K116" s="48"/>
      <c r="L116" s="49"/>
      <c r="M116" s="50"/>
      <c r="N116" s="51">
        <f t="shared" ref="N116:N126" si="28">(D116+E116+F116+H116+G116+J116+L116+M116)</f>
        <v>0</v>
      </c>
      <c r="O116" s="51">
        <f t="shared" si="15"/>
        <v>2.67</v>
      </c>
      <c r="P116" s="130">
        <f t="shared" si="16"/>
        <v>39783</v>
      </c>
      <c r="Q116" s="130">
        <f t="shared" si="17"/>
        <v>39783</v>
      </c>
      <c r="R116" s="130">
        <f t="shared" si="18"/>
        <v>39783</v>
      </c>
      <c r="S116" s="1">
        <f t="shared" si="19"/>
        <v>119349</v>
      </c>
      <c r="V116" s="52"/>
    </row>
    <row r="117" spans="1:66" ht="13.5" customHeight="1" x14ac:dyDescent="0.2">
      <c r="A117" s="44">
        <v>4</v>
      </c>
      <c r="B117" s="45" t="s">
        <v>139</v>
      </c>
      <c r="C117" s="49">
        <f>3.26+0.06</f>
        <v>3.32</v>
      </c>
      <c r="D117" s="46"/>
      <c r="E117" s="46">
        <v>0.3</v>
      </c>
      <c r="F117" s="46"/>
      <c r="G117" s="46">
        <v>0.4</v>
      </c>
      <c r="H117" s="46"/>
      <c r="I117" s="46">
        <v>40</v>
      </c>
      <c r="J117" s="47">
        <f t="shared" ref="J117:J123" si="29">(C117+D117+L117)*I117/100</f>
        <v>1.3279999999999998</v>
      </c>
      <c r="K117" s="48"/>
      <c r="L117" s="47"/>
      <c r="M117" s="50"/>
      <c r="N117" s="51">
        <f t="shared" si="28"/>
        <v>2.0279999999999996</v>
      </c>
      <c r="O117" s="51">
        <f t="shared" si="15"/>
        <v>5.347999999999999</v>
      </c>
      <c r="P117" s="130">
        <f t="shared" si="16"/>
        <v>49468</v>
      </c>
      <c r="Q117" s="130">
        <f t="shared" si="17"/>
        <v>49468</v>
      </c>
      <c r="R117" s="130">
        <f t="shared" si="18"/>
        <v>49468</v>
      </c>
      <c r="S117" s="1">
        <f t="shared" si="19"/>
        <v>148404</v>
      </c>
      <c r="V117" s="52"/>
    </row>
    <row r="118" spans="1:66" ht="13.5" customHeight="1" x14ac:dyDescent="0.2">
      <c r="A118" s="44">
        <v>5</v>
      </c>
      <c r="B118" s="45" t="s">
        <v>140</v>
      </c>
      <c r="C118" s="46">
        <v>2.66</v>
      </c>
      <c r="D118" s="46"/>
      <c r="E118" s="46">
        <v>0.3</v>
      </c>
      <c r="F118" s="46"/>
      <c r="G118" s="46">
        <v>0.3</v>
      </c>
      <c r="H118" s="46"/>
      <c r="I118" s="46">
        <v>70</v>
      </c>
      <c r="J118" s="47">
        <f t="shared" si="29"/>
        <v>1.8620000000000001</v>
      </c>
      <c r="K118" s="48"/>
      <c r="L118" s="49"/>
      <c r="M118" s="50"/>
      <c r="N118" s="51">
        <f t="shared" si="28"/>
        <v>2.4620000000000002</v>
      </c>
      <c r="O118" s="51">
        <f t="shared" si="15"/>
        <v>5.1219999999999999</v>
      </c>
      <c r="P118" s="130">
        <f t="shared" si="16"/>
        <v>39634</v>
      </c>
      <c r="Q118" s="130">
        <f t="shared" si="17"/>
        <v>39634</v>
      </c>
      <c r="R118" s="130">
        <f t="shared" si="18"/>
        <v>39634</v>
      </c>
      <c r="S118" s="1">
        <f t="shared" si="19"/>
        <v>118902</v>
      </c>
      <c r="V118" s="52"/>
    </row>
    <row r="119" spans="1:66" ht="13.5" customHeight="1" x14ac:dyDescent="0.2">
      <c r="A119" s="44">
        <v>6</v>
      </c>
      <c r="B119" s="45" t="s">
        <v>141</v>
      </c>
      <c r="C119" s="46">
        <v>2.66</v>
      </c>
      <c r="D119" s="46"/>
      <c r="E119" s="46">
        <v>0.3</v>
      </c>
      <c r="F119" s="46"/>
      <c r="G119" s="46">
        <v>0.4</v>
      </c>
      <c r="H119" s="46"/>
      <c r="I119" s="46">
        <v>40</v>
      </c>
      <c r="J119" s="47">
        <f t="shared" si="29"/>
        <v>1.0640000000000001</v>
      </c>
      <c r="K119" s="48"/>
      <c r="L119" s="47"/>
      <c r="M119" s="50"/>
      <c r="N119" s="51">
        <f t="shared" si="28"/>
        <v>1.764</v>
      </c>
      <c r="O119" s="51">
        <f t="shared" si="15"/>
        <v>4.4240000000000004</v>
      </c>
      <c r="P119" s="130">
        <f t="shared" si="16"/>
        <v>39634</v>
      </c>
      <c r="Q119" s="130">
        <f t="shared" si="17"/>
        <v>39634</v>
      </c>
      <c r="R119" s="130">
        <f t="shared" si="18"/>
        <v>39634</v>
      </c>
      <c r="S119" s="1">
        <f t="shared" si="19"/>
        <v>118902</v>
      </c>
      <c r="V119" s="52"/>
    </row>
    <row r="120" spans="1:66" s="64" customFormat="1" ht="13.5" customHeight="1" x14ac:dyDescent="0.2">
      <c r="A120" s="44">
        <v>7</v>
      </c>
      <c r="B120" s="45" t="s">
        <v>142</v>
      </c>
      <c r="C120" s="46">
        <v>2.66</v>
      </c>
      <c r="D120" s="46"/>
      <c r="E120" s="46">
        <v>0.3</v>
      </c>
      <c r="F120" s="46"/>
      <c r="G120" s="46">
        <v>0.2</v>
      </c>
      <c r="H120" s="46"/>
      <c r="I120" s="46">
        <v>60</v>
      </c>
      <c r="J120" s="47">
        <f t="shared" si="29"/>
        <v>1.5960000000000003</v>
      </c>
      <c r="K120" s="48"/>
      <c r="L120" s="47"/>
      <c r="M120" s="50"/>
      <c r="N120" s="51">
        <f t="shared" si="28"/>
        <v>2.0960000000000001</v>
      </c>
      <c r="O120" s="51">
        <f t="shared" si="15"/>
        <v>4.7560000000000002</v>
      </c>
      <c r="P120" s="130">
        <f t="shared" si="16"/>
        <v>39634</v>
      </c>
      <c r="Q120" s="130">
        <f t="shared" si="17"/>
        <v>39634</v>
      </c>
      <c r="R120" s="130">
        <f t="shared" si="18"/>
        <v>39634</v>
      </c>
      <c r="S120" s="1">
        <f t="shared" si="19"/>
        <v>118902</v>
      </c>
      <c r="T120" s="2"/>
      <c r="U120" s="2"/>
      <c r="V120" s="5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</row>
    <row r="121" spans="1:66" ht="13.5" customHeight="1" x14ac:dyDescent="0.2">
      <c r="A121" s="44">
        <v>8</v>
      </c>
      <c r="B121" s="45" t="s">
        <v>143</v>
      </c>
      <c r="C121" s="46">
        <v>4.0599999999999996</v>
      </c>
      <c r="D121" s="46"/>
      <c r="E121" s="46">
        <v>0.3</v>
      </c>
      <c r="F121" s="46"/>
      <c r="G121" s="46">
        <v>0.4</v>
      </c>
      <c r="H121" s="46"/>
      <c r="I121" s="46">
        <v>40</v>
      </c>
      <c r="J121" s="47">
        <f t="shared" si="29"/>
        <v>1.7376800000000001</v>
      </c>
      <c r="K121" s="48">
        <v>7</v>
      </c>
      <c r="L121" s="47">
        <f>C121*K121/100</f>
        <v>0.28420000000000001</v>
      </c>
      <c r="M121" s="50"/>
      <c r="N121" s="51">
        <f t="shared" si="28"/>
        <v>2.7218800000000005</v>
      </c>
      <c r="O121" s="51">
        <f t="shared" si="15"/>
        <v>6.7818800000000001</v>
      </c>
      <c r="P121" s="130">
        <f t="shared" si="16"/>
        <v>64728.58</v>
      </c>
      <c r="Q121" s="130">
        <f t="shared" si="17"/>
        <v>64728.58</v>
      </c>
      <c r="R121" s="130">
        <f t="shared" si="18"/>
        <v>64728.58</v>
      </c>
      <c r="S121" s="1">
        <f t="shared" si="19"/>
        <v>194185.74</v>
      </c>
      <c r="V121" s="52"/>
    </row>
    <row r="122" spans="1:66" ht="13.5" customHeight="1" x14ac:dyDescent="0.2">
      <c r="A122" s="44">
        <v>9</v>
      </c>
      <c r="B122" s="45" t="s">
        <v>144</v>
      </c>
      <c r="C122" s="49">
        <v>4.0599999999999996</v>
      </c>
      <c r="D122" s="46"/>
      <c r="E122" s="46">
        <v>0.3</v>
      </c>
      <c r="F122" s="46"/>
      <c r="G122" s="46">
        <v>0.2</v>
      </c>
      <c r="H122" s="46"/>
      <c r="I122" s="46">
        <v>40</v>
      </c>
      <c r="J122" s="47">
        <f t="shared" si="29"/>
        <v>1.8026399999999998</v>
      </c>
      <c r="K122" s="48">
        <v>11</v>
      </c>
      <c r="L122" s="47">
        <f>C122*K122/100</f>
        <v>0.44659999999999994</v>
      </c>
      <c r="M122" s="50"/>
      <c r="N122" s="51">
        <f t="shared" si="28"/>
        <v>2.7492399999999999</v>
      </c>
      <c r="O122" s="51">
        <f t="shared" si="15"/>
        <v>6.8092399999999991</v>
      </c>
      <c r="P122" s="130">
        <f t="shared" si="16"/>
        <v>67148.34</v>
      </c>
      <c r="Q122" s="130">
        <f t="shared" si="17"/>
        <v>67148.34</v>
      </c>
      <c r="R122" s="130">
        <f t="shared" si="18"/>
        <v>67148.34</v>
      </c>
      <c r="S122" s="1">
        <f t="shared" si="19"/>
        <v>201445.02</v>
      </c>
      <c r="V122" s="52"/>
    </row>
    <row r="123" spans="1:66" ht="13.5" customHeight="1" x14ac:dyDescent="0.2">
      <c r="A123" s="44">
        <v>10</v>
      </c>
      <c r="B123" s="45" t="s">
        <v>145</v>
      </c>
      <c r="C123" s="46">
        <v>3.63</v>
      </c>
      <c r="D123" s="46"/>
      <c r="E123" s="46">
        <v>0.3</v>
      </c>
      <c r="F123" s="46"/>
      <c r="G123" s="46">
        <v>0.2</v>
      </c>
      <c r="H123" s="46"/>
      <c r="I123" s="46">
        <v>40</v>
      </c>
      <c r="J123" s="47">
        <f t="shared" si="29"/>
        <v>1.53912</v>
      </c>
      <c r="K123" s="48">
        <v>6</v>
      </c>
      <c r="L123" s="47">
        <f>C123*K123/100</f>
        <v>0.21780000000000002</v>
      </c>
      <c r="M123" s="50"/>
      <c r="N123" s="51">
        <f t="shared" si="28"/>
        <v>2.25692</v>
      </c>
      <c r="O123" s="51">
        <f t="shared" si="15"/>
        <v>5.8869199999999999</v>
      </c>
      <c r="P123" s="130">
        <f t="shared" si="16"/>
        <v>57332.22</v>
      </c>
      <c r="Q123" s="130">
        <f t="shared" si="17"/>
        <v>57332.22</v>
      </c>
      <c r="R123" s="130">
        <f t="shared" si="18"/>
        <v>57332.22</v>
      </c>
      <c r="S123" s="1">
        <f t="shared" si="19"/>
        <v>171996.66</v>
      </c>
      <c r="V123" s="52"/>
    </row>
    <row r="124" spans="1:66" ht="13.5" customHeight="1" x14ac:dyDescent="0.2">
      <c r="A124" s="44">
        <v>11</v>
      </c>
      <c r="B124" s="45" t="s">
        <v>146</v>
      </c>
      <c r="C124" s="46">
        <v>2.67</v>
      </c>
      <c r="D124" s="46"/>
      <c r="E124" s="46">
        <v>0.3</v>
      </c>
      <c r="F124" s="46"/>
      <c r="G124" s="46">
        <v>0.3</v>
      </c>
      <c r="H124" s="46"/>
      <c r="I124" s="46">
        <v>60</v>
      </c>
      <c r="J124" s="47">
        <f>(C124+D124+L124)*I124/100</f>
        <v>1.6019999999999999</v>
      </c>
      <c r="K124" s="48"/>
      <c r="L124" s="47"/>
      <c r="M124" s="50"/>
      <c r="N124" s="51">
        <f>(D124+E124+F124+H124+G124+J124+L124+M124)</f>
        <v>2.202</v>
      </c>
      <c r="O124" s="51">
        <f t="shared" si="15"/>
        <v>4.8719999999999999</v>
      </c>
      <c r="P124" s="130">
        <f t="shared" si="16"/>
        <v>39783</v>
      </c>
      <c r="Q124" s="130">
        <f t="shared" si="17"/>
        <v>39783</v>
      </c>
      <c r="R124" s="130">
        <f t="shared" si="18"/>
        <v>39783</v>
      </c>
      <c r="S124" s="1">
        <f t="shared" si="19"/>
        <v>119349</v>
      </c>
      <c r="V124" s="52"/>
    </row>
    <row r="125" spans="1:66" ht="13.5" customHeight="1" x14ac:dyDescent="0.2">
      <c r="A125" s="44">
        <v>12</v>
      </c>
      <c r="B125" s="45" t="s">
        <v>147</v>
      </c>
      <c r="C125" s="49">
        <v>2.67</v>
      </c>
      <c r="D125" s="46"/>
      <c r="E125" s="46">
        <v>0.3</v>
      </c>
      <c r="F125" s="46"/>
      <c r="G125" s="46"/>
      <c r="H125" s="46"/>
      <c r="I125" s="46">
        <v>40</v>
      </c>
      <c r="J125" s="47">
        <f>(C125+D125+L125)*I125/100</f>
        <v>1.0680000000000001</v>
      </c>
      <c r="K125" s="48"/>
      <c r="L125" s="47"/>
      <c r="M125" s="50"/>
      <c r="N125" s="51">
        <f>(D125+E125+F125+H125+G125+J125+L125+M125)</f>
        <v>1.3680000000000001</v>
      </c>
      <c r="O125" s="51">
        <f t="shared" si="15"/>
        <v>4.0380000000000003</v>
      </c>
      <c r="P125" s="130">
        <f t="shared" si="16"/>
        <v>39783</v>
      </c>
      <c r="Q125" s="130">
        <f t="shared" si="17"/>
        <v>39783</v>
      </c>
      <c r="R125" s="130">
        <f t="shared" si="18"/>
        <v>39783</v>
      </c>
      <c r="S125" s="1">
        <f t="shared" si="19"/>
        <v>119349</v>
      </c>
      <c r="V125" s="52"/>
    </row>
    <row r="126" spans="1:66" ht="13.5" customHeight="1" x14ac:dyDescent="0.2">
      <c r="A126" s="44">
        <v>13</v>
      </c>
      <c r="B126" s="53" t="s">
        <v>148</v>
      </c>
      <c r="C126" s="49">
        <v>2.86</v>
      </c>
      <c r="D126" s="46"/>
      <c r="E126" s="46">
        <v>0.3</v>
      </c>
      <c r="F126" s="54"/>
      <c r="G126" s="46">
        <v>0.2</v>
      </c>
      <c r="H126" s="50"/>
      <c r="I126" s="46">
        <v>70</v>
      </c>
      <c r="J126" s="47">
        <f>(C126+D126+L126)*I126/100</f>
        <v>2.0019999999999998</v>
      </c>
      <c r="K126" s="55"/>
      <c r="L126" s="47"/>
      <c r="M126" s="46"/>
      <c r="N126" s="51">
        <f t="shared" si="28"/>
        <v>2.5019999999999998</v>
      </c>
      <c r="O126" s="51">
        <f t="shared" si="15"/>
        <v>5.3620000000000001</v>
      </c>
      <c r="P126" s="130">
        <f t="shared" si="16"/>
        <v>42614</v>
      </c>
      <c r="Q126" s="130">
        <f t="shared" si="17"/>
        <v>42614</v>
      </c>
      <c r="R126" s="130">
        <f t="shared" si="18"/>
        <v>42614</v>
      </c>
      <c r="S126" s="1">
        <f t="shared" si="19"/>
        <v>127842</v>
      </c>
      <c r="V126" s="52"/>
    </row>
    <row r="127" spans="1:66" s="64" customFormat="1" ht="13.5" customHeight="1" x14ac:dyDescent="0.2">
      <c r="A127" s="44">
        <v>14</v>
      </c>
      <c r="B127" s="53" t="s">
        <v>149</v>
      </c>
      <c r="C127" s="49">
        <f>2.06</f>
        <v>2.06</v>
      </c>
      <c r="D127" s="46"/>
      <c r="E127" s="46">
        <v>0.3</v>
      </c>
      <c r="F127" s="54"/>
      <c r="G127" s="46"/>
      <c r="H127" s="50"/>
      <c r="I127" s="46">
        <v>40</v>
      </c>
      <c r="J127" s="47">
        <f>(C127+D127+L127)*I127/100</f>
        <v>0.82400000000000007</v>
      </c>
      <c r="K127" s="55"/>
      <c r="L127" s="47"/>
      <c r="M127" s="46"/>
      <c r="N127" s="51">
        <f>(D127+E127+F127+H127+G127+J127+L127+M127)</f>
        <v>1.1240000000000001</v>
      </c>
      <c r="O127" s="51">
        <f t="shared" si="15"/>
        <v>3.1840000000000002</v>
      </c>
      <c r="P127" s="130">
        <f t="shared" si="16"/>
        <v>30694</v>
      </c>
      <c r="Q127" s="130">
        <f t="shared" si="17"/>
        <v>30694</v>
      </c>
      <c r="R127" s="130">
        <f t="shared" si="18"/>
        <v>30694</v>
      </c>
      <c r="S127" s="1">
        <f t="shared" si="19"/>
        <v>92082</v>
      </c>
      <c r="T127" s="2"/>
      <c r="U127" s="2"/>
      <c r="V127" s="5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</row>
    <row r="128" spans="1:66" s="17" customFormat="1" ht="13.5" customHeight="1" x14ac:dyDescent="0.2">
      <c r="A128" s="39" t="s">
        <v>150</v>
      </c>
      <c r="B128" s="40" t="s">
        <v>151</v>
      </c>
      <c r="C128" s="46"/>
      <c r="D128" s="46"/>
      <c r="E128" s="46"/>
      <c r="F128" s="46"/>
      <c r="G128" s="46"/>
      <c r="H128" s="46"/>
      <c r="I128" s="46"/>
      <c r="J128" s="47"/>
      <c r="K128" s="48"/>
      <c r="L128" s="47"/>
      <c r="M128" s="50"/>
      <c r="N128" s="51"/>
      <c r="O128" s="51">
        <f t="shared" si="15"/>
        <v>0</v>
      </c>
      <c r="P128" s="130">
        <f t="shared" si="16"/>
        <v>0</v>
      </c>
      <c r="Q128" s="130">
        <f t="shared" si="17"/>
        <v>0</v>
      </c>
      <c r="R128" s="130">
        <f t="shared" si="18"/>
        <v>0</v>
      </c>
      <c r="S128" s="1">
        <f t="shared" si="19"/>
        <v>0</v>
      </c>
      <c r="T128" s="2"/>
      <c r="U128" s="2"/>
      <c r="V128" s="5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1:66" s="17" customFormat="1" ht="13.5" customHeight="1" x14ac:dyDescent="0.2">
      <c r="A129" s="39">
        <v>1</v>
      </c>
      <c r="B129" s="45" t="s">
        <v>152</v>
      </c>
      <c r="C129" s="46">
        <v>2.67</v>
      </c>
      <c r="D129" s="46">
        <v>0.3</v>
      </c>
      <c r="E129" s="46">
        <v>0.3</v>
      </c>
      <c r="F129" s="46"/>
      <c r="G129" s="46"/>
      <c r="H129" s="46"/>
      <c r="I129" s="46">
        <v>40</v>
      </c>
      <c r="J129" s="47">
        <f>(C129+D129+L129)*I129/100</f>
        <v>1.1879999999999997</v>
      </c>
      <c r="K129" s="48"/>
      <c r="L129" s="49"/>
      <c r="M129" s="50"/>
      <c r="N129" s="51">
        <f>(D129+E129+F129+H129+G129+J129+L129+M129)</f>
        <v>1.7879999999999998</v>
      </c>
      <c r="O129" s="51">
        <f t="shared" si="15"/>
        <v>4.4580000000000002</v>
      </c>
      <c r="P129" s="130">
        <f t="shared" si="16"/>
        <v>44253</v>
      </c>
      <c r="Q129" s="130">
        <f t="shared" si="17"/>
        <v>44253</v>
      </c>
      <c r="R129" s="130">
        <f t="shared" si="18"/>
        <v>44253</v>
      </c>
      <c r="S129" s="1">
        <f t="shared" si="19"/>
        <v>132759</v>
      </c>
      <c r="T129" s="2"/>
      <c r="U129" s="2"/>
      <c r="V129" s="5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1:66" s="17" customFormat="1" ht="13.5" customHeight="1" x14ac:dyDescent="0.2">
      <c r="A130" s="44">
        <v>2</v>
      </c>
      <c r="B130" s="45" t="s">
        <v>153</v>
      </c>
      <c r="C130" s="46">
        <v>4.0599999999999996</v>
      </c>
      <c r="D130" s="46"/>
      <c r="E130" s="46">
        <v>0.3</v>
      </c>
      <c r="F130" s="46"/>
      <c r="G130" s="46"/>
      <c r="H130" s="46"/>
      <c r="I130" s="46">
        <v>40</v>
      </c>
      <c r="J130" s="47">
        <f t="shared" ref="J130:J135" si="30">(C130+D130+L130)*I130/100</f>
        <v>1.6239999999999997</v>
      </c>
      <c r="K130" s="48"/>
      <c r="L130" s="47"/>
      <c r="M130" s="50"/>
      <c r="N130" s="51">
        <f t="shared" ref="N130:N137" si="31">(D130+E130+F130+H130+G130+J130+L130+M130)</f>
        <v>1.9239999999999997</v>
      </c>
      <c r="O130" s="51">
        <f t="shared" si="15"/>
        <v>5.9839999999999991</v>
      </c>
      <c r="P130" s="130">
        <f t="shared" si="16"/>
        <v>60493.999999999993</v>
      </c>
      <c r="Q130" s="130">
        <f t="shared" si="17"/>
        <v>60493.999999999993</v>
      </c>
      <c r="R130" s="130">
        <f t="shared" si="18"/>
        <v>60493.999999999993</v>
      </c>
      <c r="S130" s="1">
        <f t="shared" si="19"/>
        <v>181481.99999999997</v>
      </c>
      <c r="T130" s="2"/>
      <c r="U130" s="2"/>
      <c r="V130" s="5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1:66" s="17" customFormat="1" ht="13.5" customHeight="1" x14ac:dyDescent="0.2">
      <c r="A131" s="39">
        <v>3</v>
      </c>
      <c r="B131" s="45" t="s">
        <v>154</v>
      </c>
      <c r="C131" s="46">
        <v>4.0599999999999996</v>
      </c>
      <c r="D131" s="46"/>
      <c r="E131" s="46">
        <v>0.3</v>
      </c>
      <c r="F131" s="46"/>
      <c r="G131" s="46">
        <v>0.2</v>
      </c>
      <c r="H131" s="46"/>
      <c r="I131" s="46">
        <v>40</v>
      </c>
      <c r="J131" s="47">
        <f t="shared" si="30"/>
        <v>1.6239999999999997</v>
      </c>
      <c r="K131" s="48"/>
      <c r="L131" s="47"/>
      <c r="M131" s="50"/>
      <c r="N131" s="51">
        <f t="shared" si="31"/>
        <v>2.1239999999999997</v>
      </c>
      <c r="O131" s="51">
        <f t="shared" si="15"/>
        <v>6.1839999999999993</v>
      </c>
      <c r="P131" s="130">
        <f t="shared" si="16"/>
        <v>60493.999999999993</v>
      </c>
      <c r="Q131" s="130">
        <f t="shared" si="17"/>
        <v>60493.999999999993</v>
      </c>
      <c r="R131" s="130">
        <f t="shared" si="18"/>
        <v>60493.999999999993</v>
      </c>
      <c r="S131" s="1">
        <f t="shared" si="19"/>
        <v>181481.99999999997</v>
      </c>
      <c r="T131" s="2"/>
      <c r="U131" s="2"/>
      <c r="V131" s="5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1:66" s="17" customFormat="1" ht="13.5" customHeight="1" x14ac:dyDescent="0.2">
      <c r="A132" s="39">
        <v>4</v>
      </c>
      <c r="B132" s="45" t="s">
        <v>155</v>
      </c>
      <c r="C132" s="46">
        <v>2.66</v>
      </c>
      <c r="D132" s="46"/>
      <c r="E132" s="46">
        <v>0.3</v>
      </c>
      <c r="F132" s="46"/>
      <c r="G132" s="46"/>
      <c r="H132" s="46"/>
      <c r="I132" s="46">
        <v>40</v>
      </c>
      <c r="J132" s="47">
        <f t="shared" si="30"/>
        <v>1.0640000000000001</v>
      </c>
      <c r="K132" s="48"/>
      <c r="L132" s="47"/>
      <c r="M132" s="50"/>
      <c r="N132" s="51">
        <f t="shared" si="31"/>
        <v>1.3640000000000001</v>
      </c>
      <c r="O132" s="51">
        <f t="shared" si="15"/>
        <v>4.024</v>
      </c>
      <c r="P132" s="130">
        <f t="shared" si="16"/>
        <v>39634</v>
      </c>
      <c r="Q132" s="130">
        <f t="shared" si="17"/>
        <v>39634</v>
      </c>
      <c r="R132" s="130">
        <f t="shared" si="18"/>
        <v>39634</v>
      </c>
      <c r="S132" s="1">
        <f t="shared" si="19"/>
        <v>118902</v>
      </c>
      <c r="T132" s="2"/>
      <c r="U132" s="2"/>
      <c r="V132" s="5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1:66" s="66" customFormat="1" ht="13.5" customHeight="1" x14ac:dyDescent="0.2">
      <c r="A133" s="44">
        <v>5</v>
      </c>
      <c r="B133" s="45" t="s">
        <v>156</v>
      </c>
      <c r="C133" s="46">
        <v>2.86</v>
      </c>
      <c r="D133" s="46"/>
      <c r="E133" s="46">
        <v>0.3</v>
      </c>
      <c r="F133" s="46"/>
      <c r="G133" s="46">
        <v>0.1</v>
      </c>
      <c r="H133" s="46"/>
      <c r="I133" s="46">
        <v>40</v>
      </c>
      <c r="J133" s="47">
        <f t="shared" si="30"/>
        <v>1.1439999999999999</v>
      </c>
      <c r="K133" s="48"/>
      <c r="L133" s="47"/>
      <c r="M133" s="50"/>
      <c r="N133" s="51">
        <f t="shared" si="31"/>
        <v>1.544</v>
      </c>
      <c r="O133" s="51">
        <f t="shared" si="15"/>
        <v>4.4039999999999999</v>
      </c>
      <c r="P133" s="130">
        <f t="shared" si="16"/>
        <v>42614</v>
      </c>
      <c r="Q133" s="130">
        <f t="shared" si="17"/>
        <v>42614</v>
      </c>
      <c r="R133" s="130">
        <f t="shared" si="18"/>
        <v>42614</v>
      </c>
      <c r="S133" s="1">
        <f t="shared" si="19"/>
        <v>127842</v>
      </c>
      <c r="T133" s="2"/>
      <c r="U133" s="7"/>
      <c r="V133" s="52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65"/>
      <c r="BE133" s="65"/>
      <c r="BF133" s="65"/>
      <c r="BG133" s="65"/>
      <c r="BH133" s="65"/>
      <c r="BI133" s="65"/>
      <c r="BJ133" s="65"/>
      <c r="BK133" s="65"/>
      <c r="BL133" s="65"/>
      <c r="BM133" s="65"/>
      <c r="BN133" s="65"/>
    </row>
    <row r="134" spans="1:66" s="66" customFormat="1" ht="13.5" customHeight="1" x14ac:dyDescent="0.2">
      <c r="A134" s="39">
        <v>6</v>
      </c>
      <c r="B134" s="45" t="s">
        <v>111</v>
      </c>
      <c r="C134" s="49">
        <v>3.06</v>
      </c>
      <c r="D134" s="46"/>
      <c r="E134" s="46">
        <v>0.3</v>
      </c>
      <c r="F134" s="46"/>
      <c r="G134" s="46"/>
      <c r="H134" s="46"/>
      <c r="I134" s="46">
        <v>40</v>
      </c>
      <c r="J134" s="47">
        <f t="shared" si="30"/>
        <v>1.224</v>
      </c>
      <c r="K134" s="48"/>
      <c r="L134" s="47"/>
      <c r="M134" s="50"/>
      <c r="N134" s="51">
        <f t="shared" si="31"/>
        <v>1.524</v>
      </c>
      <c r="O134" s="51">
        <f t="shared" si="15"/>
        <v>4.5839999999999996</v>
      </c>
      <c r="P134" s="130">
        <f t="shared" si="16"/>
        <v>45594</v>
      </c>
      <c r="Q134" s="130">
        <f t="shared" si="17"/>
        <v>45594</v>
      </c>
      <c r="R134" s="130">
        <f t="shared" si="18"/>
        <v>45594</v>
      </c>
      <c r="S134" s="1">
        <f t="shared" si="19"/>
        <v>136782</v>
      </c>
      <c r="T134" s="7"/>
      <c r="U134" s="7"/>
      <c r="V134" s="52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65"/>
      <c r="BE134" s="65"/>
      <c r="BF134" s="65"/>
      <c r="BG134" s="65"/>
      <c r="BH134" s="65"/>
      <c r="BI134" s="65"/>
      <c r="BJ134" s="65"/>
      <c r="BK134" s="65"/>
      <c r="BL134" s="65"/>
      <c r="BM134" s="65"/>
      <c r="BN134" s="65"/>
    </row>
    <row r="135" spans="1:66" s="66" customFormat="1" ht="13.5" customHeight="1" x14ac:dyDescent="0.2">
      <c r="A135" s="39">
        <v>7</v>
      </c>
      <c r="B135" s="45" t="s">
        <v>157</v>
      </c>
      <c r="C135" s="46">
        <v>4.0599999999999996</v>
      </c>
      <c r="D135" s="46"/>
      <c r="E135" s="46">
        <v>0.3</v>
      </c>
      <c r="F135" s="46"/>
      <c r="G135" s="46">
        <v>0.2</v>
      </c>
      <c r="H135" s="46"/>
      <c r="I135" s="46">
        <v>40</v>
      </c>
      <c r="J135" s="47">
        <f t="shared" si="30"/>
        <v>1.7214399999999999</v>
      </c>
      <c r="K135" s="48">
        <v>6</v>
      </c>
      <c r="L135" s="47">
        <f>C135*K135/100</f>
        <v>0.24359999999999998</v>
      </c>
      <c r="M135" s="50"/>
      <c r="N135" s="51">
        <f t="shared" si="31"/>
        <v>2.4650399999999997</v>
      </c>
      <c r="O135" s="51">
        <f t="shared" si="15"/>
        <v>6.5250399999999988</v>
      </c>
      <c r="P135" s="130">
        <f t="shared" si="16"/>
        <v>64123.639999999992</v>
      </c>
      <c r="Q135" s="130">
        <f t="shared" si="17"/>
        <v>64123.639999999992</v>
      </c>
      <c r="R135" s="130">
        <f t="shared" si="18"/>
        <v>64123.639999999992</v>
      </c>
      <c r="S135" s="1">
        <f t="shared" si="19"/>
        <v>192370.91999999998</v>
      </c>
      <c r="T135" s="7"/>
      <c r="U135" s="7"/>
      <c r="V135" s="52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N135" s="65"/>
    </row>
    <row r="136" spans="1:66" s="66" customFormat="1" ht="13.5" customHeight="1" x14ac:dyDescent="0.2">
      <c r="A136" s="44">
        <v>8</v>
      </c>
      <c r="B136" s="53" t="s">
        <v>158</v>
      </c>
      <c r="C136" s="49">
        <v>3.06</v>
      </c>
      <c r="D136" s="46"/>
      <c r="E136" s="46">
        <v>0.3</v>
      </c>
      <c r="F136" s="54"/>
      <c r="G136" s="46"/>
      <c r="H136" s="50"/>
      <c r="I136" s="46">
        <v>40</v>
      </c>
      <c r="J136" s="47">
        <f>(C136+D136+L136)*I136/100</f>
        <v>1.224</v>
      </c>
      <c r="K136" s="57"/>
      <c r="L136" s="47"/>
      <c r="M136" s="46"/>
      <c r="N136" s="51">
        <f>(D136+E136+F136+H136+G136+J136+L136+M136)</f>
        <v>1.524</v>
      </c>
      <c r="O136" s="51">
        <f t="shared" si="15"/>
        <v>4.5839999999999996</v>
      </c>
      <c r="P136" s="130">
        <f t="shared" si="16"/>
        <v>45594</v>
      </c>
      <c r="Q136" s="130">
        <f t="shared" si="17"/>
        <v>45594</v>
      </c>
      <c r="R136" s="130">
        <f t="shared" si="18"/>
        <v>45594</v>
      </c>
      <c r="S136" s="1">
        <f t="shared" si="19"/>
        <v>136782</v>
      </c>
      <c r="T136" s="7"/>
      <c r="U136" s="7"/>
      <c r="V136" s="52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</row>
    <row r="137" spans="1:66" s="66" customFormat="1" ht="13.5" customHeight="1" x14ac:dyDescent="0.2">
      <c r="A137" s="39">
        <v>9</v>
      </c>
      <c r="B137" s="53" t="s">
        <v>159</v>
      </c>
      <c r="C137" s="49">
        <v>2.67</v>
      </c>
      <c r="D137" s="46"/>
      <c r="E137" s="46">
        <v>0.3</v>
      </c>
      <c r="F137" s="54"/>
      <c r="G137" s="46"/>
      <c r="H137" s="50"/>
      <c r="I137" s="46">
        <v>40</v>
      </c>
      <c r="J137" s="47">
        <f>(C137+D137+L137)*I137/100</f>
        <v>1.0680000000000001</v>
      </c>
      <c r="K137" s="57"/>
      <c r="L137" s="47"/>
      <c r="M137" s="46"/>
      <c r="N137" s="51">
        <f t="shared" si="31"/>
        <v>1.3680000000000001</v>
      </c>
      <c r="O137" s="51">
        <f t="shared" si="15"/>
        <v>4.0380000000000003</v>
      </c>
      <c r="P137" s="130">
        <f t="shared" si="16"/>
        <v>39783</v>
      </c>
      <c r="Q137" s="130">
        <f t="shared" si="17"/>
        <v>39783</v>
      </c>
      <c r="R137" s="130">
        <f t="shared" si="18"/>
        <v>39783</v>
      </c>
      <c r="S137" s="1">
        <f t="shared" si="19"/>
        <v>119349</v>
      </c>
      <c r="T137" s="7"/>
      <c r="U137" s="7"/>
      <c r="V137" s="52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N137" s="65"/>
    </row>
    <row r="138" spans="1:66" s="66" customFormat="1" ht="13.5" customHeight="1" x14ac:dyDescent="0.2">
      <c r="A138" s="39">
        <v>10</v>
      </c>
      <c r="B138" s="53" t="s">
        <v>160</v>
      </c>
      <c r="C138" s="49">
        <f>2.34</f>
        <v>2.34</v>
      </c>
      <c r="D138" s="46"/>
      <c r="E138" s="46">
        <v>0.3</v>
      </c>
      <c r="F138" s="54"/>
      <c r="G138" s="46"/>
      <c r="H138" s="50"/>
      <c r="I138" s="46">
        <v>40</v>
      </c>
      <c r="J138" s="47">
        <f>(C138+D138+L138)*I138/100</f>
        <v>0.93599999999999994</v>
      </c>
      <c r="K138" s="57"/>
      <c r="L138" s="47"/>
      <c r="M138" s="46"/>
      <c r="N138" s="51">
        <f>(D138+E138+F138+H138+G138+J138+L138+M138)</f>
        <v>1.236</v>
      </c>
      <c r="O138" s="51">
        <f t="shared" si="15"/>
        <v>3.5759999999999996</v>
      </c>
      <c r="P138" s="130">
        <f t="shared" si="16"/>
        <v>34866</v>
      </c>
      <c r="Q138" s="130">
        <f t="shared" si="17"/>
        <v>34866</v>
      </c>
      <c r="R138" s="130">
        <f t="shared" si="18"/>
        <v>34866</v>
      </c>
      <c r="S138" s="1">
        <f t="shared" si="19"/>
        <v>104598</v>
      </c>
      <c r="T138" s="7"/>
      <c r="U138" s="7"/>
      <c r="V138" s="52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65"/>
      <c r="BE138" s="65"/>
      <c r="BF138" s="65"/>
      <c r="BG138" s="65"/>
      <c r="BH138" s="65"/>
      <c r="BI138" s="65"/>
      <c r="BJ138" s="65"/>
      <c r="BK138" s="65"/>
      <c r="BL138" s="65"/>
      <c r="BM138" s="65"/>
      <c r="BN138" s="65"/>
    </row>
    <row r="139" spans="1:66" s="66" customFormat="1" ht="13.5" customHeight="1" x14ac:dyDescent="0.2">
      <c r="A139" s="39" t="s">
        <v>161</v>
      </c>
      <c r="B139" s="40" t="s">
        <v>162</v>
      </c>
      <c r="C139" s="46"/>
      <c r="D139" s="46"/>
      <c r="E139" s="46"/>
      <c r="F139" s="46"/>
      <c r="G139" s="46"/>
      <c r="H139" s="46"/>
      <c r="I139" s="46"/>
      <c r="J139" s="47"/>
      <c r="K139" s="48"/>
      <c r="L139" s="47"/>
      <c r="M139" s="50"/>
      <c r="N139" s="51"/>
      <c r="O139" s="51">
        <f t="shared" ref="O139:O172" si="32">N139+C139</f>
        <v>0</v>
      </c>
      <c r="P139" s="130">
        <f t="shared" ref="P139:P173" si="33">(C139+D139+L139)*1490000*1%</f>
        <v>0</v>
      </c>
      <c r="Q139" s="130">
        <f t="shared" ref="Q139:Q173" si="34">(C139+D139+L139)*1490000*1%</f>
        <v>0</v>
      </c>
      <c r="R139" s="130">
        <f t="shared" ref="R139:R173" si="35">(C139+D139+L139)*1490000*1%</f>
        <v>0</v>
      </c>
      <c r="S139" s="1">
        <f t="shared" ref="S139:S173" si="36">SUM(P139:R139)</f>
        <v>0</v>
      </c>
      <c r="T139" s="7"/>
      <c r="U139" s="7"/>
      <c r="V139" s="52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65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</row>
    <row r="140" spans="1:66" s="66" customFormat="1" ht="13.5" customHeight="1" x14ac:dyDescent="0.2">
      <c r="A140" s="44">
        <v>1</v>
      </c>
      <c r="B140" s="53" t="s">
        <v>163</v>
      </c>
      <c r="C140" s="49">
        <v>4.32</v>
      </c>
      <c r="D140" s="46">
        <v>0.4</v>
      </c>
      <c r="E140" s="46">
        <v>0.3</v>
      </c>
      <c r="F140" s="54"/>
      <c r="G140" s="46">
        <v>0.2</v>
      </c>
      <c r="H140" s="50"/>
      <c r="I140" s="46">
        <v>40</v>
      </c>
      <c r="J140" s="47">
        <f>(C140+D140+L140)*I140/100</f>
        <v>1.8880000000000001</v>
      </c>
      <c r="K140" s="57"/>
      <c r="L140" s="47"/>
      <c r="M140" s="46"/>
      <c r="N140" s="51">
        <f>(D140+E140+F140+H140+G140+J140+L140+M140)</f>
        <v>2.7880000000000003</v>
      </c>
      <c r="O140" s="51">
        <f t="shared" si="32"/>
        <v>7.1080000000000005</v>
      </c>
      <c r="P140" s="130" t="s">
        <v>213</v>
      </c>
      <c r="Q140" s="130" t="s">
        <v>213</v>
      </c>
      <c r="R140" s="130">
        <f t="shared" si="35"/>
        <v>70328.000000000015</v>
      </c>
      <c r="S140" s="1">
        <f t="shared" si="36"/>
        <v>70328.000000000015</v>
      </c>
      <c r="T140" s="7"/>
      <c r="U140" s="7"/>
      <c r="V140" s="52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65"/>
      <c r="BE140" s="65"/>
      <c r="BF140" s="65"/>
      <c r="BG140" s="65"/>
      <c r="BH140" s="65"/>
      <c r="BI140" s="65"/>
      <c r="BJ140" s="65"/>
      <c r="BK140" s="65"/>
      <c r="BL140" s="65"/>
      <c r="BM140" s="65"/>
      <c r="BN140" s="65"/>
    </row>
    <row r="141" spans="1:66" s="66" customFormat="1" ht="13.5" customHeight="1" x14ac:dyDescent="0.2">
      <c r="A141" s="44"/>
      <c r="B141" s="45" t="s">
        <v>209</v>
      </c>
      <c r="C141" s="46">
        <v>4.9800000000000004</v>
      </c>
      <c r="D141" s="46">
        <v>0.4</v>
      </c>
      <c r="E141" s="46">
        <v>0.3</v>
      </c>
      <c r="F141" s="46"/>
      <c r="G141" s="46">
        <v>0.4</v>
      </c>
      <c r="H141" s="46"/>
      <c r="I141" s="46">
        <v>70</v>
      </c>
      <c r="J141" s="47">
        <f>(C141+D141+L141)*I141/100</f>
        <v>3.9751600000000007</v>
      </c>
      <c r="K141" s="48">
        <v>6</v>
      </c>
      <c r="L141" s="47">
        <f>C141*K141/100</f>
        <v>0.29880000000000001</v>
      </c>
      <c r="M141" s="50"/>
      <c r="N141" s="51">
        <f>(D141+E141+F141+H141+G141+J141+L141+M141)</f>
        <v>5.3739600000000003</v>
      </c>
      <c r="O141" s="51">
        <f t="shared" ref="O141:O142" si="37">N141+C141</f>
        <v>10.353960000000001</v>
      </c>
      <c r="P141" s="130">
        <f t="shared" ref="P141:P142" si="38">(C141+D141+L141)*1490000*1%</f>
        <v>84614.120000000024</v>
      </c>
      <c r="Q141" s="130">
        <f t="shared" ref="Q141:Q142" si="39">(C141+D141+L141)*1490000*1%</f>
        <v>84614.120000000024</v>
      </c>
      <c r="R141" s="130" t="s">
        <v>212</v>
      </c>
      <c r="S141" s="1">
        <f t="shared" ref="S141:S142" si="40">SUM(P141:R141)</f>
        <v>169228.24000000005</v>
      </c>
      <c r="T141" s="7"/>
      <c r="U141" s="7"/>
      <c r="V141" s="52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65"/>
      <c r="BE141" s="65"/>
      <c r="BF141" s="65"/>
      <c r="BG141" s="65"/>
      <c r="BH141" s="65"/>
      <c r="BI141" s="65"/>
      <c r="BJ141" s="65"/>
      <c r="BK141" s="65"/>
      <c r="BL141" s="65"/>
      <c r="BM141" s="65"/>
      <c r="BN141" s="65"/>
    </row>
    <row r="142" spans="1:66" s="66" customFormat="1" ht="13.5" customHeight="1" x14ac:dyDescent="0.2">
      <c r="A142" s="44">
        <v>2</v>
      </c>
      <c r="B142" s="45" t="s">
        <v>164</v>
      </c>
      <c r="C142" s="46">
        <v>2.66</v>
      </c>
      <c r="D142" s="46"/>
      <c r="E142" s="46">
        <v>0.3</v>
      </c>
      <c r="F142" s="46"/>
      <c r="G142" s="46">
        <v>0.4</v>
      </c>
      <c r="H142" s="46"/>
      <c r="I142" s="46">
        <v>70</v>
      </c>
      <c r="J142" s="47">
        <f>(C142+D142+L142)*I142/100</f>
        <v>1.8620000000000001</v>
      </c>
      <c r="K142" s="48"/>
      <c r="L142" s="49"/>
      <c r="M142" s="50"/>
      <c r="N142" s="51">
        <f>(D142+E142+F142+H142+G142+J142+L142+M142)</f>
        <v>2.5620000000000003</v>
      </c>
      <c r="O142" s="51">
        <f t="shared" si="37"/>
        <v>5.2220000000000004</v>
      </c>
      <c r="P142" s="130">
        <f t="shared" si="38"/>
        <v>39634</v>
      </c>
      <c r="Q142" s="130">
        <f t="shared" si="39"/>
        <v>39634</v>
      </c>
      <c r="R142" s="130">
        <f t="shared" ref="R141:R142" si="41">(C142+D142+L142)*1490000*1%</f>
        <v>39634</v>
      </c>
      <c r="S142" s="1">
        <f t="shared" si="40"/>
        <v>118902</v>
      </c>
      <c r="T142" s="7"/>
      <c r="U142" s="7"/>
      <c r="V142" s="52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65"/>
      <c r="BE142" s="65"/>
      <c r="BF142" s="65"/>
      <c r="BG142" s="65"/>
      <c r="BH142" s="65"/>
      <c r="BI142" s="65"/>
      <c r="BJ142" s="65"/>
      <c r="BK142" s="65"/>
      <c r="BL142" s="65"/>
      <c r="BM142" s="65"/>
      <c r="BN142" s="65"/>
    </row>
    <row r="143" spans="1:66" s="66" customFormat="1" ht="13.5" customHeight="1" x14ac:dyDescent="0.2">
      <c r="A143" s="44">
        <v>3</v>
      </c>
      <c r="B143" s="45" t="s">
        <v>165</v>
      </c>
      <c r="C143" s="67">
        <v>2.86</v>
      </c>
      <c r="D143" s="67"/>
      <c r="E143" s="46">
        <v>0.3</v>
      </c>
      <c r="F143" s="67"/>
      <c r="G143" s="67">
        <v>0.4</v>
      </c>
      <c r="H143" s="67"/>
      <c r="I143" s="67">
        <v>70</v>
      </c>
      <c r="J143" s="68">
        <f>(C143+D143+L143)*I143/100</f>
        <v>2.0019999999999998</v>
      </c>
      <c r="K143" s="48"/>
      <c r="L143" s="47"/>
      <c r="M143" s="50"/>
      <c r="N143" s="51">
        <f>(D143+E143+F143+H143+G143+J143+L143+M143)</f>
        <v>2.702</v>
      </c>
      <c r="O143" s="51">
        <f t="shared" si="32"/>
        <v>5.5619999999999994</v>
      </c>
      <c r="P143" s="130">
        <f t="shared" si="33"/>
        <v>42614</v>
      </c>
      <c r="Q143" s="130">
        <f t="shared" si="34"/>
        <v>42614</v>
      </c>
      <c r="R143" s="130">
        <f t="shared" si="35"/>
        <v>42614</v>
      </c>
      <c r="S143" s="1">
        <f t="shared" si="36"/>
        <v>127842</v>
      </c>
      <c r="T143" s="7"/>
      <c r="U143" s="7"/>
      <c r="V143" s="52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</row>
    <row r="144" spans="1:66" s="66" customFormat="1" ht="13.5" customHeight="1" x14ac:dyDescent="0.2">
      <c r="A144" s="44">
        <v>4</v>
      </c>
      <c r="B144" s="53" t="s">
        <v>166</v>
      </c>
      <c r="C144" s="46">
        <v>2.86</v>
      </c>
      <c r="D144" s="46"/>
      <c r="E144" s="46">
        <v>0.3</v>
      </c>
      <c r="F144" s="54"/>
      <c r="G144" s="46"/>
      <c r="H144" s="50"/>
      <c r="I144" s="46">
        <v>40</v>
      </c>
      <c r="J144" s="47">
        <f>(C144+D144+L144)*I144/100</f>
        <v>1.1439999999999999</v>
      </c>
      <c r="K144" s="55"/>
      <c r="L144" s="47"/>
      <c r="M144" s="46"/>
      <c r="N144" s="51">
        <f>(D144+E144+F144+H144+G144+J144+L144+M144)</f>
        <v>1.444</v>
      </c>
      <c r="O144" s="51">
        <f t="shared" si="32"/>
        <v>4.3040000000000003</v>
      </c>
      <c r="P144" s="130">
        <f t="shared" si="33"/>
        <v>42614</v>
      </c>
      <c r="Q144" s="130">
        <f t="shared" si="34"/>
        <v>42614</v>
      </c>
      <c r="R144" s="130">
        <f t="shared" si="35"/>
        <v>42614</v>
      </c>
      <c r="S144" s="1">
        <f t="shared" si="36"/>
        <v>127842</v>
      </c>
      <c r="T144" s="7"/>
      <c r="U144" s="7"/>
      <c r="V144" s="52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65"/>
      <c r="BE144" s="65"/>
      <c r="BF144" s="65"/>
      <c r="BG144" s="65"/>
      <c r="BH144" s="65"/>
      <c r="BI144" s="65"/>
      <c r="BJ144" s="65"/>
      <c r="BK144" s="65"/>
      <c r="BL144" s="65"/>
      <c r="BM144" s="65"/>
      <c r="BN144" s="65"/>
    </row>
    <row r="145" spans="1:66" s="66" customFormat="1" ht="13.5" customHeight="1" x14ac:dyDescent="0.2">
      <c r="A145" s="39" t="s">
        <v>107</v>
      </c>
      <c r="B145" s="69" t="s">
        <v>167</v>
      </c>
      <c r="C145" s="69"/>
      <c r="D145" s="46"/>
      <c r="E145" s="46"/>
      <c r="F145" s="54"/>
      <c r="G145" s="46"/>
      <c r="H145" s="50"/>
      <c r="I145" s="46"/>
      <c r="J145" s="47"/>
      <c r="K145" s="55"/>
      <c r="L145" s="47"/>
      <c r="M145" s="46"/>
      <c r="N145" s="51"/>
      <c r="O145" s="51">
        <f t="shared" si="32"/>
        <v>0</v>
      </c>
      <c r="P145" s="130">
        <f t="shared" si="33"/>
        <v>0</v>
      </c>
      <c r="Q145" s="130">
        <f t="shared" si="34"/>
        <v>0</v>
      </c>
      <c r="R145" s="130">
        <f t="shared" si="35"/>
        <v>0</v>
      </c>
      <c r="S145" s="1">
        <f t="shared" si="36"/>
        <v>0</v>
      </c>
      <c r="T145" s="7"/>
      <c r="U145" s="7"/>
      <c r="V145" s="52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65"/>
      <c r="BE145" s="65"/>
      <c r="BF145" s="65"/>
      <c r="BG145" s="65"/>
      <c r="BH145" s="65"/>
      <c r="BI145" s="65"/>
      <c r="BJ145" s="65"/>
      <c r="BK145" s="65"/>
      <c r="BL145" s="65"/>
      <c r="BM145" s="65"/>
      <c r="BN145" s="65"/>
    </row>
    <row r="146" spans="1:66" s="66" customFormat="1" ht="13.5" customHeight="1" x14ac:dyDescent="0.2">
      <c r="A146" s="44">
        <v>1</v>
      </c>
      <c r="B146" s="53" t="s">
        <v>168</v>
      </c>
      <c r="C146" s="46"/>
      <c r="D146" s="46"/>
      <c r="E146" s="46"/>
      <c r="F146" s="54"/>
      <c r="G146" s="46"/>
      <c r="H146" s="50"/>
      <c r="I146" s="46">
        <v>70</v>
      </c>
      <c r="J146" s="47">
        <f t="shared" ref="J146:J151" si="42">(C146+D146+L146)*I146/100</f>
        <v>0</v>
      </c>
      <c r="K146" s="55"/>
      <c r="L146" s="47"/>
      <c r="M146" s="46"/>
      <c r="N146" s="51">
        <f t="shared" ref="N146:N151" si="43">(D146+E146+F146+H146+G146+J146+L146+M146)</f>
        <v>0</v>
      </c>
      <c r="O146" s="51">
        <f t="shared" si="32"/>
        <v>0</v>
      </c>
      <c r="P146" s="130">
        <f t="shared" si="33"/>
        <v>0</v>
      </c>
      <c r="Q146" s="130">
        <f t="shared" si="34"/>
        <v>0</v>
      </c>
      <c r="R146" s="130">
        <f t="shared" si="35"/>
        <v>0</v>
      </c>
      <c r="S146" s="1">
        <f t="shared" si="36"/>
        <v>0</v>
      </c>
      <c r="T146" s="7"/>
      <c r="U146" s="7"/>
      <c r="V146" s="52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65"/>
      <c r="BE146" s="65"/>
      <c r="BF146" s="65"/>
      <c r="BG146" s="65"/>
      <c r="BH146" s="65"/>
      <c r="BI146" s="65"/>
      <c r="BJ146" s="65"/>
      <c r="BK146" s="65"/>
      <c r="BL146" s="65"/>
      <c r="BM146" s="65"/>
      <c r="BN146" s="65"/>
    </row>
    <row r="147" spans="1:66" s="66" customFormat="1" ht="13.5" customHeight="1" x14ac:dyDescent="0.2">
      <c r="A147" s="44">
        <v>2</v>
      </c>
      <c r="B147" s="53" t="s">
        <v>169</v>
      </c>
      <c r="C147" s="49">
        <v>2.86</v>
      </c>
      <c r="D147" s="46">
        <v>0.3</v>
      </c>
      <c r="E147" s="46">
        <v>0.3</v>
      </c>
      <c r="F147" s="54"/>
      <c r="G147" s="46">
        <v>0.2</v>
      </c>
      <c r="H147" s="50"/>
      <c r="I147" s="46">
        <v>70</v>
      </c>
      <c r="J147" s="47">
        <f>(C147+D147+L147)*I147/100</f>
        <v>2.2119999999999997</v>
      </c>
      <c r="K147" s="55"/>
      <c r="L147" s="47"/>
      <c r="M147" s="46"/>
      <c r="N147" s="51">
        <f>(D147+E147+F147+H147+G147+J147+L147+M147)</f>
        <v>3.0119999999999996</v>
      </c>
      <c r="O147" s="51">
        <f t="shared" si="32"/>
        <v>5.8719999999999999</v>
      </c>
      <c r="P147" s="130">
        <f t="shared" si="33"/>
        <v>47084</v>
      </c>
      <c r="Q147" s="130">
        <f t="shared" si="34"/>
        <v>47084</v>
      </c>
      <c r="R147" s="130">
        <f t="shared" si="35"/>
        <v>47084</v>
      </c>
      <c r="S147" s="1">
        <f t="shared" si="36"/>
        <v>141252</v>
      </c>
      <c r="T147" s="7"/>
      <c r="U147" s="7"/>
      <c r="V147" s="52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</row>
    <row r="148" spans="1:66" s="66" customFormat="1" ht="13.5" customHeight="1" x14ac:dyDescent="0.2">
      <c r="A148" s="44">
        <v>3</v>
      </c>
      <c r="B148" s="53" t="s">
        <v>170</v>
      </c>
      <c r="C148" s="49">
        <v>4.0599999999999996</v>
      </c>
      <c r="D148" s="46"/>
      <c r="E148" s="46">
        <v>0.3</v>
      </c>
      <c r="F148" s="54"/>
      <c r="G148" s="46">
        <v>0.2</v>
      </c>
      <c r="H148" s="50"/>
      <c r="I148" s="46">
        <v>40</v>
      </c>
      <c r="J148" s="47">
        <f t="shared" si="42"/>
        <v>1.7376800000000001</v>
      </c>
      <c r="K148" s="62">
        <v>7</v>
      </c>
      <c r="L148" s="47">
        <f>C148*K148/100</f>
        <v>0.28420000000000001</v>
      </c>
      <c r="M148" s="46"/>
      <c r="N148" s="51">
        <f t="shared" si="43"/>
        <v>2.5218800000000003</v>
      </c>
      <c r="O148" s="51">
        <f t="shared" si="32"/>
        <v>6.58188</v>
      </c>
      <c r="P148" s="130">
        <f t="shared" si="33"/>
        <v>64728.58</v>
      </c>
      <c r="Q148" s="130">
        <f t="shared" si="34"/>
        <v>64728.58</v>
      </c>
      <c r="R148" s="130">
        <f t="shared" si="35"/>
        <v>64728.58</v>
      </c>
      <c r="S148" s="1">
        <f t="shared" si="36"/>
        <v>194185.74</v>
      </c>
      <c r="T148" s="7"/>
      <c r="U148" s="7"/>
      <c r="V148" s="52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</row>
    <row r="149" spans="1:66" s="66" customFormat="1" ht="13.5" customHeight="1" x14ac:dyDescent="0.2">
      <c r="A149" s="44">
        <v>4</v>
      </c>
      <c r="B149" s="53" t="s">
        <v>171</v>
      </c>
      <c r="C149" s="49">
        <v>3</v>
      </c>
      <c r="D149" s="46"/>
      <c r="E149" s="46">
        <v>0.3</v>
      </c>
      <c r="F149" s="54"/>
      <c r="G149" s="46">
        <v>0.2</v>
      </c>
      <c r="H149" s="50"/>
      <c r="I149" s="46">
        <v>40</v>
      </c>
      <c r="J149" s="47">
        <f t="shared" si="42"/>
        <v>1.2</v>
      </c>
      <c r="K149" s="55"/>
      <c r="L149" s="49"/>
      <c r="M149" s="46"/>
      <c r="N149" s="51">
        <f t="shared" si="43"/>
        <v>1.7</v>
      </c>
      <c r="O149" s="51">
        <f t="shared" si="32"/>
        <v>4.7</v>
      </c>
      <c r="P149" s="130">
        <f t="shared" si="33"/>
        <v>44700</v>
      </c>
      <c r="Q149" s="130">
        <f t="shared" si="34"/>
        <v>44700</v>
      </c>
      <c r="R149" s="130">
        <f t="shared" si="35"/>
        <v>44700</v>
      </c>
      <c r="S149" s="1">
        <f t="shared" si="36"/>
        <v>134100</v>
      </c>
      <c r="T149" s="7"/>
      <c r="U149" s="7"/>
      <c r="V149" s="52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65"/>
      <c r="BE149" s="65"/>
      <c r="BF149" s="65"/>
      <c r="BG149" s="65"/>
      <c r="BH149" s="65"/>
      <c r="BI149" s="65"/>
      <c r="BJ149" s="65"/>
      <c r="BK149" s="65"/>
      <c r="BL149" s="65"/>
      <c r="BM149" s="65"/>
      <c r="BN149" s="65"/>
    </row>
    <row r="150" spans="1:66" s="66" customFormat="1" ht="13.5" customHeight="1" x14ac:dyDescent="0.2">
      <c r="A150" s="44">
        <v>5</v>
      </c>
      <c r="B150" s="53" t="s">
        <v>172</v>
      </c>
      <c r="C150" s="49">
        <v>2.86</v>
      </c>
      <c r="D150" s="46"/>
      <c r="E150" s="46">
        <v>0.3</v>
      </c>
      <c r="F150" s="54"/>
      <c r="G150" s="50">
        <v>0.2</v>
      </c>
      <c r="H150" s="50"/>
      <c r="I150" s="46">
        <v>40</v>
      </c>
      <c r="J150" s="47">
        <f t="shared" si="42"/>
        <v>1.1439999999999999</v>
      </c>
      <c r="K150" s="57"/>
      <c r="L150" s="47"/>
      <c r="M150" s="46"/>
      <c r="N150" s="51">
        <f t="shared" si="43"/>
        <v>1.6439999999999999</v>
      </c>
      <c r="O150" s="51">
        <f t="shared" si="32"/>
        <v>4.5039999999999996</v>
      </c>
      <c r="P150" s="130">
        <f t="shared" si="33"/>
        <v>42614</v>
      </c>
      <c r="Q150" s="130">
        <f t="shared" si="34"/>
        <v>42614</v>
      </c>
      <c r="R150" s="130">
        <f t="shared" si="35"/>
        <v>42614</v>
      </c>
      <c r="S150" s="1">
        <f t="shared" si="36"/>
        <v>127842</v>
      </c>
      <c r="T150" s="7"/>
      <c r="U150" s="7"/>
      <c r="V150" s="52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N150" s="65"/>
    </row>
    <row r="151" spans="1:66" s="66" customFormat="1" ht="13.5" customHeight="1" x14ac:dyDescent="0.2">
      <c r="A151" s="44">
        <v>6</v>
      </c>
      <c r="B151" s="53" t="s">
        <v>173</v>
      </c>
      <c r="C151" s="49">
        <v>2.66</v>
      </c>
      <c r="D151" s="46"/>
      <c r="E151" s="46">
        <v>0.3</v>
      </c>
      <c r="F151" s="54"/>
      <c r="G151" s="46">
        <v>0.2</v>
      </c>
      <c r="H151" s="50"/>
      <c r="I151" s="46">
        <v>40</v>
      </c>
      <c r="J151" s="47">
        <f t="shared" si="42"/>
        <v>1.0640000000000001</v>
      </c>
      <c r="K151" s="57"/>
      <c r="L151" s="47"/>
      <c r="M151" s="46"/>
      <c r="N151" s="51">
        <f t="shared" si="43"/>
        <v>1.5640000000000001</v>
      </c>
      <c r="O151" s="51">
        <f t="shared" si="32"/>
        <v>4.2240000000000002</v>
      </c>
      <c r="P151" s="130">
        <f t="shared" si="33"/>
        <v>39634</v>
      </c>
      <c r="Q151" s="130">
        <f t="shared" si="34"/>
        <v>39634</v>
      </c>
      <c r="R151" s="130">
        <f t="shared" si="35"/>
        <v>39634</v>
      </c>
      <c r="S151" s="1">
        <f t="shared" si="36"/>
        <v>118902</v>
      </c>
      <c r="T151" s="7"/>
      <c r="U151" s="7"/>
      <c r="V151" s="52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65"/>
      <c r="BE151" s="65"/>
      <c r="BF151" s="65"/>
      <c r="BG151" s="65"/>
      <c r="BH151" s="65"/>
      <c r="BI151" s="65"/>
      <c r="BJ151" s="65"/>
      <c r="BK151" s="65"/>
      <c r="BL151" s="65"/>
      <c r="BM151" s="65"/>
      <c r="BN151" s="65"/>
    </row>
    <row r="152" spans="1:66" s="66" customFormat="1" ht="13.5" customHeight="1" x14ac:dyDescent="0.2">
      <c r="A152" s="39" t="s">
        <v>118</v>
      </c>
      <c r="B152" s="69" t="s">
        <v>174</v>
      </c>
      <c r="C152" s="49"/>
      <c r="D152" s="46"/>
      <c r="E152" s="46"/>
      <c r="F152" s="54"/>
      <c r="G152" s="46"/>
      <c r="H152" s="50"/>
      <c r="I152" s="46"/>
      <c r="J152" s="47"/>
      <c r="K152" s="55"/>
      <c r="L152" s="47"/>
      <c r="M152" s="46"/>
      <c r="N152" s="51"/>
      <c r="O152" s="51"/>
      <c r="P152" s="130">
        <f t="shared" si="33"/>
        <v>0</v>
      </c>
      <c r="Q152" s="130">
        <f t="shared" si="34"/>
        <v>0</v>
      </c>
      <c r="R152" s="130">
        <f t="shared" si="35"/>
        <v>0</v>
      </c>
      <c r="S152" s="1">
        <f t="shared" si="36"/>
        <v>0</v>
      </c>
      <c r="T152" s="7"/>
      <c r="U152" s="7"/>
      <c r="V152" s="52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65"/>
      <c r="BE152" s="65"/>
      <c r="BF152" s="65"/>
      <c r="BG152" s="65"/>
      <c r="BH152" s="65"/>
      <c r="BI152" s="65"/>
      <c r="BJ152" s="65"/>
      <c r="BK152" s="65"/>
      <c r="BL152" s="65"/>
      <c r="BM152" s="65"/>
      <c r="BN152" s="65"/>
    </row>
    <row r="153" spans="1:66" s="66" customFormat="1" ht="13.5" customHeight="1" x14ac:dyDescent="0.2">
      <c r="A153" s="44">
        <v>1</v>
      </c>
      <c r="B153" s="53" t="s">
        <v>175</v>
      </c>
      <c r="C153" s="49">
        <v>3</v>
      </c>
      <c r="D153" s="49">
        <v>0.4</v>
      </c>
      <c r="E153" s="46">
        <v>0.3</v>
      </c>
      <c r="F153" s="54"/>
      <c r="G153" s="46">
        <v>0.2</v>
      </c>
      <c r="H153" s="50"/>
      <c r="I153" s="46">
        <v>40</v>
      </c>
      <c r="J153" s="47">
        <f>(3+0.4)*I153/100</f>
        <v>1.36</v>
      </c>
      <c r="K153" s="55"/>
      <c r="L153" s="47"/>
      <c r="M153" s="46"/>
      <c r="N153" s="51">
        <f>(D153+E153+F153+H153+G153+J153+L153+M153)</f>
        <v>2.2599999999999998</v>
      </c>
      <c r="O153" s="51">
        <f t="shared" si="32"/>
        <v>5.26</v>
      </c>
      <c r="P153" s="130">
        <v>50400.869565217392</v>
      </c>
      <c r="Q153" s="130">
        <v>49766</v>
      </c>
      <c r="R153" s="130">
        <f t="shared" si="35"/>
        <v>50660</v>
      </c>
      <c r="S153" s="1">
        <f t="shared" si="36"/>
        <v>150826.86956521741</v>
      </c>
      <c r="T153" s="7"/>
      <c r="U153" s="7"/>
      <c r="V153" s="52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65"/>
      <c r="BE153" s="65"/>
      <c r="BF153" s="65"/>
      <c r="BG153" s="65"/>
      <c r="BH153" s="65"/>
      <c r="BI153" s="65"/>
      <c r="BJ153" s="65"/>
      <c r="BK153" s="65"/>
      <c r="BL153" s="65"/>
      <c r="BM153" s="65"/>
      <c r="BN153" s="65"/>
    </row>
    <row r="154" spans="1:66" s="66" customFormat="1" ht="13.5" customHeight="1" x14ac:dyDescent="0.2">
      <c r="A154" s="44"/>
      <c r="B154" s="53" t="s">
        <v>163</v>
      </c>
      <c r="C154" s="49">
        <v>4.32</v>
      </c>
      <c r="D154" s="46">
        <v>0.3</v>
      </c>
      <c r="E154" s="46">
        <v>0.3</v>
      </c>
      <c r="F154" s="54"/>
      <c r="G154" s="46">
        <v>0.2</v>
      </c>
      <c r="H154" s="50"/>
      <c r="I154" s="46">
        <v>40</v>
      </c>
      <c r="J154" s="47">
        <f>(C154+D154+L154)*I154/100</f>
        <v>1.8480000000000001</v>
      </c>
      <c r="K154" s="57"/>
      <c r="L154" s="47"/>
      <c r="M154" s="46"/>
      <c r="N154" s="51">
        <f>(D154+E154+F154+H154+G154+J154+L154+M154)</f>
        <v>2.6480000000000001</v>
      </c>
      <c r="O154" s="51">
        <f t="shared" ref="O154" si="44">N154+C154</f>
        <v>6.968</v>
      </c>
      <c r="P154" s="130">
        <f t="shared" ref="P154" si="45">(C154+D154+L154)*1490000*1%</f>
        <v>68838</v>
      </c>
      <c r="Q154" s="130">
        <f t="shared" ref="Q154" si="46">(C154+D154+L154)*1490000*1%</f>
        <v>68838</v>
      </c>
      <c r="R154" s="130" t="s">
        <v>211</v>
      </c>
      <c r="S154" s="1">
        <f t="shared" ref="S154" si="47">SUM(P154:R154)</f>
        <v>137676</v>
      </c>
      <c r="T154" s="7"/>
      <c r="U154" s="7"/>
      <c r="V154" s="52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65"/>
      <c r="BE154" s="65"/>
      <c r="BF154" s="65"/>
      <c r="BG154" s="65"/>
      <c r="BH154" s="65"/>
      <c r="BI154" s="65"/>
      <c r="BJ154" s="65"/>
      <c r="BK154" s="65"/>
      <c r="BL154" s="65"/>
      <c r="BM154" s="65"/>
      <c r="BN154" s="65"/>
    </row>
    <row r="155" spans="1:66" s="66" customFormat="1" ht="13.5" customHeight="1" x14ac:dyDescent="0.2">
      <c r="A155" s="44">
        <v>2</v>
      </c>
      <c r="B155" s="53" t="s">
        <v>176</v>
      </c>
      <c r="C155" s="46">
        <v>2.86</v>
      </c>
      <c r="D155" s="46"/>
      <c r="E155" s="46">
        <v>0.3</v>
      </c>
      <c r="F155" s="54"/>
      <c r="G155" s="46">
        <v>0.2</v>
      </c>
      <c r="H155" s="50"/>
      <c r="I155" s="46">
        <v>40</v>
      </c>
      <c r="J155" s="47">
        <f>(C155+D155+L155)*I155/100</f>
        <v>1.1439999999999999</v>
      </c>
      <c r="K155" s="55"/>
      <c r="L155" s="47"/>
      <c r="M155" s="46"/>
      <c r="N155" s="51">
        <f>(D155+E155+F155+H155+G155+J155+L155+M155)</f>
        <v>1.6439999999999999</v>
      </c>
      <c r="O155" s="51">
        <f t="shared" si="32"/>
        <v>4.5039999999999996</v>
      </c>
      <c r="P155" s="130">
        <f t="shared" si="33"/>
        <v>42614</v>
      </c>
      <c r="Q155" s="130">
        <f t="shared" si="34"/>
        <v>42614</v>
      </c>
      <c r="R155" s="130">
        <f t="shared" si="35"/>
        <v>42614</v>
      </c>
      <c r="S155" s="1">
        <f t="shared" si="36"/>
        <v>127842</v>
      </c>
      <c r="T155" s="7"/>
      <c r="U155" s="7"/>
      <c r="V155" s="52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65"/>
      <c r="BE155" s="65"/>
      <c r="BF155" s="65"/>
      <c r="BG155" s="65"/>
      <c r="BH155" s="65"/>
      <c r="BI155" s="65"/>
      <c r="BJ155" s="65"/>
      <c r="BK155" s="65"/>
      <c r="BL155" s="65"/>
      <c r="BM155" s="65"/>
      <c r="BN155" s="65"/>
    </row>
    <row r="156" spans="1:66" s="66" customFormat="1" ht="13.5" customHeight="1" x14ac:dyDescent="0.2">
      <c r="A156" s="44">
        <v>3</v>
      </c>
      <c r="B156" s="53" t="s">
        <v>177</v>
      </c>
      <c r="C156" s="46">
        <v>3.66</v>
      </c>
      <c r="D156" s="46"/>
      <c r="E156" s="46">
        <v>0.3</v>
      </c>
      <c r="F156" s="54"/>
      <c r="G156" s="46">
        <v>0.2</v>
      </c>
      <c r="H156" s="50"/>
      <c r="I156" s="46">
        <v>40</v>
      </c>
      <c r="J156" s="47">
        <f>(C156+D156+L156)*I156/100</f>
        <v>1.464</v>
      </c>
      <c r="K156" s="57"/>
      <c r="L156" s="47"/>
      <c r="M156" s="46"/>
      <c r="N156" s="51">
        <f>(D156+E156+F156+H156+G156+J156+L156+M156)</f>
        <v>1.964</v>
      </c>
      <c r="O156" s="51">
        <f t="shared" si="32"/>
        <v>5.6240000000000006</v>
      </c>
      <c r="P156" s="130">
        <f t="shared" si="33"/>
        <v>54534</v>
      </c>
      <c r="Q156" s="130">
        <f t="shared" si="34"/>
        <v>54534</v>
      </c>
      <c r="R156" s="130">
        <f t="shared" si="35"/>
        <v>54534</v>
      </c>
      <c r="S156" s="1">
        <f t="shared" si="36"/>
        <v>163602</v>
      </c>
      <c r="T156" s="7"/>
      <c r="U156" s="7"/>
      <c r="V156" s="52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N156" s="65"/>
    </row>
    <row r="157" spans="1:66" s="66" customFormat="1" ht="13.5" customHeight="1" x14ac:dyDescent="0.2">
      <c r="A157" s="44">
        <v>4</v>
      </c>
      <c r="B157" s="53" t="s">
        <v>178</v>
      </c>
      <c r="C157" s="49">
        <v>3</v>
      </c>
      <c r="D157" s="46"/>
      <c r="E157" s="46">
        <v>0.3</v>
      </c>
      <c r="F157" s="54"/>
      <c r="G157" s="46">
        <v>0.2</v>
      </c>
      <c r="H157" s="50"/>
      <c r="I157" s="46">
        <v>40</v>
      </c>
      <c r="J157" s="47">
        <f>(C157+D157+L157)*I157/100</f>
        <v>1.2</v>
      </c>
      <c r="K157" s="57"/>
      <c r="L157" s="47"/>
      <c r="M157" s="46"/>
      <c r="N157" s="51">
        <f>(D157+E157+F157+H157+G157+J157+L157+M157)</f>
        <v>1.7</v>
      </c>
      <c r="O157" s="51">
        <f t="shared" si="32"/>
        <v>4.7</v>
      </c>
      <c r="P157" s="130">
        <f t="shared" si="33"/>
        <v>44700</v>
      </c>
      <c r="Q157" s="130">
        <f t="shared" si="34"/>
        <v>44700</v>
      </c>
      <c r="R157" s="130">
        <f t="shared" si="35"/>
        <v>44700</v>
      </c>
      <c r="S157" s="1">
        <f t="shared" si="36"/>
        <v>134100</v>
      </c>
      <c r="T157" s="7"/>
      <c r="U157" s="7"/>
      <c r="V157" s="52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65"/>
      <c r="BE157" s="65"/>
      <c r="BF157" s="65"/>
      <c r="BG157" s="65"/>
      <c r="BH157" s="65"/>
      <c r="BI157" s="65"/>
      <c r="BJ157" s="65"/>
      <c r="BK157" s="65"/>
      <c r="BL157" s="65"/>
      <c r="BM157" s="65"/>
      <c r="BN157" s="65"/>
    </row>
    <row r="158" spans="1:66" s="66" customFormat="1" ht="13.5" customHeight="1" x14ac:dyDescent="0.2">
      <c r="A158" s="44">
        <v>5</v>
      </c>
      <c r="B158" s="53" t="s">
        <v>179</v>
      </c>
      <c r="C158" s="49">
        <f>2.34</f>
        <v>2.34</v>
      </c>
      <c r="D158" s="46"/>
      <c r="E158" s="46">
        <v>0.3</v>
      </c>
      <c r="F158" s="54"/>
      <c r="G158" s="46"/>
      <c r="H158" s="50"/>
      <c r="I158" s="46">
        <v>40</v>
      </c>
      <c r="J158" s="47">
        <f>(C158+D158+L158)*I158/100</f>
        <v>0.93599999999999994</v>
      </c>
      <c r="K158" s="57"/>
      <c r="L158" s="47"/>
      <c r="M158" s="46"/>
      <c r="N158" s="51">
        <f>(D158+E158+F158+H158+G158+J158+L158+M158)</f>
        <v>1.236</v>
      </c>
      <c r="O158" s="51">
        <f t="shared" si="32"/>
        <v>3.5759999999999996</v>
      </c>
      <c r="P158" s="130">
        <f t="shared" si="33"/>
        <v>34866</v>
      </c>
      <c r="Q158" s="130">
        <f t="shared" si="34"/>
        <v>34866</v>
      </c>
      <c r="R158" s="130">
        <f t="shared" si="35"/>
        <v>34866</v>
      </c>
      <c r="S158" s="1">
        <f t="shared" si="36"/>
        <v>104598</v>
      </c>
      <c r="T158" s="7"/>
      <c r="U158" s="7"/>
      <c r="V158" s="52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65"/>
      <c r="BE158" s="65"/>
      <c r="BF158" s="65"/>
      <c r="BG158" s="65"/>
      <c r="BH158" s="65"/>
      <c r="BI158" s="65"/>
      <c r="BJ158" s="65"/>
      <c r="BK158" s="65"/>
      <c r="BL158" s="65"/>
      <c r="BM158" s="65"/>
      <c r="BN158" s="65"/>
    </row>
    <row r="159" spans="1:66" s="66" customFormat="1" ht="13.5" customHeight="1" x14ac:dyDescent="0.2">
      <c r="A159" s="39" t="s">
        <v>134</v>
      </c>
      <c r="B159" s="69" t="s">
        <v>180</v>
      </c>
      <c r="C159" s="46"/>
      <c r="D159" s="46"/>
      <c r="E159" s="46"/>
      <c r="F159" s="54"/>
      <c r="G159" s="46"/>
      <c r="H159" s="50"/>
      <c r="I159" s="46"/>
      <c r="J159" s="47"/>
      <c r="K159" s="57"/>
      <c r="L159" s="47"/>
      <c r="M159" s="46"/>
      <c r="N159" s="51"/>
      <c r="O159" s="51">
        <f t="shared" si="32"/>
        <v>0</v>
      </c>
      <c r="P159" s="130">
        <f t="shared" si="33"/>
        <v>0</v>
      </c>
      <c r="Q159" s="130">
        <f t="shared" si="34"/>
        <v>0</v>
      </c>
      <c r="R159" s="130">
        <f t="shared" si="35"/>
        <v>0</v>
      </c>
      <c r="S159" s="1">
        <f t="shared" si="36"/>
        <v>0</v>
      </c>
      <c r="T159" s="7"/>
      <c r="U159" s="7"/>
      <c r="V159" s="52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65"/>
      <c r="BE159" s="65"/>
      <c r="BF159" s="65"/>
      <c r="BG159" s="65"/>
      <c r="BH159" s="65"/>
      <c r="BI159" s="65"/>
      <c r="BJ159" s="65"/>
      <c r="BK159" s="65"/>
      <c r="BL159" s="65"/>
      <c r="BM159" s="65"/>
      <c r="BN159" s="65"/>
    </row>
    <row r="160" spans="1:66" s="66" customFormat="1" ht="13.5" customHeight="1" x14ac:dyDescent="0.2">
      <c r="A160" s="44">
        <v>1</v>
      </c>
      <c r="B160" s="70" t="s">
        <v>181</v>
      </c>
      <c r="C160" s="46">
        <v>3.33</v>
      </c>
      <c r="D160" s="46">
        <v>0.4</v>
      </c>
      <c r="E160" s="46">
        <v>0.3</v>
      </c>
      <c r="F160" s="54"/>
      <c r="G160" s="46"/>
      <c r="H160" s="50"/>
      <c r="I160" s="46">
        <v>30</v>
      </c>
      <c r="J160" s="47">
        <f>(C160+D160+L160)*I160/100</f>
        <v>1.119</v>
      </c>
      <c r="K160" s="57"/>
      <c r="L160" s="47"/>
      <c r="M160" s="46">
        <v>0.3</v>
      </c>
      <c r="N160" s="51">
        <f>(D160+E160+F160+H160+G160+J160+L160+M160)</f>
        <v>2.1189999999999998</v>
      </c>
      <c r="O160" s="51">
        <f t="shared" si="32"/>
        <v>5.4489999999999998</v>
      </c>
      <c r="P160" s="130">
        <f t="shared" si="33"/>
        <v>55577</v>
      </c>
      <c r="Q160" s="130">
        <f t="shared" si="34"/>
        <v>55577</v>
      </c>
      <c r="R160" s="130">
        <f t="shared" si="35"/>
        <v>55577</v>
      </c>
      <c r="S160" s="1">
        <f t="shared" si="36"/>
        <v>166731</v>
      </c>
      <c r="T160" s="7"/>
      <c r="U160" s="7"/>
      <c r="V160" s="52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65"/>
      <c r="BE160" s="65"/>
      <c r="BF160" s="65"/>
      <c r="BG160" s="65"/>
      <c r="BH160" s="65"/>
      <c r="BI160" s="65"/>
      <c r="BJ160" s="65"/>
      <c r="BK160" s="65"/>
      <c r="BL160" s="65"/>
      <c r="BM160" s="65"/>
      <c r="BN160" s="65"/>
    </row>
    <row r="161" spans="1:66" s="66" customFormat="1" ht="13.5" customHeight="1" x14ac:dyDescent="0.2">
      <c r="A161" s="44">
        <v>2</v>
      </c>
      <c r="B161" s="70" t="s">
        <v>182</v>
      </c>
      <c r="C161" s="46">
        <v>3.33</v>
      </c>
      <c r="D161" s="46">
        <v>0.3</v>
      </c>
      <c r="E161" s="46">
        <v>0.3</v>
      </c>
      <c r="F161" s="54"/>
      <c r="G161" s="46"/>
      <c r="H161" s="50"/>
      <c r="I161" s="46">
        <v>30</v>
      </c>
      <c r="J161" s="47">
        <f>(C161+D161+L161)*I161/100</f>
        <v>1.089</v>
      </c>
      <c r="K161" s="57"/>
      <c r="L161" s="47"/>
      <c r="M161" s="46"/>
      <c r="N161" s="51">
        <f>(D161+E161+F161+H161+G161+J161+L161+M161)</f>
        <v>1.6890000000000001</v>
      </c>
      <c r="O161" s="51">
        <f t="shared" si="32"/>
        <v>5.0190000000000001</v>
      </c>
      <c r="P161" s="130">
        <f t="shared" si="33"/>
        <v>54087</v>
      </c>
      <c r="Q161" s="130" t="s">
        <v>210</v>
      </c>
      <c r="R161" s="130" t="s">
        <v>210</v>
      </c>
      <c r="S161" s="1">
        <f t="shared" si="36"/>
        <v>54087</v>
      </c>
      <c r="T161" s="7"/>
      <c r="U161" s="7"/>
      <c r="V161" s="52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65"/>
      <c r="BE161" s="65"/>
      <c r="BF161" s="65"/>
      <c r="BG161" s="65"/>
      <c r="BH161" s="65"/>
      <c r="BI161" s="65"/>
      <c r="BJ161" s="65"/>
      <c r="BK161" s="65"/>
      <c r="BL161" s="65"/>
      <c r="BM161" s="65"/>
      <c r="BN161" s="65"/>
    </row>
    <row r="162" spans="1:66" s="66" customFormat="1" ht="13.5" customHeight="1" x14ac:dyDescent="0.2">
      <c r="A162" s="44">
        <v>3</v>
      </c>
      <c r="B162" s="70" t="s">
        <v>183</v>
      </c>
      <c r="C162" s="46">
        <v>4.32</v>
      </c>
      <c r="D162" s="46"/>
      <c r="E162" s="46">
        <v>0.3</v>
      </c>
      <c r="F162" s="54"/>
      <c r="G162" s="46"/>
      <c r="H162" s="50"/>
      <c r="I162" s="46">
        <v>30</v>
      </c>
      <c r="J162" s="47">
        <f>(C162+D162+L162)*I162/100</f>
        <v>1.2960000000000003</v>
      </c>
      <c r="K162" s="57"/>
      <c r="L162" s="47"/>
      <c r="M162" s="46"/>
      <c r="N162" s="51">
        <f>(D162+E162+F162+H162+G162+J162+L162+M162)</f>
        <v>1.5960000000000003</v>
      </c>
      <c r="O162" s="51">
        <f t="shared" si="32"/>
        <v>5.9160000000000004</v>
      </c>
      <c r="P162" s="130">
        <f t="shared" si="33"/>
        <v>64368</v>
      </c>
      <c r="Q162" s="130">
        <f t="shared" si="34"/>
        <v>64368</v>
      </c>
      <c r="R162" s="130">
        <f t="shared" si="35"/>
        <v>64368</v>
      </c>
      <c r="S162" s="1">
        <f t="shared" si="36"/>
        <v>193104</v>
      </c>
      <c r="T162" s="7"/>
      <c r="U162" s="7"/>
      <c r="V162" s="52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65"/>
      <c r="BE162" s="65"/>
      <c r="BF162" s="65"/>
      <c r="BG162" s="65"/>
      <c r="BH162" s="65"/>
      <c r="BI162" s="65"/>
      <c r="BJ162" s="65"/>
      <c r="BK162" s="65"/>
      <c r="BL162" s="65"/>
      <c r="BM162" s="65"/>
      <c r="BN162" s="65"/>
    </row>
    <row r="163" spans="1:66" s="66" customFormat="1" ht="13.5" customHeight="1" x14ac:dyDescent="0.2">
      <c r="A163" s="44">
        <v>4</v>
      </c>
      <c r="B163" s="70" t="s">
        <v>184</v>
      </c>
      <c r="C163" s="46">
        <v>4.0599999999999996</v>
      </c>
      <c r="D163" s="46"/>
      <c r="E163" s="46">
        <v>0.3</v>
      </c>
      <c r="F163" s="54"/>
      <c r="G163" s="46"/>
      <c r="H163" s="50"/>
      <c r="I163" s="46">
        <v>30</v>
      </c>
      <c r="J163" s="47">
        <f>(C163+D163+L163)*I163/100</f>
        <v>1.3519799999999997</v>
      </c>
      <c r="K163" s="62">
        <v>11</v>
      </c>
      <c r="L163" s="47">
        <f>C163*K163/100</f>
        <v>0.44659999999999994</v>
      </c>
      <c r="M163" s="46"/>
      <c r="N163" s="51">
        <f>(D163+E163+F163+H163+G163+J163+L163+M163)</f>
        <v>2.0985799999999997</v>
      </c>
      <c r="O163" s="51">
        <f t="shared" si="32"/>
        <v>6.1585799999999988</v>
      </c>
      <c r="P163" s="130">
        <f t="shared" si="33"/>
        <v>67148.34</v>
      </c>
      <c r="Q163" s="130">
        <f t="shared" si="34"/>
        <v>67148.34</v>
      </c>
      <c r="R163" s="130">
        <f t="shared" si="35"/>
        <v>67148.34</v>
      </c>
      <c r="S163" s="1">
        <f t="shared" si="36"/>
        <v>201445.02</v>
      </c>
      <c r="T163" s="7"/>
      <c r="U163" s="7"/>
      <c r="V163" s="52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</row>
    <row r="164" spans="1:66" s="66" customFormat="1" ht="13.5" customHeight="1" x14ac:dyDescent="0.2">
      <c r="A164" s="44">
        <v>5</v>
      </c>
      <c r="B164" s="70" t="s">
        <v>185</v>
      </c>
      <c r="C164" s="46">
        <v>2.86</v>
      </c>
      <c r="D164" s="46"/>
      <c r="E164" s="46">
        <v>0.3</v>
      </c>
      <c r="F164" s="54"/>
      <c r="G164" s="46"/>
      <c r="H164" s="50"/>
      <c r="I164" s="46">
        <v>30</v>
      </c>
      <c r="J164" s="47">
        <f>(C164+D164+L164)*I164/100</f>
        <v>0.85799999999999998</v>
      </c>
      <c r="K164" s="57"/>
      <c r="L164" s="47"/>
      <c r="M164" s="46"/>
      <c r="N164" s="51">
        <f>(D164+E164+F164+H164+G164+J164+L164+M164)</f>
        <v>1.1579999999999999</v>
      </c>
      <c r="O164" s="51">
        <f t="shared" si="32"/>
        <v>4.0179999999999998</v>
      </c>
      <c r="P164" s="130">
        <f t="shared" si="33"/>
        <v>42614</v>
      </c>
      <c r="Q164" s="130">
        <f t="shared" si="34"/>
        <v>42614</v>
      </c>
      <c r="R164" s="130">
        <f t="shared" si="35"/>
        <v>42614</v>
      </c>
      <c r="S164" s="1">
        <f t="shared" si="36"/>
        <v>127842</v>
      </c>
      <c r="T164" s="7"/>
      <c r="U164" s="7"/>
      <c r="V164" s="52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</row>
    <row r="165" spans="1:66" s="66" customFormat="1" ht="13.5" customHeight="1" x14ac:dyDescent="0.2">
      <c r="A165" s="39" t="s">
        <v>150</v>
      </c>
      <c r="B165" s="69" t="s">
        <v>186</v>
      </c>
      <c r="C165" s="49"/>
      <c r="D165" s="46"/>
      <c r="E165" s="46"/>
      <c r="F165" s="54"/>
      <c r="G165" s="46"/>
      <c r="H165" s="50"/>
      <c r="I165" s="46"/>
      <c r="J165" s="47"/>
      <c r="K165" s="57"/>
      <c r="L165" s="47"/>
      <c r="M165" s="46"/>
      <c r="N165" s="51"/>
      <c r="O165" s="51">
        <f t="shared" si="32"/>
        <v>0</v>
      </c>
      <c r="P165" s="130">
        <f t="shared" si="33"/>
        <v>0</v>
      </c>
      <c r="Q165" s="130">
        <f t="shared" si="34"/>
        <v>0</v>
      </c>
      <c r="R165" s="130">
        <f t="shared" si="35"/>
        <v>0</v>
      </c>
      <c r="S165" s="1">
        <f t="shared" si="36"/>
        <v>0</v>
      </c>
      <c r="T165" s="7"/>
      <c r="U165" s="7"/>
      <c r="V165" s="52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65"/>
      <c r="BE165" s="65"/>
      <c r="BF165" s="65"/>
      <c r="BG165" s="65"/>
      <c r="BH165" s="65"/>
      <c r="BI165" s="65"/>
      <c r="BJ165" s="65"/>
      <c r="BK165" s="65"/>
      <c r="BL165" s="65"/>
      <c r="BM165" s="65"/>
      <c r="BN165" s="65"/>
    </row>
    <row r="166" spans="1:66" s="66" customFormat="1" ht="13.5" customHeight="1" x14ac:dyDescent="0.2">
      <c r="A166" s="44">
        <v>1</v>
      </c>
      <c r="B166" s="45" t="s">
        <v>187</v>
      </c>
      <c r="C166" s="46">
        <v>2.41</v>
      </c>
      <c r="D166" s="46"/>
      <c r="E166" s="46">
        <v>0.3</v>
      </c>
      <c r="F166" s="46"/>
      <c r="G166" s="46">
        <v>0.2</v>
      </c>
      <c r="H166" s="46"/>
      <c r="I166" s="46">
        <v>20</v>
      </c>
      <c r="J166" s="47">
        <f>(C166+D166+L166)*I166/100</f>
        <v>0.48200000000000004</v>
      </c>
      <c r="K166" s="48"/>
      <c r="L166" s="49"/>
      <c r="M166" s="50"/>
      <c r="N166" s="51">
        <f>(D166+E166+F166+H166+G166+J166+L166+M166)</f>
        <v>0.98199999999999998</v>
      </c>
      <c r="O166" s="51">
        <f t="shared" si="32"/>
        <v>3.3920000000000003</v>
      </c>
      <c r="P166" s="130">
        <f t="shared" si="33"/>
        <v>35909</v>
      </c>
      <c r="Q166" s="130">
        <f t="shared" si="34"/>
        <v>35909</v>
      </c>
      <c r="R166" s="130">
        <f t="shared" si="35"/>
        <v>35909</v>
      </c>
      <c r="S166" s="1">
        <f t="shared" si="36"/>
        <v>107727</v>
      </c>
      <c r="T166" s="7"/>
      <c r="U166" s="7"/>
      <c r="V166" s="52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65"/>
      <c r="BE166" s="65"/>
      <c r="BF166" s="65"/>
      <c r="BG166" s="65"/>
      <c r="BH166" s="65"/>
      <c r="BI166" s="65"/>
      <c r="BJ166" s="65"/>
      <c r="BK166" s="65"/>
      <c r="BL166" s="65"/>
      <c r="BM166" s="65"/>
      <c r="BN166" s="65"/>
    </row>
    <row r="167" spans="1:66" s="66" customFormat="1" ht="13.5" customHeight="1" x14ac:dyDescent="0.2">
      <c r="A167" s="44">
        <v>2</v>
      </c>
      <c r="B167" s="45" t="s">
        <v>188</v>
      </c>
      <c r="C167" s="46">
        <v>2.23</v>
      </c>
      <c r="D167" s="46"/>
      <c r="E167" s="46">
        <v>0.3</v>
      </c>
      <c r="F167" s="46"/>
      <c r="G167" s="46">
        <v>0.2</v>
      </c>
      <c r="H167" s="46"/>
      <c r="I167" s="46">
        <v>20</v>
      </c>
      <c r="J167" s="47">
        <f>(C167+D167+L167)*I167/100</f>
        <v>0.44600000000000001</v>
      </c>
      <c r="K167" s="48"/>
      <c r="L167" s="49"/>
      <c r="M167" s="50"/>
      <c r="N167" s="51">
        <f>(D167+E167+F167+H167+G167+J167+L167+M167)</f>
        <v>0.94599999999999995</v>
      </c>
      <c r="O167" s="51">
        <f t="shared" si="32"/>
        <v>3.1760000000000002</v>
      </c>
      <c r="P167" s="130">
        <f t="shared" si="33"/>
        <v>33227</v>
      </c>
      <c r="Q167" s="130">
        <f t="shared" si="34"/>
        <v>33227</v>
      </c>
      <c r="R167" s="130">
        <f t="shared" si="35"/>
        <v>33227</v>
      </c>
      <c r="S167" s="1">
        <f t="shared" si="36"/>
        <v>99681</v>
      </c>
      <c r="T167" s="7"/>
      <c r="U167" s="7"/>
      <c r="V167" s="52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65"/>
      <c r="BE167" s="65"/>
      <c r="BF167" s="65"/>
      <c r="BG167" s="65"/>
      <c r="BH167" s="65"/>
      <c r="BI167" s="65"/>
      <c r="BJ167" s="65"/>
      <c r="BK167" s="65"/>
      <c r="BL167" s="65"/>
      <c r="BM167" s="65"/>
      <c r="BN167" s="65"/>
    </row>
    <row r="168" spans="1:66" s="66" customFormat="1" ht="13.5" customHeight="1" x14ac:dyDescent="0.2">
      <c r="A168" s="39" t="s">
        <v>161</v>
      </c>
      <c r="B168" s="69" t="s">
        <v>189</v>
      </c>
      <c r="C168" s="49"/>
      <c r="D168" s="46"/>
      <c r="E168" s="46"/>
      <c r="F168" s="54"/>
      <c r="G168" s="46"/>
      <c r="H168" s="50"/>
      <c r="I168" s="46"/>
      <c r="J168" s="47"/>
      <c r="K168" s="57"/>
      <c r="L168" s="47"/>
      <c r="M168" s="46"/>
      <c r="N168" s="51"/>
      <c r="O168" s="51">
        <f t="shared" si="32"/>
        <v>0</v>
      </c>
      <c r="P168" s="130">
        <f t="shared" si="33"/>
        <v>0</v>
      </c>
      <c r="Q168" s="130">
        <f t="shared" si="34"/>
        <v>0</v>
      </c>
      <c r="R168" s="130">
        <f t="shared" si="35"/>
        <v>0</v>
      </c>
      <c r="S168" s="1">
        <f t="shared" si="36"/>
        <v>0</v>
      </c>
      <c r="T168" s="7"/>
      <c r="U168" s="7"/>
      <c r="V168" s="52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65"/>
      <c r="BE168" s="65"/>
      <c r="BF168" s="65"/>
      <c r="BG168" s="65"/>
      <c r="BH168" s="65"/>
      <c r="BI168" s="65"/>
      <c r="BJ168" s="65"/>
      <c r="BK168" s="65"/>
      <c r="BL168" s="65"/>
      <c r="BM168" s="65"/>
      <c r="BN168" s="65"/>
    </row>
    <row r="169" spans="1:66" s="66" customFormat="1" ht="13.5" customHeight="1" x14ac:dyDescent="0.2">
      <c r="A169" s="44">
        <v>1</v>
      </c>
      <c r="B169" s="45" t="s">
        <v>190</v>
      </c>
      <c r="C169" s="49">
        <v>2.08</v>
      </c>
      <c r="D169" s="46"/>
      <c r="E169" s="46">
        <v>0.3</v>
      </c>
      <c r="F169" s="63"/>
      <c r="G169" s="46"/>
      <c r="H169" s="50"/>
      <c r="I169" s="46">
        <v>15</v>
      </c>
      <c r="J169" s="47">
        <f>(C169+D169+L169)*I169/100</f>
        <v>0.31200000000000006</v>
      </c>
      <c r="K169" s="62"/>
      <c r="L169" s="47"/>
      <c r="M169" s="46"/>
      <c r="N169" s="51">
        <f>(D169+E169+F169+H169+G169+J169+L169+M169)</f>
        <v>0.6120000000000001</v>
      </c>
      <c r="O169" s="51">
        <f t="shared" si="32"/>
        <v>2.6920000000000002</v>
      </c>
      <c r="P169" s="130">
        <f t="shared" si="33"/>
        <v>30992</v>
      </c>
      <c r="Q169" s="130">
        <f t="shared" si="34"/>
        <v>30992</v>
      </c>
      <c r="R169" s="130">
        <f t="shared" si="35"/>
        <v>30992</v>
      </c>
      <c r="S169" s="1">
        <f t="shared" si="36"/>
        <v>92976</v>
      </c>
      <c r="T169" s="7"/>
      <c r="U169" s="7"/>
      <c r="V169" s="52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</row>
    <row r="170" spans="1:66" s="66" customFormat="1" ht="13.5" customHeight="1" x14ac:dyDescent="0.2">
      <c r="A170" s="44">
        <v>2</v>
      </c>
      <c r="B170" s="45" t="s">
        <v>191</v>
      </c>
      <c r="C170" s="49">
        <v>2.08</v>
      </c>
      <c r="D170" s="46"/>
      <c r="E170" s="46">
        <v>0.3</v>
      </c>
      <c r="F170" s="63"/>
      <c r="G170" s="46"/>
      <c r="H170" s="50"/>
      <c r="I170" s="46">
        <v>15</v>
      </c>
      <c r="J170" s="47">
        <f>(C170+D170+L170)*I170/100</f>
        <v>0.31200000000000006</v>
      </c>
      <c r="K170" s="62"/>
      <c r="L170" s="47"/>
      <c r="M170" s="46"/>
      <c r="N170" s="51">
        <f>(D170+E170+F170+H170+G170+J170+L170+M170)</f>
        <v>0.6120000000000001</v>
      </c>
      <c r="O170" s="51">
        <f t="shared" si="32"/>
        <v>2.6920000000000002</v>
      </c>
      <c r="P170" s="130">
        <f t="shared" si="33"/>
        <v>30992</v>
      </c>
      <c r="Q170" s="130">
        <f t="shared" si="34"/>
        <v>30992</v>
      </c>
      <c r="R170" s="130">
        <f t="shared" si="35"/>
        <v>30992</v>
      </c>
      <c r="S170" s="1">
        <f t="shared" si="36"/>
        <v>92976</v>
      </c>
      <c r="T170" s="7"/>
      <c r="U170" s="7"/>
      <c r="V170" s="52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65"/>
      <c r="BE170" s="65"/>
      <c r="BF170" s="65"/>
      <c r="BG170" s="65"/>
      <c r="BH170" s="65"/>
      <c r="BI170" s="65"/>
      <c r="BJ170" s="65"/>
      <c r="BK170" s="65"/>
      <c r="BL170" s="65"/>
      <c r="BM170" s="65"/>
      <c r="BN170" s="65"/>
    </row>
    <row r="171" spans="1:66" s="66" customFormat="1" ht="13.5" customHeight="1" x14ac:dyDescent="0.2">
      <c r="A171" s="44">
        <v>3</v>
      </c>
      <c r="B171" s="45" t="s">
        <v>111</v>
      </c>
      <c r="C171" s="49">
        <v>2.08</v>
      </c>
      <c r="D171" s="46"/>
      <c r="E171" s="46">
        <v>0.3</v>
      </c>
      <c r="F171" s="63"/>
      <c r="G171" s="46"/>
      <c r="H171" s="50"/>
      <c r="I171" s="46">
        <v>15</v>
      </c>
      <c r="J171" s="47">
        <f>(C171+D171+L171)*I171/100</f>
        <v>0.31200000000000006</v>
      </c>
      <c r="K171" s="62"/>
      <c r="L171" s="47"/>
      <c r="M171" s="46"/>
      <c r="N171" s="51">
        <f>(D171+E171+F171+H171+G171+J171+L171+M171)</f>
        <v>0.6120000000000001</v>
      </c>
      <c r="O171" s="51">
        <f t="shared" si="32"/>
        <v>2.6920000000000002</v>
      </c>
      <c r="P171" s="130">
        <f t="shared" si="33"/>
        <v>30992</v>
      </c>
      <c r="Q171" s="130">
        <f t="shared" si="34"/>
        <v>30992</v>
      </c>
      <c r="R171" s="130">
        <f t="shared" si="35"/>
        <v>30992</v>
      </c>
      <c r="S171" s="1">
        <f t="shared" si="36"/>
        <v>92976</v>
      </c>
      <c r="T171" s="7"/>
      <c r="U171" s="7"/>
      <c r="V171" s="52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65"/>
      <c r="BE171" s="65"/>
      <c r="BF171" s="65"/>
      <c r="BG171" s="65"/>
      <c r="BH171" s="65"/>
      <c r="BI171" s="65"/>
      <c r="BJ171" s="65"/>
      <c r="BK171" s="65"/>
      <c r="BL171" s="65"/>
      <c r="BM171" s="65"/>
      <c r="BN171" s="65"/>
    </row>
    <row r="172" spans="1:66" s="66" customFormat="1" ht="13.5" customHeight="1" x14ac:dyDescent="0.2">
      <c r="A172" s="44">
        <v>4</v>
      </c>
      <c r="B172" s="53" t="s">
        <v>192</v>
      </c>
      <c r="C172" s="49">
        <v>1</v>
      </c>
      <c r="D172" s="46"/>
      <c r="E172" s="46">
        <v>0.3</v>
      </c>
      <c r="F172" s="54"/>
      <c r="G172" s="46">
        <v>0.4</v>
      </c>
      <c r="H172" s="50"/>
      <c r="I172" s="46">
        <v>60</v>
      </c>
      <c r="J172" s="47">
        <f>(C172+D172+L172)*I172/100</f>
        <v>0.6</v>
      </c>
      <c r="K172" s="55"/>
      <c r="L172" s="47"/>
      <c r="M172" s="46"/>
      <c r="N172" s="51">
        <f>(D172+E172+F172+H172+G172+J172+L172+M172)</f>
        <v>1.2999999999999998</v>
      </c>
      <c r="O172" s="51">
        <f t="shared" si="32"/>
        <v>2.2999999999999998</v>
      </c>
      <c r="P172" s="130">
        <f t="shared" si="33"/>
        <v>14900</v>
      </c>
      <c r="Q172" s="130">
        <f t="shared" si="34"/>
        <v>14900</v>
      </c>
      <c r="R172" s="130">
        <f t="shared" si="35"/>
        <v>14900</v>
      </c>
      <c r="S172" s="1">
        <f t="shared" si="36"/>
        <v>44700</v>
      </c>
      <c r="T172" s="7"/>
      <c r="U172" s="7"/>
      <c r="V172" s="52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65"/>
      <c r="BE172" s="65"/>
      <c r="BF172" s="65"/>
      <c r="BG172" s="65"/>
      <c r="BH172" s="65"/>
      <c r="BI172" s="65"/>
      <c r="BJ172" s="65"/>
      <c r="BK172" s="65"/>
      <c r="BL172" s="65"/>
      <c r="BM172" s="65"/>
      <c r="BN172" s="65"/>
    </row>
    <row r="173" spans="1:66" s="66" customFormat="1" ht="13.5" customHeight="1" x14ac:dyDescent="0.2">
      <c r="A173" s="39" t="s">
        <v>193</v>
      </c>
      <c r="B173" s="69" t="s">
        <v>194</v>
      </c>
      <c r="C173" s="49"/>
      <c r="D173" s="46"/>
      <c r="E173" s="46"/>
      <c r="F173" s="54"/>
      <c r="G173" s="46"/>
      <c r="H173" s="50"/>
      <c r="I173" s="46"/>
      <c r="J173" s="47"/>
      <c r="K173" s="57"/>
      <c r="L173" s="47"/>
      <c r="M173" s="46"/>
      <c r="N173" s="51"/>
      <c r="O173" s="51"/>
      <c r="P173" s="130">
        <f t="shared" si="33"/>
        <v>0</v>
      </c>
      <c r="Q173" s="130">
        <f t="shared" si="34"/>
        <v>0</v>
      </c>
      <c r="R173" s="130">
        <f t="shared" si="35"/>
        <v>0</v>
      </c>
      <c r="S173" s="1">
        <f t="shared" si="36"/>
        <v>0</v>
      </c>
      <c r="T173" s="7"/>
      <c r="U173" s="7"/>
      <c r="V173" s="52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65"/>
      <c r="BE173" s="65"/>
      <c r="BF173" s="65"/>
      <c r="BG173" s="65"/>
      <c r="BH173" s="65"/>
      <c r="BI173" s="65"/>
      <c r="BJ173" s="65"/>
      <c r="BK173" s="65"/>
      <c r="BL173" s="65"/>
      <c r="BM173" s="65"/>
      <c r="BN173" s="65"/>
    </row>
    <row r="174" spans="1:66" s="66" customFormat="1" ht="13.5" customHeight="1" thickBot="1" x14ac:dyDescent="0.25">
      <c r="A174" s="71"/>
      <c r="B174" s="72" t="s">
        <v>195</v>
      </c>
      <c r="C174" s="73">
        <f t="shared" ref="C174:H174" si="48">SUM(C8:C173)</f>
        <v>449.30000000000024</v>
      </c>
      <c r="D174" s="73">
        <f t="shared" si="48"/>
        <v>12.900000000000007</v>
      </c>
      <c r="E174" s="73">
        <f>SUM(E8:E173)</f>
        <v>42.299999999999955</v>
      </c>
      <c r="F174" s="73">
        <f t="shared" si="48"/>
        <v>3.3000000000000003</v>
      </c>
      <c r="G174" s="73">
        <f t="shared" si="48"/>
        <v>13.69999999999999</v>
      </c>
      <c r="H174" s="73">
        <f t="shared" si="48"/>
        <v>0</v>
      </c>
      <c r="I174" s="73"/>
      <c r="J174" s="73">
        <f>SUM(J8:J173)</f>
        <v>202.16386000000003</v>
      </c>
      <c r="K174" s="73"/>
      <c r="L174" s="73">
        <f>SUM(L8:L173)</f>
        <v>6.6619999999999999</v>
      </c>
      <c r="M174" s="73">
        <f>SUM(M8:M173)</f>
        <v>2.9999999999999996</v>
      </c>
      <c r="N174" s="73">
        <f>SUM(N8:N173)</f>
        <v>284.02586000000014</v>
      </c>
      <c r="O174" s="73">
        <f>SUM(O8:O173)</f>
        <v>733.32586000000003</v>
      </c>
      <c r="P174" s="131">
        <f t="shared" ref="P174:Q174" si="49">SUM(P8:P173)</f>
        <v>6850194.6695652157</v>
      </c>
      <c r="Q174" s="131">
        <f t="shared" si="49"/>
        <v>6758818.7999999989</v>
      </c>
      <c r="R174" s="131">
        <f>SUM(R8:R173)</f>
        <v>6678674.6799999988</v>
      </c>
      <c r="S174" s="74">
        <f>SUM(S8:S173)</f>
        <v>20287688.149565216</v>
      </c>
      <c r="T174" s="7"/>
      <c r="U174" s="7"/>
      <c r="V174" s="52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65"/>
      <c r="BE174" s="65"/>
      <c r="BF174" s="65"/>
      <c r="BG174" s="65"/>
      <c r="BH174" s="65"/>
      <c r="BI174" s="65"/>
      <c r="BJ174" s="65"/>
      <c r="BK174" s="65"/>
      <c r="BL174" s="65"/>
      <c r="BM174" s="65"/>
      <c r="BN174" s="65"/>
    </row>
    <row r="175" spans="1:66" s="66" customFormat="1" ht="16.5" thickTop="1" x14ac:dyDescent="0.25">
      <c r="A175" s="75"/>
      <c r="B175" s="76" t="s">
        <v>196</v>
      </c>
      <c r="C175" s="77" t="str">
        <f>[1]!VND(#REF!,TRUE)</f>
        <v>Error: Đối số của hàm không hợp lệ.</v>
      </c>
      <c r="D175" s="78"/>
      <c r="E175" s="78"/>
      <c r="F175" s="78"/>
      <c r="G175" s="78"/>
      <c r="H175" s="78"/>
      <c r="I175" s="79"/>
      <c r="J175" s="79"/>
      <c r="K175" s="79"/>
      <c r="L175" s="79"/>
      <c r="M175" s="78"/>
      <c r="N175" s="79"/>
      <c r="O175" s="79"/>
      <c r="P175" s="79"/>
      <c r="Q175" s="79"/>
      <c r="R175" s="80"/>
      <c r="S175" s="80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65"/>
      <c r="BE175" s="65"/>
      <c r="BF175" s="65"/>
      <c r="BG175" s="65"/>
      <c r="BH175" s="65"/>
      <c r="BI175" s="65"/>
      <c r="BJ175" s="65"/>
      <c r="BK175" s="65"/>
      <c r="BL175" s="65"/>
      <c r="BM175" s="65"/>
      <c r="BN175" s="65"/>
    </row>
    <row r="176" spans="1:66" s="66" customFormat="1" ht="15.75" x14ac:dyDescent="0.25">
      <c r="A176" s="81"/>
      <c r="B176" s="82"/>
      <c r="C176" s="83"/>
      <c r="D176" s="84"/>
      <c r="E176" s="84"/>
      <c r="F176" s="84"/>
      <c r="G176" s="84"/>
      <c r="H176" s="84"/>
      <c r="I176" s="84"/>
      <c r="J176" s="84"/>
      <c r="K176" s="84"/>
      <c r="L176" s="84"/>
      <c r="M176" s="85"/>
      <c r="N176" s="86"/>
      <c r="R176" s="87" t="s">
        <v>197</v>
      </c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65"/>
      <c r="BE176" s="65"/>
      <c r="BF176" s="65"/>
      <c r="BG176" s="65"/>
      <c r="BH176" s="65"/>
      <c r="BI176" s="65"/>
      <c r="BJ176" s="65"/>
      <c r="BK176" s="65"/>
      <c r="BL176" s="65"/>
      <c r="BM176" s="65"/>
      <c r="BN176" s="65"/>
    </row>
    <row r="177" spans="1:66" s="66" customFormat="1" ht="15.75" x14ac:dyDescent="0.25">
      <c r="A177" s="88"/>
      <c r="B177" s="89"/>
      <c r="C177" s="90"/>
      <c r="D177" s="89"/>
      <c r="E177" s="90"/>
      <c r="F177" s="91"/>
      <c r="G177" s="90"/>
      <c r="H177" s="90"/>
      <c r="I177" s="90"/>
      <c r="J177" s="92"/>
      <c r="K177" s="90"/>
      <c r="L177" s="90"/>
      <c r="M177" s="90"/>
      <c r="N177" s="93"/>
      <c r="R177" s="87" t="s">
        <v>198</v>
      </c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65"/>
      <c r="BE177" s="65"/>
      <c r="BF177" s="65"/>
      <c r="BG177" s="65"/>
      <c r="BH177" s="65"/>
      <c r="BI177" s="65"/>
      <c r="BJ177" s="65"/>
      <c r="BK177" s="65"/>
      <c r="BL177" s="65"/>
      <c r="BM177" s="65"/>
      <c r="BN177" s="65"/>
    </row>
    <row r="178" spans="1:66" s="66" customFormat="1" ht="15.75" x14ac:dyDescent="0.25">
      <c r="A178" s="88"/>
      <c r="B178" s="94" t="s">
        <v>199</v>
      </c>
      <c r="C178" s="95"/>
      <c r="D178" s="96"/>
      <c r="E178" s="95"/>
      <c r="F178" s="95"/>
      <c r="G178" s="97" t="s">
        <v>200</v>
      </c>
      <c r="H178" s="98"/>
      <c r="I178" s="95"/>
      <c r="J178" s="99"/>
      <c r="R178" s="100" t="s">
        <v>201</v>
      </c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65"/>
      <c r="BE178" s="65"/>
      <c r="BF178" s="65"/>
      <c r="BG178" s="65"/>
      <c r="BH178" s="65"/>
      <c r="BI178" s="65"/>
      <c r="BJ178" s="65"/>
      <c r="BK178" s="65"/>
      <c r="BL178" s="65"/>
      <c r="BM178" s="65"/>
      <c r="BN178" s="65"/>
    </row>
    <row r="179" spans="1:66" s="66" customFormat="1" ht="15.75" x14ac:dyDescent="0.25">
      <c r="A179" s="88"/>
      <c r="B179" s="96"/>
      <c r="C179" s="95"/>
      <c r="D179" s="96"/>
      <c r="E179" s="95"/>
      <c r="F179" s="95"/>
      <c r="G179" s="101"/>
      <c r="H179" s="101"/>
      <c r="I179" s="95"/>
      <c r="J179" s="99"/>
      <c r="R179" s="100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65"/>
      <c r="BE179" s="65"/>
      <c r="BF179" s="65"/>
      <c r="BG179" s="65"/>
      <c r="BH179" s="65"/>
      <c r="BI179" s="65"/>
      <c r="BJ179" s="65"/>
      <c r="BK179" s="65"/>
      <c r="BL179" s="65"/>
      <c r="BM179" s="65"/>
      <c r="BN179" s="65"/>
    </row>
    <row r="180" spans="1:66" s="66" customFormat="1" ht="21" customHeight="1" x14ac:dyDescent="0.25">
      <c r="A180" s="88"/>
      <c r="B180" s="102"/>
      <c r="C180" s="102"/>
      <c r="D180" s="102"/>
      <c r="E180" s="102"/>
      <c r="F180" s="102"/>
      <c r="G180" s="102"/>
      <c r="H180" s="102"/>
      <c r="I180" s="102"/>
      <c r="J180" s="102"/>
      <c r="O180" s="102"/>
      <c r="P180" s="102"/>
      <c r="Q180" s="102"/>
      <c r="R180" s="103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65"/>
      <c r="BE180" s="65"/>
      <c r="BF180" s="65"/>
      <c r="BG180" s="65"/>
      <c r="BH180" s="65"/>
      <c r="BI180" s="65"/>
      <c r="BJ180" s="65"/>
      <c r="BK180" s="65"/>
      <c r="BL180" s="65"/>
      <c r="BM180" s="65"/>
      <c r="BN180" s="65"/>
    </row>
    <row r="181" spans="1:66" s="66" customFormat="1" ht="15" x14ac:dyDescent="0.25">
      <c r="A181" s="104"/>
      <c r="B181" s="105"/>
      <c r="C181" s="106"/>
      <c r="D181" s="107"/>
      <c r="E181" s="106"/>
      <c r="F181" s="106"/>
      <c r="G181" s="105"/>
      <c r="H181" s="105"/>
      <c r="I181" s="95"/>
      <c r="J181" s="108"/>
      <c r="R181" s="103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N181" s="65"/>
    </row>
    <row r="182" spans="1:66" s="66" customFormat="1" ht="14.25" x14ac:dyDescent="0.2">
      <c r="A182" s="109"/>
      <c r="B182" s="110" t="s">
        <v>34</v>
      </c>
      <c r="C182" s="111"/>
      <c r="D182" s="112"/>
      <c r="E182" s="112"/>
      <c r="F182" s="113"/>
      <c r="G182" s="114" t="s">
        <v>202</v>
      </c>
      <c r="H182" s="98"/>
      <c r="I182" s="95"/>
      <c r="J182" s="112"/>
      <c r="R182" s="115" t="s">
        <v>203</v>
      </c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65"/>
      <c r="BE182" s="65"/>
      <c r="BF182" s="65"/>
      <c r="BG182" s="65"/>
      <c r="BH182" s="65"/>
      <c r="BI182" s="65"/>
      <c r="BJ182" s="65"/>
      <c r="BK182" s="65"/>
      <c r="BL182" s="65"/>
      <c r="BM182" s="65"/>
      <c r="BN182" s="65"/>
    </row>
    <row r="183" spans="1:66" s="66" customFormat="1" x14ac:dyDescent="0.2">
      <c r="A183" s="109"/>
      <c r="B183" s="17"/>
      <c r="C183" s="116"/>
      <c r="D183" s="116"/>
      <c r="E183" s="116"/>
      <c r="G183" s="116"/>
      <c r="H183" s="116"/>
      <c r="I183" s="117"/>
      <c r="J183" s="116"/>
      <c r="K183" s="116"/>
      <c r="L183" s="116"/>
      <c r="M183" s="116"/>
      <c r="N183" s="118"/>
      <c r="O183" s="118"/>
      <c r="P183" s="118"/>
      <c r="Q183" s="118"/>
      <c r="R183" s="118"/>
      <c r="S183" s="119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65"/>
      <c r="BE183" s="65"/>
      <c r="BF183" s="65"/>
      <c r="BG183" s="65"/>
      <c r="BH183" s="65"/>
      <c r="BI183" s="65"/>
      <c r="BJ183" s="65"/>
      <c r="BK183" s="65"/>
      <c r="BL183" s="65"/>
      <c r="BM183" s="65"/>
      <c r="BN183" s="65"/>
    </row>
    <row r="184" spans="1:66" s="66" customFormat="1" x14ac:dyDescent="0.2">
      <c r="A184" s="109"/>
      <c r="B184" s="17"/>
      <c r="C184" s="116"/>
      <c r="D184" s="116"/>
      <c r="E184" s="116"/>
      <c r="G184" s="116"/>
      <c r="H184" s="116"/>
      <c r="I184" s="116"/>
      <c r="J184" s="116"/>
      <c r="K184" s="116"/>
      <c r="L184" s="116"/>
      <c r="M184" s="116"/>
      <c r="N184" s="118"/>
      <c r="O184" s="118"/>
      <c r="P184" s="118"/>
      <c r="Q184" s="118"/>
      <c r="R184" s="118"/>
      <c r="S184" s="119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65"/>
      <c r="BE184" s="65"/>
      <c r="BF184" s="65"/>
      <c r="BG184" s="65"/>
      <c r="BH184" s="65"/>
      <c r="BI184" s="65"/>
      <c r="BJ184" s="65"/>
      <c r="BK184" s="65"/>
      <c r="BL184" s="65"/>
      <c r="BM184" s="65"/>
      <c r="BN184" s="65"/>
    </row>
    <row r="185" spans="1:66" s="66" customFormat="1" x14ac:dyDescent="0.2">
      <c r="A185" s="109"/>
      <c r="B185" s="17"/>
      <c r="C185" s="120"/>
      <c r="D185" s="120"/>
      <c r="E185" s="120"/>
      <c r="F185" s="120"/>
      <c r="G185" s="120"/>
      <c r="H185" s="120"/>
      <c r="I185" s="117"/>
      <c r="J185" s="120"/>
      <c r="K185" s="120"/>
      <c r="L185" s="120"/>
      <c r="M185" s="120"/>
      <c r="N185" s="121"/>
      <c r="O185" s="121"/>
      <c r="P185" s="121"/>
      <c r="Q185" s="121"/>
      <c r="R185" s="119"/>
      <c r="S185" s="119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65"/>
      <c r="BE185" s="65"/>
      <c r="BF185" s="65"/>
      <c r="BG185" s="65"/>
      <c r="BH185" s="65"/>
      <c r="BI185" s="65"/>
      <c r="BJ185" s="65"/>
      <c r="BK185" s="65"/>
      <c r="BL185" s="65"/>
      <c r="BM185" s="65"/>
      <c r="BN185" s="65"/>
    </row>
    <row r="186" spans="1:66" s="66" customFormat="1" x14ac:dyDescent="0.2">
      <c r="A186" s="109"/>
      <c r="B186" s="17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1"/>
      <c r="O186" s="121"/>
      <c r="P186" s="121"/>
      <c r="Q186" s="121"/>
      <c r="R186" s="119"/>
      <c r="S186" s="119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65"/>
      <c r="BE186" s="65"/>
      <c r="BF186" s="65"/>
      <c r="BG186" s="65"/>
      <c r="BH186" s="65"/>
      <c r="BI186" s="65"/>
      <c r="BJ186" s="65"/>
      <c r="BK186" s="65"/>
      <c r="BL186" s="65"/>
      <c r="BM186" s="65"/>
      <c r="BN186" s="65"/>
    </row>
    <row r="187" spans="1:66" s="66" customFormat="1" x14ac:dyDescent="0.2">
      <c r="A187" s="109"/>
      <c r="B187" s="17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1"/>
      <c r="O187" s="121"/>
      <c r="P187" s="121"/>
      <c r="Q187" s="121"/>
      <c r="R187" s="119"/>
      <c r="S187" s="119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N187" s="65"/>
    </row>
    <row r="188" spans="1:66" s="66" customFormat="1" x14ac:dyDescent="0.2">
      <c r="A188" s="109"/>
      <c r="B188" s="17"/>
      <c r="C188" s="122"/>
      <c r="D188" s="122"/>
      <c r="E188" s="122"/>
      <c r="F188" s="120"/>
      <c r="G188" s="120"/>
      <c r="H188" s="120"/>
      <c r="J188" s="121"/>
      <c r="K188" s="121"/>
      <c r="L188" s="121"/>
      <c r="M188" s="122"/>
      <c r="N188" s="121"/>
      <c r="O188" s="121"/>
      <c r="P188" s="121"/>
      <c r="Q188" s="121"/>
      <c r="R188" s="119"/>
      <c r="S188" s="121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N188" s="65"/>
    </row>
    <row r="189" spans="1:66" s="66" customFormat="1" x14ac:dyDescent="0.2">
      <c r="A189" s="109"/>
      <c r="B189" s="17"/>
      <c r="C189" s="120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19"/>
      <c r="S189" s="122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N189" s="65"/>
    </row>
    <row r="190" spans="1:66" s="66" customFormat="1" x14ac:dyDescent="0.2">
      <c r="A190" s="109"/>
      <c r="B190" s="17"/>
      <c r="C190" s="120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19"/>
      <c r="S190" s="122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N190" s="65"/>
    </row>
    <row r="191" spans="1:66" s="66" customFormat="1" x14ac:dyDescent="0.2">
      <c r="A191" s="109"/>
      <c r="B191" s="17"/>
      <c r="C191" s="120"/>
      <c r="D191" s="122"/>
      <c r="E191" s="122"/>
      <c r="F191" s="120"/>
      <c r="G191" s="120"/>
      <c r="H191" s="120"/>
      <c r="I191" s="121"/>
      <c r="J191" s="121"/>
      <c r="K191" s="121"/>
      <c r="L191" s="121"/>
      <c r="M191" s="122"/>
      <c r="N191" s="121"/>
      <c r="O191" s="121"/>
      <c r="P191" s="121"/>
      <c r="Q191" s="121"/>
      <c r="R191" s="119"/>
      <c r="S191" s="122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</row>
    <row r="192" spans="1:66" s="66" customFormat="1" x14ac:dyDescent="0.2">
      <c r="A192" s="109"/>
      <c r="B192" s="17"/>
      <c r="C192" s="120"/>
      <c r="D192" s="122"/>
      <c r="E192" s="122"/>
      <c r="F192" s="120"/>
      <c r="G192" s="120"/>
      <c r="H192" s="120"/>
      <c r="J192" s="121"/>
      <c r="K192" s="121"/>
      <c r="L192" s="121"/>
      <c r="M192" s="122"/>
      <c r="N192" s="121"/>
      <c r="O192" s="121"/>
      <c r="P192" s="121"/>
      <c r="Q192" s="121"/>
      <c r="R192" s="119"/>
      <c r="S192" s="122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65"/>
      <c r="BE192" s="65"/>
      <c r="BF192" s="65"/>
      <c r="BG192" s="65"/>
      <c r="BH192" s="65"/>
      <c r="BI192" s="65"/>
      <c r="BJ192" s="65"/>
      <c r="BK192" s="65"/>
      <c r="BL192" s="65"/>
      <c r="BM192" s="65"/>
      <c r="BN192" s="65"/>
    </row>
    <row r="193" spans="1:66" s="66" customFormat="1" x14ac:dyDescent="0.2">
      <c r="A193" s="109"/>
      <c r="B193" s="17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2"/>
      <c r="N193" s="121"/>
      <c r="O193" s="121"/>
      <c r="P193" s="121"/>
      <c r="Q193" s="121"/>
      <c r="R193" s="119"/>
      <c r="S193" s="121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65"/>
      <c r="BE193" s="65"/>
      <c r="BF193" s="65"/>
      <c r="BG193" s="65"/>
      <c r="BH193" s="65"/>
      <c r="BI193" s="65"/>
      <c r="BJ193" s="65"/>
      <c r="BK193" s="65"/>
      <c r="BL193" s="65"/>
      <c r="BM193" s="65"/>
      <c r="BN193" s="65"/>
    </row>
    <row r="194" spans="1:66" s="66" customFormat="1" x14ac:dyDescent="0.2">
      <c r="A194" s="109"/>
      <c r="B194" s="17"/>
      <c r="C194" s="120"/>
      <c r="D194" s="122"/>
      <c r="E194" s="122"/>
      <c r="F194" s="120"/>
      <c r="G194" s="120"/>
      <c r="H194" s="120"/>
      <c r="I194" s="121"/>
      <c r="J194" s="121"/>
      <c r="K194" s="121"/>
      <c r="L194" s="121"/>
      <c r="M194" s="122"/>
      <c r="N194" s="121"/>
      <c r="O194" s="121"/>
      <c r="P194" s="121"/>
      <c r="Q194" s="121"/>
      <c r="R194" s="119"/>
      <c r="S194" s="122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65"/>
      <c r="BE194" s="65"/>
      <c r="BF194" s="65"/>
      <c r="BG194" s="65"/>
      <c r="BH194" s="65"/>
      <c r="BI194" s="65"/>
      <c r="BJ194" s="65"/>
      <c r="BK194" s="65"/>
      <c r="BL194" s="65"/>
      <c r="BM194" s="65"/>
      <c r="BN194" s="65"/>
    </row>
    <row r="195" spans="1:66" s="66" customFormat="1" x14ac:dyDescent="0.2">
      <c r="A195" s="109"/>
      <c r="B195" s="17"/>
      <c r="C195" s="120"/>
      <c r="D195" s="122"/>
      <c r="E195" s="122"/>
      <c r="F195" s="120"/>
      <c r="G195" s="120"/>
      <c r="H195" s="120"/>
      <c r="I195" s="121"/>
      <c r="J195" s="121"/>
      <c r="K195" s="121"/>
      <c r="L195" s="121"/>
      <c r="M195" s="122"/>
      <c r="N195" s="121"/>
      <c r="O195" s="121"/>
      <c r="P195" s="121"/>
      <c r="Q195" s="121"/>
      <c r="R195" s="119"/>
      <c r="S195" s="121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65"/>
      <c r="BE195" s="65"/>
      <c r="BF195" s="65"/>
      <c r="BG195" s="65"/>
      <c r="BH195" s="65"/>
      <c r="BI195" s="65"/>
      <c r="BJ195" s="65"/>
      <c r="BK195" s="65"/>
      <c r="BL195" s="65"/>
      <c r="BM195" s="65"/>
      <c r="BN195" s="65"/>
    </row>
    <row r="196" spans="1:66" s="66" customFormat="1" x14ac:dyDescent="0.2">
      <c r="A196" s="109"/>
      <c r="B196" s="17"/>
      <c r="C196" s="120"/>
      <c r="D196" s="122"/>
      <c r="E196" s="122"/>
      <c r="F196" s="120"/>
      <c r="G196" s="120"/>
      <c r="H196" s="120"/>
      <c r="I196" s="121"/>
      <c r="J196" s="121"/>
      <c r="K196" s="121"/>
      <c r="L196" s="121"/>
      <c r="M196" s="122"/>
      <c r="N196" s="121"/>
      <c r="O196" s="121"/>
      <c r="P196" s="121"/>
      <c r="Q196" s="121"/>
      <c r="R196" s="119"/>
      <c r="S196" s="122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65"/>
      <c r="BE196" s="65"/>
      <c r="BF196" s="65"/>
      <c r="BG196" s="65"/>
      <c r="BH196" s="65"/>
      <c r="BI196" s="65"/>
      <c r="BJ196" s="65"/>
      <c r="BK196" s="65"/>
      <c r="BL196" s="65"/>
      <c r="BM196" s="65"/>
      <c r="BN196" s="65"/>
    </row>
    <row r="197" spans="1:66" s="66" customFormat="1" x14ac:dyDescent="0.2">
      <c r="A197" s="109"/>
      <c r="B197" s="17"/>
      <c r="C197" s="121"/>
      <c r="D197" s="122"/>
      <c r="E197" s="122"/>
      <c r="F197" s="120"/>
      <c r="G197" s="120"/>
      <c r="H197" s="120"/>
      <c r="I197" s="121"/>
      <c r="J197" s="121"/>
      <c r="K197" s="121"/>
      <c r="L197" s="121"/>
      <c r="M197" s="122"/>
      <c r="N197" s="121"/>
      <c r="O197" s="121"/>
      <c r="P197" s="121"/>
      <c r="Q197" s="121"/>
      <c r="R197" s="119"/>
      <c r="S197" s="122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65"/>
      <c r="BE197" s="65"/>
      <c r="BF197" s="65"/>
      <c r="BG197" s="65"/>
      <c r="BH197" s="65"/>
      <c r="BI197" s="65"/>
      <c r="BJ197" s="65"/>
      <c r="BK197" s="65"/>
      <c r="BL197" s="65"/>
      <c r="BM197" s="65"/>
      <c r="BN197" s="65"/>
    </row>
    <row r="198" spans="1:66" s="66" customFormat="1" x14ac:dyDescent="0.2">
      <c r="A198" s="109"/>
      <c r="B198" s="17"/>
      <c r="C198" s="121"/>
      <c r="D198" s="122"/>
      <c r="E198" s="122"/>
      <c r="F198" s="120"/>
      <c r="G198" s="120"/>
      <c r="H198" s="120"/>
      <c r="I198" s="121"/>
      <c r="J198" s="121"/>
      <c r="K198" s="121"/>
      <c r="L198" s="121"/>
      <c r="M198" s="122"/>
      <c r="N198" s="121"/>
      <c r="O198" s="121"/>
      <c r="P198" s="121"/>
      <c r="Q198" s="121"/>
      <c r="R198" s="119"/>
      <c r="S198" s="119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65"/>
      <c r="BE198" s="65"/>
      <c r="BF198" s="65"/>
      <c r="BG198" s="65"/>
      <c r="BH198" s="65"/>
      <c r="BI198" s="65"/>
      <c r="BJ198" s="65"/>
      <c r="BK198" s="65"/>
      <c r="BL198" s="65"/>
      <c r="BM198" s="65"/>
      <c r="BN198" s="65"/>
    </row>
    <row r="199" spans="1:66" s="66" customFormat="1" x14ac:dyDescent="0.2">
      <c r="A199" s="109"/>
      <c r="B199" s="17"/>
      <c r="C199" s="121"/>
      <c r="D199" s="122"/>
      <c r="E199" s="122"/>
      <c r="F199" s="120"/>
      <c r="G199" s="120"/>
      <c r="H199" s="120"/>
      <c r="I199" s="121"/>
      <c r="J199" s="121"/>
      <c r="K199" s="121"/>
      <c r="L199" s="121"/>
      <c r="M199" s="122"/>
      <c r="N199" s="121"/>
      <c r="O199" s="121"/>
      <c r="P199" s="121"/>
      <c r="Q199" s="121"/>
      <c r="R199" s="119"/>
      <c r="S199" s="123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65"/>
      <c r="BE199" s="65"/>
      <c r="BF199" s="65"/>
      <c r="BG199" s="65"/>
      <c r="BH199" s="65"/>
      <c r="BI199" s="65"/>
      <c r="BJ199" s="65"/>
      <c r="BK199" s="65"/>
      <c r="BL199" s="65"/>
      <c r="BM199" s="65"/>
      <c r="BN199" s="65"/>
    </row>
    <row r="200" spans="1:66" s="66" customFormat="1" x14ac:dyDescent="0.2">
      <c r="A200" s="109"/>
      <c r="B200" s="17"/>
      <c r="C200" s="121"/>
      <c r="D200" s="122"/>
      <c r="E200" s="122"/>
      <c r="F200" s="120"/>
      <c r="G200" s="120"/>
      <c r="H200" s="120"/>
      <c r="I200" s="121"/>
      <c r="J200" s="121"/>
      <c r="K200" s="121"/>
      <c r="L200" s="121"/>
      <c r="M200" s="122"/>
      <c r="N200" s="121"/>
      <c r="O200" s="121"/>
      <c r="P200" s="121"/>
      <c r="Q200" s="121"/>
      <c r="R200" s="119"/>
      <c r="S200" s="119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65"/>
      <c r="BE200" s="65"/>
      <c r="BF200" s="65"/>
      <c r="BG200" s="65"/>
      <c r="BH200" s="65"/>
      <c r="BI200" s="65"/>
      <c r="BJ200" s="65"/>
      <c r="BK200" s="65"/>
      <c r="BL200" s="65"/>
      <c r="BM200" s="65"/>
      <c r="BN200" s="65"/>
    </row>
    <row r="201" spans="1:66" s="66" customFormat="1" x14ac:dyDescent="0.2">
      <c r="A201" s="109"/>
      <c r="B201" s="17"/>
      <c r="C201" s="121"/>
      <c r="D201" s="122"/>
      <c r="E201" s="122"/>
      <c r="F201" s="120"/>
      <c r="G201" s="120"/>
      <c r="H201" s="120"/>
      <c r="I201" s="121"/>
      <c r="J201" s="121"/>
      <c r="K201" s="121"/>
      <c r="L201" s="121"/>
      <c r="M201" s="122"/>
      <c r="N201" s="121"/>
      <c r="O201" s="121"/>
      <c r="P201" s="121"/>
      <c r="Q201" s="121"/>
      <c r="R201" s="119"/>
      <c r="S201" s="119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65"/>
      <c r="BE201" s="65"/>
      <c r="BF201" s="65"/>
      <c r="BG201" s="65"/>
      <c r="BH201" s="65"/>
      <c r="BI201" s="65"/>
      <c r="BJ201" s="65"/>
      <c r="BK201" s="65"/>
      <c r="BL201" s="65"/>
      <c r="BM201" s="65"/>
      <c r="BN201" s="65"/>
    </row>
    <row r="202" spans="1:66" s="66" customFormat="1" x14ac:dyDescent="0.2">
      <c r="A202" s="109"/>
      <c r="B202" s="17"/>
      <c r="C202" s="121"/>
      <c r="D202" s="122"/>
      <c r="E202" s="122"/>
      <c r="F202" s="120"/>
      <c r="G202" s="120"/>
      <c r="H202" s="120"/>
      <c r="I202" s="121"/>
      <c r="J202" s="121"/>
      <c r="K202" s="121"/>
      <c r="L202" s="121"/>
      <c r="M202" s="122"/>
      <c r="N202" s="121"/>
      <c r="O202" s="121"/>
      <c r="P202" s="121"/>
      <c r="Q202" s="121"/>
      <c r="R202" s="119"/>
      <c r="S202" s="119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65"/>
      <c r="BE202" s="65"/>
      <c r="BF202" s="65"/>
      <c r="BG202" s="65"/>
      <c r="BH202" s="65"/>
      <c r="BI202" s="65"/>
      <c r="BJ202" s="65"/>
      <c r="BK202" s="65"/>
      <c r="BL202" s="65"/>
      <c r="BM202" s="65"/>
      <c r="BN202" s="65"/>
    </row>
    <row r="203" spans="1:66" s="66" customFormat="1" x14ac:dyDescent="0.2">
      <c r="A203" s="109"/>
      <c r="B203" s="17"/>
      <c r="C203" s="121"/>
      <c r="D203" s="122"/>
      <c r="E203" s="122"/>
      <c r="F203" s="120"/>
      <c r="G203" s="120"/>
      <c r="H203" s="120"/>
      <c r="I203" s="121"/>
      <c r="J203" s="121"/>
      <c r="K203" s="121"/>
      <c r="L203" s="121"/>
      <c r="M203" s="122"/>
      <c r="N203" s="121"/>
      <c r="O203" s="121"/>
      <c r="P203" s="121"/>
      <c r="Q203" s="121"/>
      <c r="R203" s="119"/>
      <c r="S203" s="119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65"/>
      <c r="BE203" s="65"/>
      <c r="BF203" s="65"/>
      <c r="BG203" s="65"/>
      <c r="BH203" s="65"/>
      <c r="BI203" s="65"/>
      <c r="BJ203" s="65"/>
      <c r="BK203" s="65"/>
      <c r="BL203" s="65"/>
      <c r="BM203" s="65"/>
      <c r="BN203" s="65"/>
    </row>
    <row r="204" spans="1:66" s="66" customFormat="1" x14ac:dyDescent="0.2">
      <c r="A204" s="109"/>
      <c r="B204" s="17"/>
      <c r="C204" s="121"/>
      <c r="D204" s="122"/>
      <c r="E204" s="122"/>
      <c r="F204" s="120"/>
      <c r="G204" s="120"/>
      <c r="H204" s="120"/>
      <c r="I204" s="121"/>
      <c r="J204" s="121"/>
      <c r="K204" s="121"/>
      <c r="L204" s="121"/>
      <c r="M204" s="122"/>
      <c r="N204" s="121"/>
      <c r="O204" s="121"/>
      <c r="P204" s="121"/>
      <c r="Q204" s="121"/>
      <c r="R204" s="119"/>
      <c r="S204" s="119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65"/>
      <c r="BE204" s="65"/>
      <c r="BF204" s="65"/>
      <c r="BG204" s="65"/>
      <c r="BH204" s="65"/>
      <c r="BI204" s="65"/>
      <c r="BJ204" s="65"/>
      <c r="BK204" s="65"/>
      <c r="BL204" s="65"/>
      <c r="BM204" s="65"/>
      <c r="BN204" s="65"/>
    </row>
    <row r="205" spans="1:66" s="66" customFormat="1" x14ac:dyDescent="0.2">
      <c r="A205" s="109"/>
      <c r="B205" s="17"/>
      <c r="C205" s="121"/>
      <c r="D205" s="122"/>
      <c r="E205" s="122"/>
      <c r="F205" s="120"/>
      <c r="G205" s="120"/>
      <c r="H205" s="120"/>
      <c r="I205" s="121"/>
      <c r="J205" s="121"/>
      <c r="K205" s="121"/>
      <c r="L205" s="121"/>
      <c r="M205" s="122"/>
      <c r="N205" s="121"/>
      <c r="O205" s="121"/>
      <c r="P205" s="121"/>
      <c r="Q205" s="121"/>
      <c r="R205" s="119"/>
      <c r="S205" s="119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65"/>
      <c r="BE205" s="65"/>
      <c r="BF205" s="65"/>
      <c r="BG205" s="65"/>
      <c r="BH205" s="65"/>
      <c r="BI205" s="65"/>
      <c r="BJ205" s="65"/>
      <c r="BK205" s="65"/>
      <c r="BL205" s="65"/>
      <c r="BM205" s="65"/>
      <c r="BN205" s="65"/>
    </row>
    <row r="206" spans="1:66" s="66" customFormat="1" x14ac:dyDescent="0.2">
      <c r="A206" s="109"/>
      <c r="B206" s="17"/>
      <c r="C206" s="121"/>
      <c r="D206" s="122"/>
      <c r="E206" s="122"/>
      <c r="F206" s="120"/>
      <c r="G206" s="120"/>
      <c r="H206" s="120"/>
      <c r="I206" s="121"/>
      <c r="J206" s="121"/>
      <c r="K206" s="121"/>
      <c r="L206" s="121"/>
      <c r="M206" s="122"/>
      <c r="N206" s="121"/>
      <c r="O206" s="121"/>
      <c r="P206" s="121"/>
      <c r="Q206" s="121"/>
      <c r="R206" s="119"/>
      <c r="S206" s="119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65"/>
      <c r="BE206" s="65"/>
      <c r="BF206" s="65"/>
      <c r="BG206" s="65"/>
      <c r="BH206" s="65"/>
      <c r="BI206" s="65"/>
      <c r="BJ206" s="65"/>
      <c r="BK206" s="65"/>
      <c r="BL206" s="65"/>
      <c r="BM206" s="65"/>
      <c r="BN206" s="65"/>
    </row>
    <row r="207" spans="1:66" s="66" customFormat="1" x14ac:dyDescent="0.2">
      <c r="A207" s="109"/>
      <c r="B207" s="17"/>
      <c r="C207" s="121"/>
      <c r="D207" s="122"/>
      <c r="E207" s="122"/>
      <c r="F207" s="120"/>
      <c r="G207" s="120"/>
      <c r="H207" s="120"/>
      <c r="I207" s="121"/>
      <c r="J207" s="121"/>
      <c r="K207" s="121"/>
      <c r="L207" s="121"/>
      <c r="M207" s="122"/>
      <c r="N207" s="121"/>
      <c r="O207" s="121"/>
      <c r="P207" s="121"/>
      <c r="Q207" s="121"/>
      <c r="R207" s="119"/>
      <c r="S207" s="119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65"/>
      <c r="BE207" s="65"/>
      <c r="BF207" s="65"/>
      <c r="BG207" s="65"/>
      <c r="BH207" s="65"/>
      <c r="BI207" s="65"/>
      <c r="BJ207" s="65"/>
      <c r="BK207" s="65"/>
      <c r="BL207" s="65"/>
      <c r="BM207" s="65"/>
      <c r="BN207" s="65"/>
    </row>
    <row r="208" spans="1:66" s="66" customFormat="1" x14ac:dyDescent="0.2">
      <c r="A208" s="109"/>
      <c r="B208" s="17"/>
      <c r="C208" s="121"/>
      <c r="D208" s="122"/>
      <c r="E208" s="122"/>
      <c r="F208" s="120"/>
      <c r="G208" s="120"/>
      <c r="H208" s="120"/>
      <c r="I208" s="121"/>
      <c r="J208" s="121"/>
      <c r="K208" s="121"/>
      <c r="L208" s="121"/>
      <c r="M208" s="122"/>
      <c r="N208" s="121"/>
      <c r="O208" s="121"/>
      <c r="P208" s="121"/>
      <c r="Q208" s="121"/>
      <c r="R208" s="119"/>
      <c r="S208" s="119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65"/>
      <c r="BE208" s="65"/>
      <c r="BF208" s="65"/>
      <c r="BG208" s="65"/>
      <c r="BH208" s="65"/>
      <c r="BI208" s="65"/>
      <c r="BJ208" s="65"/>
      <c r="BK208" s="65"/>
      <c r="BL208" s="65"/>
      <c r="BM208" s="65"/>
      <c r="BN208" s="65"/>
    </row>
    <row r="209" spans="1:66" s="66" customFormat="1" x14ac:dyDescent="0.2">
      <c r="A209" s="109"/>
      <c r="B209" s="17"/>
      <c r="C209" s="121"/>
      <c r="D209" s="122"/>
      <c r="E209" s="122"/>
      <c r="F209" s="120"/>
      <c r="G209" s="120"/>
      <c r="H209" s="120"/>
      <c r="I209" s="121"/>
      <c r="J209" s="121"/>
      <c r="K209" s="121"/>
      <c r="L209" s="121"/>
      <c r="M209" s="122"/>
      <c r="N209" s="121"/>
      <c r="O209" s="121"/>
      <c r="P209" s="121"/>
      <c r="Q209" s="121"/>
      <c r="R209" s="119"/>
      <c r="S209" s="119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65"/>
      <c r="BE209" s="65"/>
      <c r="BF209" s="65"/>
      <c r="BG209" s="65"/>
      <c r="BH209" s="65"/>
      <c r="BI209" s="65"/>
      <c r="BJ209" s="65"/>
      <c r="BK209" s="65"/>
      <c r="BL209" s="65"/>
      <c r="BM209" s="65"/>
      <c r="BN209" s="65"/>
    </row>
    <row r="210" spans="1:66" s="66" customFormat="1" x14ac:dyDescent="0.2">
      <c r="A210" s="109"/>
      <c r="B210" s="17"/>
      <c r="C210" s="121"/>
      <c r="D210" s="122"/>
      <c r="E210" s="122"/>
      <c r="F210" s="120"/>
      <c r="G210" s="120"/>
      <c r="H210" s="120"/>
      <c r="I210" s="121"/>
      <c r="J210" s="121"/>
      <c r="K210" s="121"/>
      <c r="L210" s="121"/>
      <c r="M210" s="122"/>
      <c r="N210" s="121"/>
      <c r="O210" s="121"/>
      <c r="P210" s="121"/>
      <c r="Q210" s="121"/>
      <c r="R210" s="119"/>
      <c r="S210" s="119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65"/>
      <c r="BE210" s="65"/>
      <c r="BF210" s="65"/>
      <c r="BG210" s="65"/>
      <c r="BH210" s="65"/>
      <c r="BI210" s="65"/>
      <c r="BJ210" s="65"/>
      <c r="BK210" s="65"/>
      <c r="BL210" s="65"/>
      <c r="BM210" s="65"/>
      <c r="BN210" s="65"/>
    </row>
    <row r="211" spans="1:66" s="66" customFormat="1" x14ac:dyDescent="0.2">
      <c r="A211" s="109"/>
      <c r="B211" s="17"/>
      <c r="C211" s="121"/>
      <c r="D211" s="122"/>
      <c r="E211" s="122"/>
      <c r="F211" s="120"/>
      <c r="G211" s="120"/>
      <c r="H211" s="120"/>
      <c r="I211" s="121"/>
      <c r="J211" s="121"/>
      <c r="K211" s="121"/>
      <c r="L211" s="121"/>
      <c r="M211" s="122"/>
      <c r="N211" s="121"/>
      <c r="O211" s="121"/>
      <c r="P211" s="121"/>
      <c r="Q211" s="121"/>
      <c r="R211" s="119"/>
      <c r="S211" s="119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65"/>
      <c r="BE211" s="65"/>
      <c r="BF211" s="65"/>
      <c r="BG211" s="65"/>
      <c r="BH211" s="65"/>
      <c r="BI211" s="65"/>
      <c r="BJ211" s="65"/>
      <c r="BK211" s="65"/>
      <c r="BL211" s="65"/>
      <c r="BM211" s="65"/>
      <c r="BN211" s="65"/>
    </row>
    <row r="212" spans="1:66" s="66" customFormat="1" x14ac:dyDescent="0.2">
      <c r="A212" s="109"/>
      <c r="B212" s="17"/>
      <c r="C212" s="121"/>
      <c r="D212" s="122"/>
      <c r="E212" s="122"/>
      <c r="F212" s="120"/>
      <c r="G212" s="120"/>
      <c r="H212" s="120"/>
      <c r="I212" s="121"/>
      <c r="J212" s="121"/>
      <c r="K212" s="121"/>
      <c r="L212" s="121"/>
      <c r="M212" s="122"/>
      <c r="N212" s="121"/>
      <c r="O212" s="121"/>
      <c r="P212" s="121"/>
      <c r="Q212" s="121"/>
      <c r="R212" s="119"/>
      <c r="S212" s="119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65"/>
      <c r="BE212" s="65"/>
      <c r="BF212" s="65"/>
      <c r="BG212" s="65"/>
      <c r="BH212" s="65"/>
      <c r="BI212" s="65"/>
      <c r="BJ212" s="65"/>
      <c r="BK212" s="65"/>
      <c r="BL212" s="65"/>
      <c r="BM212" s="65"/>
      <c r="BN212" s="65"/>
    </row>
    <row r="213" spans="1:66" s="66" customFormat="1" x14ac:dyDescent="0.2">
      <c r="A213" s="109"/>
      <c r="B213" s="17"/>
      <c r="C213" s="121"/>
      <c r="D213" s="122"/>
      <c r="E213" s="122"/>
      <c r="F213" s="120"/>
      <c r="G213" s="120"/>
      <c r="H213" s="120"/>
      <c r="I213" s="121"/>
      <c r="J213" s="121"/>
      <c r="K213" s="121"/>
      <c r="L213" s="121"/>
      <c r="M213" s="122"/>
      <c r="N213" s="121"/>
      <c r="O213" s="121"/>
      <c r="P213" s="121"/>
      <c r="Q213" s="121"/>
      <c r="R213" s="119"/>
      <c r="S213" s="119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65"/>
      <c r="BE213" s="65"/>
      <c r="BF213" s="65"/>
      <c r="BG213" s="65"/>
      <c r="BH213" s="65"/>
      <c r="BI213" s="65"/>
      <c r="BJ213" s="65"/>
      <c r="BK213" s="65"/>
      <c r="BL213" s="65"/>
      <c r="BM213" s="65"/>
      <c r="BN213" s="65"/>
    </row>
    <row r="214" spans="1:66" s="66" customFormat="1" x14ac:dyDescent="0.2">
      <c r="A214" s="109"/>
      <c r="B214" s="17"/>
      <c r="C214" s="121"/>
      <c r="D214" s="122"/>
      <c r="E214" s="122"/>
      <c r="F214" s="120"/>
      <c r="G214" s="120"/>
      <c r="H214" s="120"/>
      <c r="I214" s="121"/>
      <c r="J214" s="121"/>
      <c r="K214" s="121"/>
      <c r="L214" s="121"/>
      <c r="M214" s="122"/>
      <c r="N214" s="121"/>
      <c r="O214" s="121"/>
      <c r="P214" s="121"/>
      <c r="Q214" s="121"/>
      <c r="R214" s="119"/>
      <c r="S214" s="119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65"/>
      <c r="BE214" s="65"/>
      <c r="BF214" s="65"/>
      <c r="BG214" s="65"/>
      <c r="BH214" s="65"/>
      <c r="BI214" s="65"/>
      <c r="BJ214" s="65"/>
      <c r="BK214" s="65"/>
      <c r="BL214" s="65"/>
      <c r="BM214" s="65"/>
      <c r="BN214" s="65"/>
    </row>
    <row r="215" spans="1:66" s="66" customFormat="1" x14ac:dyDescent="0.2">
      <c r="A215" s="109"/>
      <c r="B215" s="17"/>
      <c r="C215" s="121"/>
      <c r="D215" s="122"/>
      <c r="E215" s="122"/>
      <c r="F215" s="120"/>
      <c r="G215" s="120"/>
      <c r="H215" s="120"/>
      <c r="I215" s="121"/>
      <c r="J215" s="121"/>
      <c r="K215" s="121"/>
      <c r="L215" s="121"/>
      <c r="M215" s="122"/>
      <c r="N215" s="121"/>
      <c r="O215" s="121"/>
      <c r="P215" s="121"/>
      <c r="Q215" s="121"/>
      <c r="R215" s="119"/>
      <c r="S215" s="119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65"/>
      <c r="BE215" s="65"/>
      <c r="BF215" s="65"/>
      <c r="BG215" s="65"/>
      <c r="BH215" s="65"/>
      <c r="BI215" s="65"/>
      <c r="BJ215" s="65"/>
      <c r="BK215" s="65"/>
      <c r="BL215" s="65"/>
      <c r="BM215" s="65"/>
      <c r="BN215" s="65"/>
    </row>
    <row r="216" spans="1:66" s="66" customFormat="1" x14ac:dyDescent="0.2">
      <c r="A216" s="109"/>
      <c r="B216" s="17"/>
      <c r="C216" s="121"/>
      <c r="D216" s="122"/>
      <c r="E216" s="122"/>
      <c r="F216" s="120"/>
      <c r="G216" s="120"/>
      <c r="H216" s="120"/>
      <c r="I216" s="121"/>
      <c r="J216" s="121"/>
      <c r="K216" s="121"/>
      <c r="L216" s="121"/>
      <c r="M216" s="122"/>
      <c r="N216" s="121"/>
      <c r="O216" s="121"/>
      <c r="P216" s="121"/>
      <c r="Q216" s="121"/>
      <c r="R216" s="119"/>
      <c r="S216" s="119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65"/>
      <c r="BE216" s="65"/>
      <c r="BF216" s="65"/>
      <c r="BG216" s="65"/>
      <c r="BH216" s="65"/>
      <c r="BI216" s="65"/>
      <c r="BJ216" s="65"/>
      <c r="BK216" s="65"/>
      <c r="BL216" s="65"/>
      <c r="BM216" s="65"/>
      <c r="BN216" s="65"/>
    </row>
    <row r="217" spans="1:66" s="66" customFormat="1" x14ac:dyDescent="0.2">
      <c r="A217" s="109"/>
      <c r="B217" s="17"/>
      <c r="C217" s="121"/>
      <c r="D217" s="122"/>
      <c r="E217" s="122"/>
      <c r="F217" s="120"/>
      <c r="G217" s="120"/>
      <c r="H217" s="120"/>
      <c r="I217" s="121"/>
      <c r="J217" s="121"/>
      <c r="K217" s="121"/>
      <c r="L217" s="121"/>
      <c r="M217" s="122"/>
      <c r="N217" s="121"/>
      <c r="O217" s="121"/>
      <c r="P217" s="121"/>
      <c r="Q217" s="121"/>
      <c r="R217" s="119"/>
      <c r="S217" s="119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65"/>
      <c r="BE217" s="65"/>
      <c r="BF217" s="65"/>
      <c r="BG217" s="65"/>
      <c r="BH217" s="65"/>
      <c r="BI217" s="65"/>
      <c r="BJ217" s="65"/>
      <c r="BK217" s="65"/>
      <c r="BL217" s="65"/>
      <c r="BM217" s="65"/>
      <c r="BN217" s="65"/>
    </row>
    <row r="218" spans="1:66" s="66" customFormat="1" x14ac:dyDescent="0.2">
      <c r="A218" s="109"/>
      <c r="B218" s="17"/>
      <c r="C218" s="121"/>
      <c r="D218" s="122"/>
      <c r="E218" s="122"/>
      <c r="F218" s="120"/>
      <c r="G218" s="120"/>
      <c r="H218" s="120"/>
      <c r="I218" s="121"/>
      <c r="J218" s="121"/>
      <c r="K218" s="121"/>
      <c r="L218" s="121"/>
      <c r="M218" s="122"/>
      <c r="N218" s="121"/>
      <c r="O218" s="121"/>
      <c r="P218" s="121"/>
      <c r="Q218" s="121"/>
      <c r="R218" s="119"/>
      <c r="S218" s="119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65"/>
      <c r="BE218" s="65"/>
      <c r="BF218" s="65"/>
      <c r="BG218" s="65"/>
      <c r="BH218" s="65"/>
      <c r="BI218" s="65"/>
      <c r="BJ218" s="65"/>
      <c r="BK218" s="65"/>
      <c r="BL218" s="65"/>
      <c r="BM218" s="65"/>
      <c r="BN218" s="65"/>
    </row>
    <row r="219" spans="1:66" s="66" customFormat="1" x14ac:dyDescent="0.2">
      <c r="A219" s="109"/>
      <c r="B219" s="17"/>
      <c r="C219" s="121"/>
      <c r="D219" s="122"/>
      <c r="E219" s="122"/>
      <c r="F219" s="120"/>
      <c r="G219" s="120"/>
      <c r="H219" s="120"/>
      <c r="I219" s="121"/>
      <c r="J219" s="121"/>
      <c r="K219" s="121"/>
      <c r="L219" s="121"/>
      <c r="M219" s="122"/>
      <c r="N219" s="121"/>
      <c r="O219" s="121"/>
      <c r="P219" s="121"/>
      <c r="Q219" s="121"/>
      <c r="R219" s="119"/>
      <c r="S219" s="119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65"/>
      <c r="BE219" s="65"/>
      <c r="BF219" s="65"/>
      <c r="BG219" s="65"/>
      <c r="BH219" s="65"/>
      <c r="BI219" s="65"/>
      <c r="BJ219" s="65"/>
      <c r="BK219" s="65"/>
      <c r="BL219" s="65"/>
      <c r="BM219" s="65"/>
      <c r="BN219" s="65"/>
    </row>
    <row r="220" spans="1:66" s="66" customFormat="1" x14ac:dyDescent="0.2">
      <c r="A220" s="109"/>
      <c r="B220" s="17"/>
      <c r="C220" s="121"/>
      <c r="D220" s="122"/>
      <c r="E220" s="122"/>
      <c r="F220" s="120"/>
      <c r="G220" s="120"/>
      <c r="H220" s="120"/>
      <c r="I220" s="121"/>
      <c r="J220" s="121"/>
      <c r="K220" s="121"/>
      <c r="L220" s="121"/>
      <c r="M220" s="122"/>
      <c r="N220" s="121"/>
      <c r="O220" s="121"/>
      <c r="P220" s="121"/>
      <c r="Q220" s="121"/>
      <c r="R220" s="119"/>
      <c r="S220" s="119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65"/>
      <c r="BE220" s="65"/>
      <c r="BF220" s="65"/>
      <c r="BG220" s="65"/>
      <c r="BH220" s="65"/>
      <c r="BI220" s="65"/>
      <c r="BJ220" s="65"/>
      <c r="BK220" s="65"/>
      <c r="BL220" s="65"/>
      <c r="BM220" s="65"/>
      <c r="BN220" s="65"/>
    </row>
    <row r="221" spans="1:66" s="66" customFormat="1" x14ac:dyDescent="0.2">
      <c r="A221" s="109"/>
      <c r="B221" s="17"/>
      <c r="C221" s="121"/>
      <c r="D221" s="122"/>
      <c r="E221" s="122"/>
      <c r="F221" s="120"/>
      <c r="G221" s="120"/>
      <c r="H221" s="120"/>
      <c r="I221" s="121"/>
      <c r="J221" s="121"/>
      <c r="K221" s="121"/>
      <c r="L221" s="121"/>
      <c r="M221" s="122"/>
      <c r="N221" s="121"/>
      <c r="O221" s="121"/>
      <c r="P221" s="121"/>
      <c r="Q221" s="121"/>
      <c r="R221" s="119"/>
      <c r="S221" s="119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65"/>
      <c r="BE221" s="65"/>
      <c r="BF221" s="65"/>
      <c r="BG221" s="65"/>
      <c r="BH221" s="65"/>
      <c r="BI221" s="65"/>
      <c r="BJ221" s="65"/>
      <c r="BK221" s="65"/>
      <c r="BL221" s="65"/>
      <c r="BM221" s="65"/>
      <c r="BN221" s="65"/>
    </row>
    <row r="222" spans="1:66" s="66" customFormat="1" x14ac:dyDescent="0.2">
      <c r="A222" s="109"/>
      <c r="B222" s="17"/>
      <c r="C222" s="121"/>
      <c r="D222" s="122"/>
      <c r="E222" s="122"/>
      <c r="F222" s="120"/>
      <c r="G222" s="120"/>
      <c r="H222" s="120"/>
      <c r="I222" s="121"/>
      <c r="J222" s="121"/>
      <c r="K222" s="121"/>
      <c r="L222" s="121"/>
      <c r="M222" s="122"/>
      <c r="N222" s="121"/>
      <c r="O222" s="121"/>
      <c r="P222" s="121"/>
      <c r="Q222" s="121"/>
      <c r="R222" s="119"/>
      <c r="S222" s="119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65"/>
      <c r="BE222" s="65"/>
      <c r="BF222" s="65"/>
      <c r="BG222" s="65"/>
      <c r="BH222" s="65"/>
      <c r="BI222" s="65"/>
      <c r="BJ222" s="65"/>
      <c r="BK222" s="65"/>
      <c r="BL222" s="65"/>
      <c r="BM222" s="65"/>
      <c r="BN222" s="65"/>
    </row>
    <row r="223" spans="1:66" s="66" customFormat="1" x14ac:dyDescent="0.2">
      <c r="A223" s="109"/>
      <c r="B223" s="17"/>
      <c r="C223" s="121"/>
      <c r="D223" s="122"/>
      <c r="E223" s="122"/>
      <c r="F223" s="120"/>
      <c r="G223" s="120"/>
      <c r="H223" s="120"/>
      <c r="I223" s="121"/>
      <c r="J223" s="121"/>
      <c r="K223" s="121"/>
      <c r="L223" s="121"/>
      <c r="M223" s="122"/>
      <c r="N223" s="121"/>
      <c r="O223" s="121"/>
      <c r="P223" s="121"/>
      <c r="Q223" s="121"/>
      <c r="R223" s="119"/>
      <c r="S223" s="119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65"/>
      <c r="BE223" s="65"/>
      <c r="BF223" s="65"/>
      <c r="BG223" s="65"/>
      <c r="BH223" s="65"/>
      <c r="BI223" s="65"/>
      <c r="BJ223" s="65"/>
      <c r="BK223" s="65"/>
      <c r="BL223" s="65"/>
      <c r="BM223" s="65"/>
      <c r="BN223" s="65"/>
    </row>
    <row r="224" spans="1:66" s="66" customFormat="1" x14ac:dyDescent="0.2">
      <c r="A224" s="109"/>
      <c r="B224" s="17"/>
      <c r="C224" s="121"/>
      <c r="D224" s="122"/>
      <c r="E224" s="122"/>
      <c r="F224" s="120"/>
      <c r="G224" s="120"/>
      <c r="H224" s="120"/>
      <c r="I224" s="121"/>
      <c r="J224" s="121"/>
      <c r="K224" s="121"/>
      <c r="L224" s="121"/>
      <c r="M224" s="122"/>
      <c r="N224" s="121"/>
      <c r="O224" s="121"/>
      <c r="P224" s="121"/>
      <c r="Q224" s="121"/>
      <c r="R224" s="119"/>
      <c r="S224" s="119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65"/>
      <c r="BE224" s="65"/>
      <c r="BF224" s="65"/>
      <c r="BG224" s="65"/>
      <c r="BH224" s="65"/>
      <c r="BI224" s="65"/>
      <c r="BJ224" s="65"/>
      <c r="BK224" s="65"/>
      <c r="BL224" s="65"/>
      <c r="BM224" s="65"/>
      <c r="BN224" s="65"/>
    </row>
    <row r="225" spans="1:66" s="66" customFormat="1" x14ac:dyDescent="0.2">
      <c r="A225" s="109"/>
      <c r="B225" s="17"/>
      <c r="C225" s="121"/>
      <c r="D225" s="122"/>
      <c r="E225" s="122"/>
      <c r="F225" s="120"/>
      <c r="G225" s="120"/>
      <c r="H225" s="120"/>
      <c r="I225" s="121"/>
      <c r="J225" s="121"/>
      <c r="K225" s="121"/>
      <c r="L225" s="121"/>
      <c r="M225" s="122"/>
      <c r="N225" s="121"/>
      <c r="O225" s="121"/>
      <c r="P225" s="121"/>
      <c r="Q225" s="121"/>
      <c r="R225" s="119"/>
      <c r="S225" s="119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65"/>
      <c r="BE225" s="65"/>
      <c r="BF225" s="65"/>
      <c r="BG225" s="65"/>
      <c r="BH225" s="65"/>
      <c r="BI225" s="65"/>
      <c r="BJ225" s="65"/>
      <c r="BK225" s="65"/>
      <c r="BL225" s="65"/>
      <c r="BM225" s="65"/>
      <c r="BN225" s="65"/>
    </row>
    <row r="226" spans="1:66" s="66" customFormat="1" x14ac:dyDescent="0.2">
      <c r="A226" s="109"/>
      <c r="B226" s="17"/>
      <c r="C226" s="121"/>
      <c r="D226" s="122"/>
      <c r="E226" s="122"/>
      <c r="F226" s="120"/>
      <c r="G226" s="120"/>
      <c r="H226" s="120"/>
      <c r="I226" s="121"/>
      <c r="J226" s="121"/>
      <c r="K226" s="121"/>
      <c r="L226" s="121"/>
      <c r="M226" s="122"/>
      <c r="N226" s="121"/>
      <c r="O226" s="121"/>
      <c r="P226" s="121"/>
      <c r="Q226" s="121"/>
      <c r="R226" s="119"/>
      <c r="S226" s="119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65"/>
      <c r="BE226" s="65"/>
      <c r="BF226" s="65"/>
      <c r="BG226" s="65"/>
      <c r="BH226" s="65"/>
      <c r="BI226" s="65"/>
      <c r="BJ226" s="65"/>
      <c r="BK226" s="65"/>
      <c r="BL226" s="65"/>
      <c r="BM226" s="65"/>
      <c r="BN226" s="65"/>
    </row>
    <row r="227" spans="1:66" s="66" customFormat="1" x14ac:dyDescent="0.2">
      <c r="A227" s="109"/>
      <c r="B227" s="17"/>
      <c r="C227" s="121"/>
      <c r="D227" s="122"/>
      <c r="E227" s="122"/>
      <c r="F227" s="120"/>
      <c r="G227" s="120"/>
      <c r="H227" s="120"/>
      <c r="I227" s="121"/>
      <c r="J227" s="121"/>
      <c r="K227" s="121"/>
      <c r="L227" s="121"/>
      <c r="M227" s="122"/>
      <c r="N227" s="121"/>
      <c r="O227" s="121"/>
      <c r="P227" s="121"/>
      <c r="Q227" s="121"/>
      <c r="R227" s="119"/>
      <c r="S227" s="119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65"/>
      <c r="BE227" s="65"/>
      <c r="BF227" s="65"/>
      <c r="BG227" s="65"/>
      <c r="BH227" s="65"/>
      <c r="BI227" s="65"/>
      <c r="BJ227" s="65"/>
      <c r="BK227" s="65"/>
      <c r="BL227" s="65"/>
      <c r="BM227" s="65"/>
      <c r="BN227" s="65"/>
    </row>
    <row r="228" spans="1:66" s="66" customFormat="1" x14ac:dyDescent="0.2">
      <c r="A228" s="109"/>
      <c r="B228" s="17"/>
      <c r="C228" s="121"/>
      <c r="D228" s="122"/>
      <c r="E228" s="122"/>
      <c r="F228" s="120"/>
      <c r="G228" s="120"/>
      <c r="H228" s="120"/>
      <c r="I228" s="121"/>
      <c r="J228" s="121"/>
      <c r="K228" s="121"/>
      <c r="L228" s="121"/>
      <c r="M228" s="122"/>
      <c r="N228" s="121"/>
      <c r="O228" s="121"/>
      <c r="P228" s="121"/>
      <c r="Q228" s="121"/>
      <c r="R228" s="119"/>
      <c r="S228" s="119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65"/>
      <c r="BE228" s="65"/>
      <c r="BF228" s="65"/>
      <c r="BG228" s="65"/>
      <c r="BH228" s="65"/>
      <c r="BI228" s="65"/>
      <c r="BJ228" s="65"/>
      <c r="BK228" s="65"/>
      <c r="BL228" s="65"/>
      <c r="BM228" s="65"/>
      <c r="BN228" s="65"/>
    </row>
    <row r="229" spans="1:66" s="66" customFormat="1" x14ac:dyDescent="0.2">
      <c r="A229" s="109"/>
      <c r="B229" s="17"/>
      <c r="C229" s="121"/>
      <c r="D229" s="122"/>
      <c r="E229" s="122"/>
      <c r="F229" s="120"/>
      <c r="G229" s="120"/>
      <c r="H229" s="120"/>
      <c r="I229" s="121"/>
      <c r="J229" s="121"/>
      <c r="K229" s="121"/>
      <c r="L229" s="121"/>
      <c r="M229" s="122"/>
      <c r="N229" s="121"/>
      <c r="O229" s="121"/>
      <c r="P229" s="121"/>
      <c r="Q229" s="121"/>
      <c r="R229" s="119"/>
      <c r="S229" s="119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65"/>
      <c r="BE229" s="65"/>
      <c r="BF229" s="65"/>
      <c r="BG229" s="65"/>
      <c r="BH229" s="65"/>
      <c r="BI229" s="65"/>
      <c r="BJ229" s="65"/>
      <c r="BK229" s="65"/>
      <c r="BL229" s="65"/>
      <c r="BM229" s="65"/>
      <c r="BN229" s="65"/>
    </row>
    <row r="230" spans="1:66" s="66" customFormat="1" x14ac:dyDescent="0.2">
      <c r="A230" s="109"/>
      <c r="B230" s="17"/>
      <c r="C230" s="121"/>
      <c r="D230" s="122"/>
      <c r="E230" s="122"/>
      <c r="F230" s="120"/>
      <c r="G230" s="120"/>
      <c r="H230" s="120"/>
      <c r="I230" s="121"/>
      <c r="J230" s="121"/>
      <c r="K230" s="121"/>
      <c r="L230" s="121"/>
      <c r="M230" s="122"/>
      <c r="N230" s="121"/>
      <c r="O230" s="121"/>
      <c r="P230" s="121"/>
      <c r="Q230" s="121"/>
      <c r="R230" s="119"/>
      <c r="S230" s="119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65"/>
      <c r="BE230" s="65"/>
      <c r="BF230" s="65"/>
      <c r="BG230" s="65"/>
      <c r="BH230" s="65"/>
      <c r="BI230" s="65"/>
      <c r="BJ230" s="65"/>
      <c r="BK230" s="65"/>
      <c r="BL230" s="65"/>
      <c r="BM230" s="65"/>
      <c r="BN230" s="65"/>
    </row>
    <row r="231" spans="1:66" s="66" customFormat="1" x14ac:dyDescent="0.2">
      <c r="A231" s="109"/>
      <c r="B231" s="17"/>
      <c r="C231" s="121"/>
      <c r="D231" s="122"/>
      <c r="E231" s="122"/>
      <c r="F231" s="120"/>
      <c r="G231" s="120"/>
      <c r="H231" s="120"/>
      <c r="I231" s="121"/>
      <c r="J231" s="121"/>
      <c r="K231" s="121"/>
      <c r="L231" s="121"/>
      <c r="M231" s="122"/>
      <c r="N231" s="121"/>
      <c r="O231" s="121"/>
      <c r="P231" s="121"/>
      <c r="Q231" s="121"/>
      <c r="R231" s="119"/>
      <c r="S231" s="119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65"/>
      <c r="BE231" s="65"/>
      <c r="BF231" s="65"/>
      <c r="BG231" s="65"/>
      <c r="BH231" s="65"/>
      <c r="BI231" s="65"/>
      <c r="BJ231" s="65"/>
      <c r="BK231" s="65"/>
      <c r="BL231" s="65"/>
      <c r="BM231" s="65"/>
      <c r="BN231" s="65"/>
    </row>
    <row r="232" spans="1:66" s="66" customFormat="1" x14ac:dyDescent="0.2">
      <c r="A232" s="109"/>
      <c r="B232" s="17"/>
      <c r="C232" s="121"/>
      <c r="D232" s="122"/>
      <c r="E232" s="122"/>
      <c r="F232" s="120"/>
      <c r="G232" s="120"/>
      <c r="H232" s="120"/>
      <c r="I232" s="121"/>
      <c r="J232" s="121"/>
      <c r="K232" s="121"/>
      <c r="L232" s="121"/>
      <c r="M232" s="122"/>
      <c r="N232" s="121"/>
      <c r="O232" s="121"/>
      <c r="P232" s="121"/>
      <c r="Q232" s="121"/>
      <c r="R232" s="119"/>
      <c r="S232" s="119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65"/>
      <c r="BE232" s="65"/>
      <c r="BF232" s="65"/>
      <c r="BG232" s="65"/>
      <c r="BH232" s="65"/>
      <c r="BI232" s="65"/>
      <c r="BJ232" s="65"/>
      <c r="BK232" s="65"/>
      <c r="BL232" s="65"/>
      <c r="BM232" s="65"/>
      <c r="BN232" s="65"/>
    </row>
    <row r="233" spans="1:66" s="66" customFormat="1" x14ac:dyDescent="0.2">
      <c r="A233" s="109"/>
      <c r="B233" s="17"/>
      <c r="C233" s="121"/>
      <c r="D233" s="122"/>
      <c r="E233" s="122"/>
      <c r="F233" s="120"/>
      <c r="G233" s="120"/>
      <c r="H233" s="120"/>
      <c r="I233" s="121"/>
      <c r="J233" s="121"/>
      <c r="K233" s="121"/>
      <c r="L233" s="121"/>
      <c r="M233" s="122"/>
      <c r="N233" s="121"/>
      <c r="O233" s="121"/>
      <c r="P233" s="121"/>
      <c r="Q233" s="121"/>
      <c r="R233" s="119"/>
      <c r="S233" s="119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65"/>
      <c r="BE233" s="65"/>
      <c r="BF233" s="65"/>
      <c r="BG233" s="65"/>
      <c r="BH233" s="65"/>
      <c r="BI233" s="65"/>
      <c r="BJ233" s="65"/>
      <c r="BK233" s="65"/>
      <c r="BL233" s="65"/>
      <c r="BM233" s="65"/>
      <c r="BN233" s="65"/>
    </row>
    <row r="234" spans="1:66" s="66" customFormat="1" x14ac:dyDescent="0.2">
      <c r="A234" s="109"/>
      <c r="B234" s="17"/>
      <c r="C234" s="121"/>
      <c r="D234" s="122"/>
      <c r="E234" s="122"/>
      <c r="F234" s="120"/>
      <c r="G234" s="120"/>
      <c r="H234" s="120"/>
      <c r="I234" s="121"/>
      <c r="J234" s="121"/>
      <c r="K234" s="121"/>
      <c r="L234" s="121"/>
      <c r="M234" s="122"/>
      <c r="N234" s="121"/>
      <c r="O234" s="121"/>
      <c r="P234" s="121"/>
      <c r="Q234" s="121"/>
      <c r="R234" s="119"/>
      <c r="S234" s="119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65"/>
      <c r="BE234" s="65"/>
      <c r="BF234" s="65"/>
      <c r="BG234" s="65"/>
      <c r="BH234" s="65"/>
      <c r="BI234" s="65"/>
      <c r="BJ234" s="65"/>
      <c r="BK234" s="65"/>
      <c r="BL234" s="65"/>
      <c r="BM234" s="65"/>
      <c r="BN234" s="65"/>
    </row>
    <row r="235" spans="1:66" s="66" customFormat="1" x14ac:dyDescent="0.2">
      <c r="A235" s="109"/>
      <c r="B235" s="17"/>
      <c r="C235" s="121"/>
      <c r="D235" s="122"/>
      <c r="E235" s="122"/>
      <c r="F235" s="120"/>
      <c r="G235" s="120"/>
      <c r="H235" s="120"/>
      <c r="I235" s="121"/>
      <c r="J235" s="121"/>
      <c r="K235" s="121"/>
      <c r="L235" s="121"/>
      <c r="M235" s="122"/>
      <c r="N235" s="121"/>
      <c r="O235" s="121"/>
      <c r="P235" s="121"/>
      <c r="Q235" s="121"/>
      <c r="R235" s="119"/>
      <c r="S235" s="119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65"/>
      <c r="BE235" s="65"/>
      <c r="BF235" s="65"/>
      <c r="BG235" s="65"/>
      <c r="BH235" s="65"/>
      <c r="BI235" s="65"/>
      <c r="BJ235" s="65"/>
      <c r="BK235" s="65"/>
      <c r="BL235" s="65"/>
      <c r="BM235" s="65"/>
      <c r="BN235" s="65"/>
    </row>
    <row r="236" spans="1:66" s="66" customFormat="1" x14ac:dyDescent="0.2">
      <c r="A236" s="109"/>
      <c r="B236" s="17"/>
      <c r="C236" s="121"/>
      <c r="D236" s="122"/>
      <c r="E236" s="122"/>
      <c r="F236" s="120"/>
      <c r="G236" s="120"/>
      <c r="H236" s="120"/>
      <c r="I236" s="121"/>
      <c r="J236" s="121"/>
      <c r="K236" s="121"/>
      <c r="L236" s="121"/>
      <c r="M236" s="122"/>
      <c r="N236" s="121"/>
      <c r="O236" s="121"/>
      <c r="P236" s="121"/>
      <c r="Q236" s="121"/>
      <c r="R236" s="119"/>
      <c r="S236" s="119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65"/>
      <c r="BE236" s="65"/>
      <c r="BF236" s="65"/>
      <c r="BG236" s="65"/>
      <c r="BH236" s="65"/>
      <c r="BI236" s="65"/>
      <c r="BJ236" s="65"/>
      <c r="BK236" s="65"/>
      <c r="BL236" s="65"/>
      <c r="BM236" s="65"/>
      <c r="BN236" s="65"/>
    </row>
    <row r="237" spans="1:66" s="66" customFormat="1" x14ac:dyDescent="0.2">
      <c r="A237" s="109"/>
      <c r="B237" s="17"/>
      <c r="C237" s="121"/>
      <c r="D237" s="122"/>
      <c r="E237" s="122"/>
      <c r="F237" s="120"/>
      <c r="G237" s="120"/>
      <c r="H237" s="120"/>
      <c r="I237" s="121"/>
      <c r="J237" s="121"/>
      <c r="K237" s="121"/>
      <c r="L237" s="121"/>
      <c r="M237" s="122"/>
      <c r="N237" s="121"/>
      <c r="O237" s="121"/>
      <c r="P237" s="121"/>
      <c r="Q237" s="121"/>
      <c r="R237" s="119"/>
      <c r="S237" s="119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65"/>
      <c r="BE237" s="65"/>
      <c r="BF237" s="65"/>
      <c r="BG237" s="65"/>
      <c r="BH237" s="65"/>
      <c r="BI237" s="65"/>
      <c r="BJ237" s="65"/>
      <c r="BK237" s="65"/>
      <c r="BL237" s="65"/>
      <c r="BM237" s="65"/>
      <c r="BN237" s="65"/>
    </row>
    <row r="238" spans="1:66" s="66" customFormat="1" x14ac:dyDescent="0.2">
      <c r="A238" s="109"/>
      <c r="B238" s="17"/>
      <c r="C238" s="121"/>
      <c r="D238" s="122"/>
      <c r="E238" s="122"/>
      <c r="F238" s="120"/>
      <c r="G238" s="120"/>
      <c r="H238" s="120"/>
      <c r="I238" s="121"/>
      <c r="J238" s="121"/>
      <c r="K238" s="121"/>
      <c r="L238" s="121"/>
      <c r="M238" s="122"/>
      <c r="N238" s="121"/>
      <c r="O238" s="121"/>
      <c r="P238" s="121"/>
      <c r="Q238" s="121"/>
      <c r="R238" s="119"/>
      <c r="S238" s="119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65"/>
      <c r="BE238" s="65"/>
      <c r="BF238" s="65"/>
      <c r="BG238" s="65"/>
      <c r="BH238" s="65"/>
      <c r="BI238" s="65"/>
      <c r="BJ238" s="65"/>
      <c r="BK238" s="65"/>
      <c r="BL238" s="65"/>
      <c r="BM238" s="65"/>
      <c r="BN238" s="65"/>
    </row>
    <row r="239" spans="1:66" s="66" customFormat="1" x14ac:dyDescent="0.2">
      <c r="A239" s="109"/>
      <c r="B239" s="17"/>
      <c r="C239" s="121"/>
      <c r="D239" s="122"/>
      <c r="E239" s="122"/>
      <c r="F239" s="120"/>
      <c r="G239" s="120"/>
      <c r="H239" s="120"/>
      <c r="I239" s="121"/>
      <c r="J239" s="121"/>
      <c r="K239" s="121"/>
      <c r="L239" s="121"/>
      <c r="M239" s="122"/>
      <c r="N239" s="121"/>
      <c r="O239" s="121"/>
      <c r="P239" s="121"/>
      <c r="Q239" s="121"/>
      <c r="R239" s="119"/>
      <c r="S239" s="119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65"/>
      <c r="BE239" s="65"/>
      <c r="BF239" s="65"/>
      <c r="BG239" s="65"/>
      <c r="BH239" s="65"/>
      <c r="BI239" s="65"/>
      <c r="BJ239" s="65"/>
      <c r="BK239" s="65"/>
      <c r="BL239" s="65"/>
      <c r="BM239" s="65"/>
      <c r="BN239" s="65"/>
    </row>
    <row r="240" spans="1:66" s="66" customFormat="1" x14ac:dyDescent="0.2">
      <c r="A240" s="109"/>
      <c r="B240" s="17"/>
      <c r="C240" s="121"/>
      <c r="D240" s="122"/>
      <c r="E240" s="122"/>
      <c r="F240" s="120"/>
      <c r="G240" s="120"/>
      <c r="H240" s="120"/>
      <c r="I240" s="121"/>
      <c r="J240" s="121"/>
      <c r="K240" s="121"/>
      <c r="L240" s="121"/>
      <c r="M240" s="122"/>
      <c r="N240" s="121"/>
      <c r="O240" s="121"/>
      <c r="P240" s="121"/>
      <c r="Q240" s="121"/>
      <c r="R240" s="119"/>
      <c r="S240" s="119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65"/>
      <c r="BE240" s="65"/>
      <c r="BF240" s="65"/>
      <c r="BG240" s="65"/>
      <c r="BH240" s="65"/>
      <c r="BI240" s="65"/>
      <c r="BJ240" s="65"/>
      <c r="BK240" s="65"/>
      <c r="BL240" s="65"/>
      <c r="BM240" s="65"/>
      <c r="BN240" s="65"/>
    </row>
  </sheetData>
  <mergeCells count="19">
    <mergeCell ref="M5:M6"/>
    <mergeCell ref="N5:N6"/>
    <mergeCell ref="P4:P6"/>
    <mergeCell ref="Q4:Q6"/>
    <mergeCell ref="E5:E6"/>
    <mergeCell ref="F5:F6"/>
    <mergeCell ref="G5:G6"/>
    <mergeCell ref="H5:H6"/>
    <mergeCell ref="I5:J5"/>
    <mergeCell ref="K5:L5"/>
    <mergeCell ref="A3:S3"/>
    <mergeCell ref="A4:A6"/>
    <mergeCell ref="B4:B6"/>
    <mergeCell ref="C4:C6"/>
    <mergeCell ref="D4:N4"/>
    <mergeCell ref="O4:O6"/>
    <mergeCell ref="R4:R6"/>
    <mergeCell ref="S4:S6"/>
    <mergeCell ref="D5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2021-06-09T00:40:22Z</dcterms:created>
  <dcterms:modified xsi:type="dcterms:W3CDTF">2021-06-09T02:03:06Z</dcterms:modified>
</cp:coreProperties>
</file>