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F144" i="1" l="1"/>
  <c r="G144" i="1" s="1"/>
  <c r="H144" i="1" s="1"/>
  <c r="I144" i="1" s="1"/>
  <c r="F11" i="1" l="1"/>
  <c r="G11" i="1" s="1"/>
  <c r="H11" i="1" s="1"/>
  <c r="I11" i="1" s="1"/>
  <c r="C259" i="1"/>
  <c r="D259" i="1"/>
  <c r="E259" i="1"/>
  <c r="C251" i="1"/>
  <c r="D251" i="1"/>
  <c r="E251" i="1"/>
  <c r="C242" i="1"/>
  <c r="D242" i="1"/>
  <c r="E242" i="1"/>
  <c r="C235" i="1"/>
  <c r="D235" i="1"/>
  <c r="E235" i="1"/>
  <c r="C225" i="1"/>
  <c r="D225" i="1"/>
  <c r="E225" i="1"/>
  <c r="C216" i="1"/>
  <c r="D216" i="1"/>
  <c r="E216" i="1"/>
  <c r="C208" i="1"/>
  <c r="D208" i="1"/>
  <c r="E208" i="1"/>
  <c r="C201" i="1"/>
  <c r="D201" i="1"/>
  <c r="E201" i="1"/>
  <c r="C192" i="1"/>
  <c r="D192" i="1"/>
  <c r="E192" i="1"/>
  <c r="C184" i="1"/>
  <c r="D184" i="1"/>
  <c r="E184" i="1"/>
  <c r="C176" i="1"/>
  <c r="D176" i="1"/>
  <c r="E176" i="1"/>
  <c r="F156" i="1"/>
  <c r="G156" i="1" s="1"/>
  <c r="H156" i="1" s="1"/>
  <c r="I156" i="1" s="1"/>
  <c r="F262" i="1"/>
  <c r="G262" i="1" s="1"/>
  <c r="H262" i="1" s="1"/>
  <c r="I262" i="1" s="1"/>
  <c r="F263" i="1"/>
  <c r="G263" i="1" s="1"/>
  <c r="H263" i="1" s="1"/>
  <c r="I263" i="1" s="1"/>
  <c r="F264" i="1"/>
  <c r="G264" i="1" s="1"/>
  <c r="H264" i="1" s="1"/>
  <c r="I264" i="1" s="1"/>
  <c r="F265" i="1"/>
  <c r="G265" i="1" s="1"/>
  <c r="H265" i="1" s="1"/>
  <c r="I265" i="1" s="1"/>
  <c r="F266" i="1"/>
  <c r="G266" i="1" s="1"/>
  <c r="H266" i="1" s="1"/>
  <c r="I266" i="1" s="1"/>
  <c r="F267" i="1"/>
  <c r="F12" i="1"/>
  <c r="G12" i="1" s="1"/>
  <c r="H12" i="1" s="1"/>
  <c r="I12" i="1" s="1"/>
  <c r="F13" i="1"/>
  <c r="G13" i="1" s="1"/>
  <c r="H13" i="1" s="1"/>
  <c r="I13" i="1" s="1"/>
  <c r="F14" i="1"/>
  <c r="G14" i="1" s="1"/>
  <c r="H14" i="1" s="1"/>
  <c r="I14" i="1" s="1"/>
  <c r="F16" i="1"/>
  <c r="G16" i="1" s="1"/>
  <c r="H16" i="1" s="1"/>
  <c r="I16" i="1" s="1"/>
  <c r="F17" i="1"/>
  <c r="G17" i="1" s="1"/>
  <c r="H17" i="1" s="1"/>
  <c r="I17" i="1" s="1"/>
  <c r="F18" i="1"/>
  <c r="G18" i="1" s="1"/>
  <c r="H18" i="1" s="1"/>
  <c r="I18" i="1" s="1"/>
  <c r="F19" i="1"/>
  <c r="G19" i="1" s="1"/>
  <c r="H19" i="1" s="1"/>
  <c r="I19" i="1" s="1"/>
  <c r="F20" i="1"/>
  <c r="G20" i="1" s="1"/>
  <c r="H20" i="1" s="1"/>
  <c r="I20" i="1" s="1"/>
  <c r="F21" i="1"/>
  <c r="G21" i="1" s="1"/>
  <c r="H21" i="1" s="1"/>
  <c r="I21" i="1" s="1"/>
  <c r="F22" i="1"/>
  <c r="G22" i="1" s="1"/>
  <c r="H22" i="1" s="1"/>
  <c r="I22" i="1" s="1"/>
  <c r="F24" i="1"/>
  <c r="G24" i="1" s="1"/>
  <c r="H24" i="1" s="1"/>
  <c r="I24" i="1" s="1"/>
  <c r="F25" i="1"/>
  <c r="G25" i="1" s="1"/>
  <c r="H25" i="1" s="1"/>
  <c r="I25" i="1" s="1"/>
  <c r="F26" i="1"/>
  <c r="G26" i="1" s="1"/>
  <c r="H26" i="1" s="1"/>
  <c r="I26" i="1" s="1"/>
  <c r="F27" i="1"/>
  <c r="G27" i="1" s="1"/>
  <c r="H27" i="1" s="1"/>
  <c r="I27" i="1" s="1"/>
  <c r="F28" i="1"/>
  <c r="G28" i="1" s="1"/>
  <c r="H28" i="1" s="1"/>
  <c r="I28" i="1" s="1"/>
  <c r="F32" i="1"/>
  <c r="G32" i="1" s="1"/>
  <c r="H32" i="1" s="1"/>
  <c r="I32" i="1" s="1"/>
  <c r="F33" i="1"/>
  <c r="G33" i="1" s="1"/>
  <c r="H33" i="1" s="1"/>
  <c r="I33" i="1" s="1"/>
  <c r="F34" i="1"/>
  <c r="G34" i="1" s="1"/>
  <c r="H34" i="1" s="1"/>
  <c r="I34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40" i="1"/>
  <c r="G40" i="1" s="1"/>
  <c r="H40" i="1" s="1"/>
  <c r="I40" i="1" s="1"/>
  <c r="F42" i="1"/>
  <c r="G42" i="1" s="1"/>
  <c r="H42" i="1" s="1"/>
  <c r="I42" i="1" s="1"/>
  <c r="F43" i="1"/>
  <c r="G43" i="1" s="1"/>
  <c r="H43" i="1" s="1"/>
  <c r="I43" i="1" s="1"/>
  <c r="F44" i="1"/>
  <c r="G44" i="1" s="1"/>
  <c r="H44" i="1" s="1"/>
  <c r="I44" i="1" s="1"/>
  <c r="F45" i="1"/>
  <c r="G45" i="1" s="1"/>
  <c r="H45" i="1" s="1"/>
  <c r="I45" i="1" s="1"/>
  <c r="F46" i="1"/>
  <c r="G46" i="1" s="1"/>
  <c r="H46" i="1" s="1"/>
  <c r="I46" i="1" s="1"/>
  <c r="F47" i="1"/>
  <c r="G47" i="1" s="1"/>
  <c r="H47" i="1" s="1"/>
  <c r="I47" i="1" s="1"/>
  <c r="F48" i="1"/>
  <c r="G48" i="1" s="1"/>
  <c r="H48" i="1" s="1"/>
  <c r="I48" i="1" s="1"/>
  <c r="F49" i="1"/>
  <c r="G49" i="1" s="1"/>
  <c r="H49" i="1" s="1"/>
  <c r="I49" i="1" s="1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115" i="1"/>
  <c r="G115" i="1" s="1"/>
  <c r="H115" i="1" s="1"/>
  <c r="I115" i="1" s="1"/>
  <c r="F66" i="1"/>
  <c r="G66" i="1" s="1"/>
  <c r="H66" i="1" s="1"/>
  <c r="I66" i="1" s="1"/>
  <c r="F67" i="1"/>
  <c r="G67" i="1" s="1"/>
  <c r="H67" i="1" s="1"/>
  <c r="I67" i="1" s="1"/>
  <c r="F68" i="1"/>
  <c r="G68" i="1" s="1"/>
  <c r="H68" i="1" s="1"/>
  <c r="I68" i="1" s="1"/>
  <c r="F69" i="1"/>
  <c r="G69" i="1" s="1"/>
  <c r="H69" i="1" s="1"/>
  <c r="I69" i="1" s="1"/>
  <c r="F70" i="1"/>
  <c r="G70" i="1" s="1"/>
  <c r="H70" i="1" s="1"/>
  <c r="I70" i="1" s="1"/>
  <c r="F71" i="1"/>
  <c r="G71" i="1" s="1"/>
  <c r="H71" i="1" s="1"/>
  <c r="I71" i="1" s="1"/>
  <c r="F72" i="1"/>
  <c r="G72" i="1" s="1"/>
  <c r="H72" i="1" s="1"/>
  <c r="I72" i="1" s="1"/>
  <c r="F73" i="1"/>
  <c r="G73" i="1" s="1"/>
  <c r="H73" i="1" s="1"/>
  <c r="I73" i="1" s="1"/>
  <c r="F74" i="1"/>
  <c r="G74" i="1" s="1"/>
  <c r="H74" i="1" s="1"/>
  <c r="I74" i="1" s="1"/>
  <c r="F75" i="1"/>
  <c r="G75" i="1" s="1"/>
  <c r="H75" i="1" s="1"/>
  <c r="I75" i="1" s="1"/>
  <c r="F76" i="1"/>
  <c r="G76" i="1" s="1"/>
  <c r="H76" i="1" s="1"/>
  <c r="I76" i="1" s="1"/>
  <c r="F79" i="1"/>
  <c r="G79" i="1" s="1"/>
  <c r="H79" i="1" s="1"/>
  <c r="I79" i="1" s="1"/>
  <c r="F80" i="1"/>
  <c r="G80" i="1" s="1"/>
  <c r="H80" i="1" s="1"/>
  <c r="I80" i="1" s="1"/>
  <c r="F81" i="1"/>
  <c r="G81" i="1" s="1"/>
  <c r="H81" i="1" s="1"/>
  <c r="I81" i="1" s="1"/>
  <c r="F82" i="1"/>
  <c r="G82" i="1" s="1"/>
  <c r="H82" i="1" s="1"/>
  <c r="I82" i="1" s="1"/>
  <c r="F83" i="1"/>
  <c r="G83" i="1" s="1"/>
  <c r="H83" i="1" s="1"/>
  <c r="I83" i="1" s="1"/>
  <c r="F84" i="1"/>
  <c r="G84" i="1" s="1"/>
  <c r="H84" i="1" s="1"/>
  <c r="I84" i="1" s="1"/>
  <c r="F85" i="1"/>
  <c r="G85" i="1" s="1"/>
  <c r="H85" i="1" s="1"/>
  <c r="I85" i="1" s="1"/>
  <c r="F86" i="1"/>
  <c r="G86" i="1" s="1"/>
  <c r="H86" i="1" s="1"/>
  <c r="I86" i="1" s="1"/>
  <c r="F60" i="1"/>
  <c r="G60" i="1" s="1"/>
  <c r="H60" i="1" s="1"/>
  <c r="I60" i="1" s="1"/>
  <c r="F87" i="1"/>
  <c r="G87" i="1" s="1"/>
  <c r="H87" i="1" s="1"/>
  <c r="I87" i="1" s="1"/>
  <c r="F88" i="1"/>
  <c r="G88" i="1" s="1"/>
  <c r="H88" i="1" s="1"/>
  <c r="I88" i="1" s="1"/>
  <c r="F92" i="1"/>
  <c r="G92" i="1" s="1"/>
  <c r="H92" i="1" s="1"/>
  <c r="I92" i="1" s="1"/>
  <c r="F93" i="1"/>
  <c r="G93" i="1" s="1"/>
  <c r="H93" i="1" s="1"/>
  <c r="I93" i="1" s="1"/>
  <c r="F94" i="1"/>
  <c r="G94" i="1" s="1"/>
  <c r="H94" i="1" s="1"/>
  <c r="I94" i="1" s="1"/>
  <c r="F95" i="1"/>
  <c r="G95" i="1" s="1"/>
  <c r="H95" i="1" s="1"/>
  <c r="I95" i="1" s="1"/>
  <c r="F96" i="1"/>
  <c r="G96" i="1" s="1"/>
  <c r="H96" i="1" s="1"/>
  <c r="I96" i="1" s="1"/>
  <c r="F97" i="1"/>
  <c r="G97" i="1" s="1"/>
  <c r="H97" i="1" s="1"/>
  <c r="I97" i="1" s="1"/>
  <c r="F98" i="1"/>
  <c r="G98" i="1" s="1"/>
  <c r="H98" i="1" s="1"/>
  <c r="I98" i="1" s="1"/>
  <c r="F102" i="1"/>
  <c r="G102" i="1" s="1"/>
  <c r="H102" i="1" s="1"/>
  <c r="I102" i="1" s="1"/>
  <c r="F103" i="1"/>
  <c r="G103" i="1" s="1"/>
  <c r="H103" i="1" s="1"/>
  <c r="I103" i="1" s="1"/>
  <c r="F104" i="1"/>
  <c r="G104" i="1" s="1"/>
  <c r="H104" i="1" s="1"/>
  <c r="I104" i="1" s="1"/>
  <c r="F105" i="1"/>
  <c r="G105" i="1" s="1"/>
  <c r="H105" i="1" s="1"/>
  <c r="I105" i="1" s="1"/>
  <c r="F106" i="1"/>
  <c r="G106" i="1" s="1"/>
  <c r="H106" i="1" s="1"/>
  <c r="I106" i="1" s="1"/>
  <c r="F107" i="1"/>
  <c r="G107" i="1" s="1"/>
  <c r="H107" i="1" s="1"/>
  <c r="I107" i="1" s="1"/>
  <c r="F108" i="1"/>
  <c r="G108" i="1" s="1"/>
  <c r="H108" i="1" s="1"/>
  <c r="I108" i="1" s="1"/>
  <c r="F109" i="1"/>
  <c r="G109" i="1" s="1"/>
  <c r="H109" i="1" s="1"/>
  <c r="I109" i="1" s="1"/>
  <c r="F110" i="1"/>
  <c r="G110" i="1" s="1"/>
  <c r="H110" i="1" s="1"/>
  <c r="I110" i="1" s="1"/>
  <c r="F111" i="1"/>
  <c r="G111" i="1" s="1"/>
  <c r="H111" i="1" s="1"/>
  <c r="I111" i="1" s="1"/>
  <c r="F112" i="1"/>
  <c r="G112" i="1" s="1"/>
  <c r="H112" i="1" s="1"/>
  <c r="I112" i="1" s="1"/>
  <c r="F113" i="1"/>
  <c r="G113" i="1" s="1"/>
  <c r="H113" i="1" s="1"/>
  <c r="I113" i="1" s="1"/>
  <c r="F114" i="1"/>
  <c r="G114" i="1" s="1"/>
  <c r="H114" i="1" s="1"/>
  <c r="I114" i="1" s="1"/>
  <c r="F117" i="1"/>
  <c r="G117" i="1" s="1"/>
  <c r="H117" i="1" s="1"/>
  <c r="I117" i="1" s="1"/>
  <c r="F118" i="1"/>
  <c r="G118" i="1" s="1"/>
  <c r="H118" i="1" s="1"/>
  <c r="I118" i="1" s="1"/>
  <c r="F119" i="1"/>
  <c r="G119" i="1" s="1"/>
  <c r="H119" i="1" s="1"/>
  <c r="I119" i="1" s="1"/>
  <c r="F121" i="1"/>
  <c r="G121" i="1" s="1"/>
  <c r="H121" i="1" s="1"/>
  <c r="I121" i="1" s="1"/>
  <c r="F122" i="1"/>
  <c r="G122" i="1" s="1"/>
  <c r="H122" i="1" s="1"/>
  <c r="I122" i="1" s="1"/>
  <c r="F123" i="1"/>
  <c r="G123" i="1" s="1"/>
  <c r="H123" i="1" s="1"/>
  <c r="I123" i="1" s="1"/>
  <c r="F124" i="1"/>
  <c r="G124" i="1" s="1"/>
  <c r="H124" i="1" s="1"/>
  <c r="I124" i="1" s="1"/>
  <c r="F125" i="1"/>
  <c r="G125" i="1" s="1"/>
  <c r="H125" i="1" s="1"/>
  <c r="I125" i="1" s="1"/>
  <c r="F126" i="1"/>
  <c r="G126" i="1" s="1"/>
  <c r="H126" i="1" s="1"/>
  <c r="I126" i="1" s="1"/>
  <c r="F127" i="1"/>
  <c r="G127" i="1" s="1"/>
  <c r="H127" i="1" s="1"/>
  <c r="I127" i="1" s="1"/>
  <c r="F128" i="1"/>
  <c r="G128" i="1" s="1"/>
  <c r="H128" i="1" s="1"/>
  <c r="I128" i="1" s="1"/>
  <c r="F129" i="1"/>
  <c r="G129" i="1" s="1"/>
  <c r="H129" i="1" s="1"/>
  <c r="I129" i="1" s="1"/>
  <c r="F132" i="1"/>
  <c r="G132" i="1" s="1"/>
  <c r="H132" i="1" s="1"/>
  <c r="I132" i="1" s="1"/>
  <c r="F133" i="1"/>
  <c r="G133" i="1" s="1"/>
  <c r="H133" i="1" s="1"/>
  <c r="I133" i="1" s="1"/>
  <c r="F134" i="1"/>
  <c r="G134" i="1" s="1"/>
  <c r="H134" i="1" s="1"/>
  <c r="I134" i="1" s="1"/>
  <c r="F135" i="1"/>
  <c r="G135" i="1" s="1"/>
  <c r="H135" i="1" s="1"/>
  <c r="I135" i="1" s="1"/>
  <c r="F136" i="1"/>
  <c r="G136" i="1" s="1"/>
  <c r="H136" i="1" s="1"/>
  <c r="I136" i="1" s="1"/>
  <c r="F137" i="1"/>
  <c r="G137" i="1" s="1"/>
  <c r="H137" i="1" s="1"/>
  <c r="I137" i="1" s="1"/>
  <c r="F138" i="1"/>
  <c r="G138" i="1" s="1"/>
  <c r="H138" i="1" s="1"/>
  <c r="I138" i="1" s="1"/>
  <c r="F139" i="1"/>
  <c r="G139" i="1" s="1"/>
  <c r="H139" i="1" s="1"/>
  <c r="I139" i="1" s="1"/>
  <c r="F140" i="1"/>
  <c r="G140" i="1" s="1"/>
  <c r="H140" i="1" s="1"/>
  <c r="I140" i="1" s="1"/>
  <c r="F145" i="1"/>
  <c r="G145" i="1" s="1"/>
  <c r="H145" i="1" s="1"/>
  <c r="I145" i="1" s="1"/>
  <c r="F146" i="1"/>
  <c r="G146" i="1" s="1"/>
  <c r="H146" i="1" s="1"/>
  <c r="I146" i="1" s="1"/>
  <c r="F147" i="1"/>
  <c r="G147" i="1" s="1"/>
  <c r="H147" i="1" s="1"/>
  <c r="I147" i="1" s="1"/>
  <c r="F149" i="1"/>
  <c r="G149" i="1" s="1"/>
  <c r="H149" i="1" s="1"/>
  <c r="I149" i="1" s="1"/>
  <c r="F150" i="1"/>
  <c r="G150" i="1" s="1"/>
  <c r="H150" i="1" s="1"/>
  <c r="I150" i="1" s="1"/>
  <c r="F151" i="1"/>
  <c r="G151" i="1" s="1"/>
  <c r="H151" i="1" s="1"/>
  <c r="I151" i="1" s="1"/>
  <c r="F152" i="1"/>
  <c r="G152" i="1" s="1"/>
  <c r="H152" i="1" s="1"/>
  <c r="I152" i="1" s="1"/>
  <c r="F153" i="1"/>
  <c r="G153" i="1" s="1"/>
  <c r="H153" i="1" s="1"/>
  <c r="I153" i="1" s="1"/>
  <c r="F154" i="1"/>
  <c r="G154" i="1" s="1"/>
  <c r="H154" i="1" s="1"/>
  <c r="I154" i="1" s="1"/>
  <c r="F157" i="1"/>
  <c r="G157" i="1" s="1"/>
  <c r="H157" i="1" s="1"/>
  <c r="I157" i="1" s="1"/>
  <c r="F158" i="1"/>
  <c r="G158" i="1" s="1"/>
  <c r="H158" i="1" s="1"/>
  <c r="I158" i="1" s="1"/>
  <c r="F159" i="1"/>
  <c r="G159" i="1" s="1"/>
  <c r="H159" i="1" s="1"/>
  <c r="I159" i="1" s="1"/>
  <c r="F162" i="1"/>
  <c r="G162" i="1" s="1"/>
  <c r="H162" i="1" s="1"/>
  <c r="I162" i="1" s="1"/>
  <c r="F163" i="1"/>
  <c r="G163" i="1" s="1"/>
  <c r="H163" i="1" s="1"/>
  <c r="I163" i="1" s="1"/>
  <c r="F164" i="1"/>
  <c r="G164" i="1" s="1"/>
  <c r="H164" i="1" s="1"/>
  <c r="I164" i="1" s="1"/>
  <c r="F165" i="1"/>
  <c r="G165" i="1" s="1"/>
  <c r="H165" i="1" s="1"/>
  <c r="I165" i="1" s="1"/>
  <c r="F166" i="1"/>
  <c r="G166" i="1" s="1"/>
  <c r="H166" i="1" s="1"/>
  <c r="I166" i="1" s="1"/>
  <c r="F29" i="1"/>
  <c r="G29" i="1" s="1"/>
  <c r="H29" i="1" s="1"/>
  <c r="I29" i="1" s="1"/>
  <c r="F30" i="1"/>
  <c r="G30" i="1" s="1"/>
  <c r="H30" i="1" s="1"/>
  <c r="I30" i="1" s="1"/>
  <c r="F170" i="1"/>
  <c r="G170" i="1" s="1"/>
  <c r="F171" i="1"/>
  <c r="G171" i="1" s="1"/>
  <c r="H171" i="1" s="1"/>
  <c r="I171" i="1" s="1"/>
  <c r="F172" i="1"/>
  <c r="G172" i="1" s="1"/>
  <c r="H172" i="1" s="1"/>
  <c r="I172" i="1" s="1"/>
  <c r="F173" i="1"/>
  <c r="G173" i="1" s="1"/>
  <c r="H173" i="1" s="1"/>
  <c r="I173" i="1" s="1"/>
  <c r="F174" i="1"/>
  <c r="G174" i="1" s="1"/>
  <c r="H174" i="1" s="1"/>
  <c r="I174" i="1" s="1"/>
  <c r="F175" i="1"/>
  <c r="G175" i="1" s="1"/>
  <c r="H175" i="1" s="1"/>
  <c r="I175" i="1" s="1"/>
  <c r="F177" i="1"/>
  <c r="G177" i="1" s="1"/>
  <c r="H177" i="1" s="1"/>
  <c r="F178" i="1"/>
  <c r="G178" i="1" s="1"/>
  <c r="H178" i="1" s="1"/>
  <c r="I178" i="1" s="1"/>
  <c r="F179" i="1"/>
  <c r="G179" i="1" s="1"/>
  <c r="H179" i="1" s="1"/>
  <c r="I179" i="1" s="1"/>
  <c r="F180" i="1"/>
  <c r="G180" i="1" s="1"/>
  <c r="H180" i="1" s="1"/>
  <c r="I180" i="1" s="1"/>
  <c r="F181" i="1"/>
  <c r="G181" i="1" s="1"/>
  <c r="H181" i="1" s="1"/>
  <c r="I181" i="1" s="1"/>
  <c r="F182" i="1"/>
  <c r="G182" i="1" s="1"/>
  <c r="H182" i="1" s="1"/>
  <c r="I182" i="1" s="1"/>
  <c r="F232" i="1"/>
  <c r="G232" i="1" s="1"/>
  <c r="H232" i="1" s="1"/>
  <c r="I232" i="1" s="1"/>
  <c r="F183" i="1"/>
  <c r="G183" i="1" s="1"/>
  <c r="H183" i="1" s="1"/>
  <c r="I183" i="1" s="1"/>
  <c r="F185" i="1"/>
  <c r="G185" i="1" s="1"/>
  <c r="H185" i="1" s="1"/>
  <c r="F186" i="1"/>
  <c r="G186" i="1" s="1"/>
  <c r="H186" i="1" s="1"/>
  <c r="I186" i="1" s="1"/>
  <c r="F187" i="1"/>
  <c r="G187" i="1" s="1"/>
  <c r="H187" i="1" s="1"/>
  <c r="I187" i="1" s="1"/>
  <c r="F188" i="1"/>
  <c r="G188" i="1" s="1"/>
  <c r="H188" i="1" s="1"/>
  <c r="I188" i="1" s="1"/>
  <c r="F189" i="1"/>
  <c r="G189" i="1" s="1"/>
  <c r="H189" i="1" s="1"/>
  <c r="I189" i="1" s="1"/>
  <c r="F190" i="1"/>
  <c r="G190" i="1" s="1"/>
  <c r="H190" i="1" s="1"/>
  <c r="I190" i="1" s="1"/>
  <c r="F191" i="1"/>
  <c r="G191" i="1" s="1"/>
  <c r="H191" i="1" s="1"/>
  <c r="I191" i="1" s="1"/>
  <c r="F193" i="1"/>
  <c r="G193" i="1" s="1"/>
  <c r="H193" i="1" s="1"/>
  <c r="F194" i="1"/>
  <c r="G194" i="1" s="1"/>
  <c r="H194" i="1" s="1"/>
  <c r="I194" i="1" s="1"/>
  <c r="F195" i="1"/>
  <c r="G195" i="1" s="1"/>
  <c r="H195" i="1" s="1"/>
  <c r="I195" i="1" s="1"/>
  <c r="F196" i="1"/>
  <c r="G196" i="1" s="1"/>
  <c r="H196" i="1" s="1"/>
  <c r="I196" i="1" s="1"/>
  <c r="F197" i="1"/>
  <c r="G197" i="1" s="1"/>
  <c r="H197" i="1" s="1"/>
  <c r="I197" i="1" s="1"/>
  <c r="F198" i="1"/>
  <c r="G198" i="1" s="1"/>
  <c r="H198" i="1" s="1"/>
  <c r="I198" i="1" s="1"/>
  <c r="F199" i="1"/>
  <c r="G199" i="1" s="1"/>
  <c r="H199" i="1" s="1"/>
  <c r="I199" i="1" s="1"/>
  <c r="F200" i="1"/>
  <c r="G200" i="1" s="1"/>
  <c r="H200" i="1" s="1"/>
  <c r="I200" i="1" s="1"/>
  <c r="F202" i="1"/>
  <c r="G202" i="1" s="1"/>
  <c r="H202" i="1" s="1"/>
  <c r="F203" i="1"/>
  <c r="G203" i="1" s="1"/>
  <c r="H203" i="1" s="1"/>
  <c r="I203" i="1" s="1"/>
  <c r="F204" i="1"/>
  <c r="G204" i="1" s="1"/>
  <c r="H204" i="1" s="1"/>
  <c r="I204" i="1" s="1"/>
  <c r="F205" i="1"/>
  <c r="G205" i="1" s="1"/>
  <c r="H205" i="1" s="1"/>
  <c r="I205" i="1" s="1"/>
  <c r="F206" i="1"/>
  <c r="G206" i="1" s="1"/>
  <c r="H206" i="1" s="1"/>
  <c r="I206" i="1" s="1"/>
  <c r="F207" i="1"/>
  <c r="G207" i="1" s="1"/>
  <c r="H207" i="1" s="1"/>
  <c r="I207" i="1" s="1"/>
  <c r="F209" i="1"/>
  <c r="G209" i="1" s="1"/>
  <c r="H209" i="1" s="1"/>
  <c r="F210" i="1"/>
  <c r="G210" i="1" s="1"/>
  <c r="H210" i="1" s="1"/>
  <c r="I210" i="1" s="1"/>
  <c r="F211" i="1"/>
  <c r="G211" i="1" s="1"/>
  <c r="H211" i="1" s="1"/>
  <c r="I211" i="1" s="1"/>
  <c r="F212" i="1"/>
  <c r="G212" i="1" s="1"/>
  <c r="H212" i="1" s="1"/>
  <c r="I212" i="1" s="1"/>
  <c r="F213" i="1"/>
  <c r="G213" i="1" s="1"/>
  <c r="H213" i="1" s="1"/>
  <c r="I213" i="1" s="1"/>
  <c r="F214" i="1"/>
  <c r="G214" i="1" s="1"/>
  <c r="H214" i="1" s="1"/>
  <c r="I214" i="1" s="1"/>
  <c r="F233" i="1"/>
  <c r="G233" i="1" s="1"/>
  <c r="H233" i="1" s="1"/>
  <c r="I233" i="1" s="1"/>
  <c r="F215" i="1"/>
  <c r="G215" i="1" s="1"/>
  <c r="H215" i="1" s="1"/>
  <c r="I215" i="1" s="1"/>
  <c r="F217" i="1"/>
  <c r="G217" i="1" s="1"/>
  <c r="H217" i="1" s="1"/>
  <c r="F218" i="1"/>
  <c r="G218" i="1" s="1"/>
  <c r="H218" i="1" s="1"/>
  <c r="I218" i="1" s="1"/>
  <c r="F219" i="1"/>
  <c r="G219" i="1" s="1"/>
  <c r="H219" i="1" s="1"/>
  <c r="I219" i="1" s="1"/>
  <c r="F220" i="1"/>
  <c r="G220" i="1" s="1"/>
  <c r="H220" i="1" s="1"/>
  <c r="I220" i="1" s="1"/>
  <c r="F221" i="1"/>
  <c r="G221" i="1" s="1"/>
  <c r="H221" i="1" s="1"/>
  <c r="I221" i="1" s="1"/>
  <c r="F222" i="1"/>
  <c r="G222" i="1" s="1"/>
  <c r="H222" i="1" s="1"/>
  <c r="I222" i="1" s="1"/>
  <c r="F224" i="1"/>
  <c r="G224" i="1" s="1"/>
  <c r="H224" i="1" s="1"/>
  <c r="I224" i="1" s="1"/>
  <c r="F226" i="1"/>
  <c r="G226" i="1" s="1"/>
  <c r="H226" i="1" s="1"/>
  <c r="F227" i="1"/>
  <c r="G227" i="1" s="1"/>
  <c r="H227" i="1" s="1"/>
  <c r="I227" i="1" s="1"/>
  <c r="F228" i="1"/>
  <c r="G228" i="1" s="1"/>
  <c r="F229" i="1"/>
  <c r="G229" i="1" s="1"/>
  <c r="H229" i="1" s="1"/>
  <c r="I229" i="1" s="1"/>
  <c r="F231" i="1"/>
  <c r="G231" i="1" s="1"/>
  <c r="H231" i="1" s="1"/>
  <c r="I231" i="1" s="1"/>
  <c r="F234" i="1"/>
  <c r="G234" i="1" s="1"/>
  <c r="H234" i="1" s="1"/>
  <c r="I234" i="1" s="1"/>
  <c r="F236" i="1"/>
  <c r="G236" i="1" s="1"/>
  <c r="H236" i="1" s="1"/>
  <c r="F237" i="1"/>
  <c r="G237" i="1" s="1"/>
  <c r="H237" i="1" s="1"/>
  <c r="I237" i="1" s="1"/>
  <c r="F238" i="1"/>
  <c r="G238" i="1" s="1"/>
  <c r="H238" i="1" s="1"/>
  <c r="I238" i="1" s="1"/>
  <c r="F239" i="1"/>
  <c r="G239" i="1" s="1"/>
  <c r="H239" i="1" s="1"/>
  <c r="I239" i="1" s="1"/>
  <c r="F240" i="1"/>
  <c r="G240" i="1" s="1"/>
  <c r="H240" i="1" s="1"/>
  <c r="I240" i="1" s="1"/>
  <c r="F241" i="1"/>
  <c r="G241" i="1" s="1"/>
  <c r="H241" i="1" s="1"/>
  <c r="I241" i="1" s="1"/>
  <c r="F243" i="1"/>
  <c r="G243" i="1" s="1"/>
  <c r="H243" i="1" s="1"/>
  <c r="F244" i="1"/>
  <c r="G244" i="1" s="1"/>
  <c r="H244" i="1" s="1"/>
  <c r="I244" i="1" s="1"/>
  <c r="F245" i="1"/>
  <c r="G245" i="1" s="1"/>
  <c r="H245" i="1" s="1"/>
  <c r="I245" i="1" s="1"/>
  <c r="F246" i="1"/>
  <c r="G246" i="1" s="1"/>
  <c r="H246" i="1" s="1"/>
  <c r="I246" i="1" s="1"/>
  <c r="F247" i="1"/>
  <c r="G247" i="1" s="1"/>
  <c r="H247" i="1" s="1"/>
  <c r="I247" i="1" s="1"/>
  <c r="F248" i="1"/>
  <c r="G248" i="1" s="1"/>
  <c r="H248" i="1" s="1"/>
  <c r="I248" i="1" s="1"/>
  <c r="F249" i="1"/>
  <c r="G249" i="1" s="1"/>
  <c r="H249" i="1" s="1"/>
  <c r="I249" i="1" s="1"/>
  <c r="F250" i="1"/>
  <c r="G250" i="1" s="1"/>
  <c r="H250" i="1" s="1"/>
  <c r="I250" i="1" s="1"/>
  <c r="F252" i="1"/>
  <c r="G252" i="1" s="1"/>
  <c r="H252" i="1" s="1"/>
  <c r="F253" i="1"/>
  <c r="G253" i="1" s="1"/>
  <c r="H253" i="1" s="1"/>
  <c r="I253" i="1" s="1"/>
  <c r="F254" i="1"/>
  <c r="G254" i="1" s="1"/>
  <c r="H254" i="1" s="1"/>
  <c r="I254" i="1" s="1"/>
  <c r="F255" i="1"/>
  <c r="G255" i="1" s="1"/>
  <c r="H255" i="1" s="1"/>
  <c r="I255" i="1" s="1"/>
  <c r="F256" i="1"/>
  <c r="G256" i="1" s="1"/>
  <c r="H256" i="1" s="1"/>
  <c r="I256" i="1" s="1"/>
  <c r="F257" i="1"/>
  <c r="G257" i="1" s="1"/>
  <c r="H257" i="1" s="1"/>
  <c r="I257" i="1" s="1"/>
  <c r="F258" i="1"/>
  <c r="G258" i="1" s="1"/>
  <c r="H258" i="1" s="1"/>
  <c r="I258" i="1" s="1"/>
  <c r="F260" i="1"/>
  <c r="G260" i="1" s="1"/>
  <c r="H260" i="1" s="1"/>
  <c r="F261" i="1"/>
  <c r="G261" i="1" s="1"/>
  <c r="H261" i="1" s="1"/>
  <c r="I261" i="1" s="1"/>
  <c r="C160" i="1"/>
  <c r="F160" i="1" s="1"/>
  <c r="G160" i="1" s="1"/>
  <c r="H160" i="1" s="1"/>
  <c r="I160" i="1" s="1"/>
  <c r="C141" i="1"/>
  <c r="F141" i="1" s="1"/>
  <c r="G141" i="1" s="1"/>
  <c r="H141" i="1" s="1"/>
  <c r="I141" i="1" s="1"/>
  <c r="C130" i="1"/>
  <c r="F130" i="1" s="1"/>
  <c r="G130" i="1" s="1"/>
  <c r="H130" i="1" s="1"/>
  <c r="I130" i="1" s="1"/>
  <c r="C120" i="1"/>
  <c r="F120" i="1" s="1"/>
  <c r="G120" i="1" s="1"/>
  <c r="H120" i="1" s="1"/>
  <c r="I120" i="1" s="1"/>
  <c r="C100" i="1"/>
  <c r="F100" i="1" s="1"/>
  <c r="G100" i="1" s="1"/>
  <c r="H100" i="1" s="1"/>
  <c r="I100" i="1" s="1"/>
  <c r="C99" i="1"/>
  <c r="F99" i="1" s="1"/>
  <c r="G99" i="1" s="1"/>
  <c r="H99" i="1" s="1"/>
  <c r="I99" i="1" s="1"/>
  <c r="C90" i="1"/>
  <c r="F90" i="1" s="1"/>
  <c r="G90" i="1" s="1"/>
  <c r="H90" i="1" s="1"/>
  <c r="I90" i="1" s="1"/>
  <c r="C89" i="1"/>
  <c r="F89" i="1" s="1"/>
  <c r="G89" i="1" s="1"/>
  <c r="H89" i="1" s="1"/>
  <c r="I89" i="1" s="1"/>
  <c r="C77" i="1"/>
  <c r="F77" i="1" s="1"/>
  <c r="G77" i="1" s="1"/>
  <c r="H77" i="1" s="1"/>
  <c r="I77" i="1" s="1"/>
  <c r="C64" i="1"/>
  <c r="F64" i="1" s="1"/>
  <c r="G64" i="1" s="1"/>
  <c r="H64" i="1" s="1"/>
  <c r="I64" i="1" s="1"/>
  <c r="C63" i="1"/>
  <c r="F63" i="1" s="1"/>
  <c r="G63" i="1" s="1"/>
  <c r="H63" i="1" s="1"/>
  <c r="I63" i="1" s="1"/>
  <c r="C62" i="1"/>
  <c r="F62" i="1" s="1"/>
  <c r="G62" i="1" s="1"/>
  <c r="H62" i="1" s="1"/>
  <c r="I62" i="1" s="1"/>
  <c r="C61" i="1"/>
  <c r="F61" i="1" s="1"/>
  <c r="G61" i="1" s="1"/>
  <c r="H61" i="1" s="1"/>
  <c r="I61" i="1" s="1"/>
  <c r="H167" i="1" l="1"/>
  <c r="H259" i="1"/>
  <c r="H267" i="1"/>
  <c r="I267" i="1" s="1"/>
  <c r="G267" i="1"/>
  <c r="H225" i="1"/>
  <c r="H216" i="1"/>
  <c r="C268" i="1"/>
  <c r="H242" i="1"/>
  <c r="H192" i="1"/>
  <c r="E268" i="1"/>
  <c r="H251" i="1"/>
  <c r="H201" i="1"/>
  <c r="H184" i="1"/>
  <c r="D268" i="1"/>
  <c r="H208" i="1"/>
  <c r="H228" i="1"/>
  <c r="G235" i="1"/>
  <c r="F184" i="1"/>
  <c r="G242" i="1"/>
  <c r="G251" i="1"/>
  <c r="G259" i="1"/>
  <c r="G225" i="1"/>
  <c r="F235" i="1"/>
  <c r="F242" i="1"/>
  <c r="F251" i="1"/>
  <c r="F259" i="1"/>
  <c r="G192" i="1"/>
  <c r="G201" i="1"/>
  <c r="G208" i="1"/>
  <c r="G216" i="1"/>
  <c r="F225" i="1"/>
  <c r="G184" i="1"/>
  <c r="F192" i="1"/>
  <c r="F201" i="1"/>
  <c r="F208" i="1"/>
  <c r="F216" i="1"/>
  <c r="G176" i="1"/>
  <c r="H170" i="1"/>
  <c r="F176" i="1"/>
  <c r="H176" i="1" l="1"/>
  <c r="I170" i="1"/>
  <c r="H235" i="1"/>
  <c r="H268" i="1" s="1"/>
  <c r="H269" i="1" s="1"/>
  <c r="I228" i="1"/>
  <c r="G268" i="1"/>
  <c r="F268" i="1"/>
  <c r="I39" i="1" l="1"/>
  <c r="I101" i="1" l="1"/>
  <c r="I235" i="1"/>
  <c r="I10" i="1"/>
  <c r="I15" i="1"/>
  <c r="I161" i="1"/>
  <c r="I91" i="1"/>
  <c r="I131" i="1"/>
  <c r="I148" i="1"/>
  <c r="I155" i="1"/>
  <c r="I31" i="1"/>
  <c r="I23" i="1"/>
  <c r="I65" i="1"/>
  <c r="I116" i="1"/>
  <c r="I142" i="1"/>
  <c r="I41" i="1"/>
  <c r="I78" i="1"/>
  <c r="I259" i="1"/>
  <c r="I251" i="1"/>
  <c r="I242" i="1"/>
  <c r="I216" i="1"/>
  <c r="I176" i="1"/>
  <c r="I201" i="1"/>
  <c r="I192" i="1"/>
  <c r="I184" i="1"/>
  <c r="I208" i="1"/>
  <c r="I225" i="1"/>
  <c r="I167" i="1" l="1"/>
  <c r="I268" i="1"/>
  <c r="I269" i="1" l="1"/>
</calcChain>
</file>

<file path=xl/sharedStrings.xml><?xml version="1.0" encoding="utf-8"?>
<sst xmlns="http://schemas.openxmlformats.org/spreadsheetml/2006/main" count="315" uniqueCount="281">
  <si>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</si>
  <si>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</si>
  <si>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</si>
  <si>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</si>
  <si>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</si>
  <si>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</si>
  <si>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</si>
  <si>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</si>
  <si>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</si>
  <si>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</si>
  <si>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</si>
  <si>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</si>
  <si>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</si>
  <si>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</si>
  <si>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</si>
  <si>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</si>
  <si>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</si>
  <si>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Trần Thị Hương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</si>
  <si>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</si>
  <si>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</si>
  <si>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</si>
  <si>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</si>
  <si>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</si>
  <si>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</si>
  <si>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</si>
  <si>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</si>
  <si>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</si>
  <si>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</si>
  <si>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</si>
  <si>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</si>
  <si>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</si>
  <si>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</si>
  <si>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</si>
  <si>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</si>
  <si>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</si>
  <si>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</si>
  <si>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</si>
  <si>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</si>
  <si>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</si>
  <si>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</si>
  <si>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</si>
  <si>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</si>
  <si>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</si>
  <si>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</si>
  <si>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</si>
  <si>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</si>
  <si>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</si>
  <si>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</si>
  <si>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</si>
  <si>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</si>
  <si>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</si>
  <si>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</si>
  <si>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</si>
  <si>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</si>
  <si>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</si>
  <si>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</si>
  <si>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</si>
  <si>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</si>
  <si>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</si>
  <si>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</si>
  <si>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</si>
  <si>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</si>
  <si>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</si>
  <si>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</si>
  <si>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</si>
  <si>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</si>
  <si>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</si>
  <si>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</si>
  <si>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</si>
  <si>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</si>
  <si>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</si>
  <si>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</si>
  <si>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</si>
  <si>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</si>
  <si>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</si>
  <si>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</si>
  <si>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</si>
  <si>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</si>
  <si>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</si>
  <si>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</si>
  <si>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</si>
  <si>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</si>
  <si>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</si>
  <si>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</si>
  <si>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</si>
  <si>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</si>
  <si>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</si>
  <si>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</si>
  <si>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</si>
  <si>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Nguyễn Tiến Dũng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</si>
  <si>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</si>
  <si>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</si>
  <si>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</si>
  <si>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</si>
  <si>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</si>
  <si>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</si>
  <si>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</si>
  <si>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</si>
  <si>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</si>
  <si>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</si>
  <si>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</si>
  <si>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</si>
  <si>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</si>
  <si>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</si>
  <si>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</si>
  <si>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</si>
  <si>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</si>
  <si>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</si>
  <si>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</si>
  <si>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</si>
  <si>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</si>
  <si>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</si>
  <si>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</si>
  <si>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</si>
  <si>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</si>
  <si>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</si>
  <si>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</si>
  <si>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</si>
  <si>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</si>
  <si>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</si>
  <si>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</si>
  <si>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</si>
  <si>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</si>
  <si>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</si>
  <si>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</si>
  <si>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</si>
  <si>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</si>
  <si>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</si>
  <si>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</si>
  <si>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</si>
  <si>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</si>
  <si>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</si>
  <si>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</si>
  <si>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</si>
  <si>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</si>
  <si>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</si>
  <si>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</si>
  <si>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</si>
  <si>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</si>
  <si>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</si>
  <si>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</si>
  <si>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</si>
  <si>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</si>
  <si>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</si>
  <si>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</si>
  <si>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</si>
  <si>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</si>
  <si>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</si>
  <si>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</si>
  <si>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</si>
  <si>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</si>
  <si>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</si>
  <si>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</si>
  <si>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</si>
  <si>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</si>
  <si>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</si>
  <si>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</si>
  <si>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</si>
  <si>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</si>
  <si>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</si>
  <si>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</si>
  <si>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</si>
  <si>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</si>
  <si>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</si>
  <si>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</si>
  <si>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</si>
  <si>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</si>
  <si>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</si>
  <si>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</si>
  <si>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</si>
  <si>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</si>
  <si>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</si>
  <si>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</si>
  <si>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</si>
  <si>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</si>
  <si>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</si>
  <si>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</si>
  <si>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</si>
  <si>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</si>
  <si>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</si>
  <si>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</si>
  <si>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</si>
  <si>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</si>
  <si>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</si>
  <si>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</si>
  <si>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</si>
  <si>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</si>
  <si>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</si>
  <si>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</si>
  <si>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</si>
  <si>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</si>
  <si>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</si>
  <si>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</si>
  <si>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</si>
  <si>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</si>
  <si>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</si>
  <si>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</si>
  <si>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</si>
  <si>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</si>
  <si>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</si>
  <si>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</si>
  <si>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</si>
  <si>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</si>
  <si>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</si>
  <si>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</si>
  <si>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</si>
  <si>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</si>
  <si>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</si>
  <si>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</si>
  <si>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</si>
  <si>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</si>
  <si>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</si>
  <si>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</si>
  <si>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</si>
  <si>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</si>
  <si>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</si>
  <si>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</si>
  <si>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</si>
  <si>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</si>
  <si>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</si>
  <si>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</si>
  <si>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</si>
  <si>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</si>
  <si>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</si>
  <si>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</si>
  <si>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</si>
  <si>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</si>
  <si>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</si>
  <si>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</si>
  <si>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</si>
  <si>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</si>
  <si>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</si>
  <si>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</si>
  <si>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Sầm Thị Mai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</si>
  <si>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</si>
  <si>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</si>
  <si>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</si>
  <si>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</si>
  <si>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</si>
  <si>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</si>
  <si>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</si>
  <si>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</si>
  <si>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</si>
  <si>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</si>
  <si>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</si>
  <si>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</si>
  <si>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</si>
  <si>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</si>
  <si>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</si>
  <si>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</si>
  <si>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</si>
  <si>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</si>
  <si>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</si>
  <si>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</si>
  <si>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</si>
  <si>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</si>
  <si>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</si>
  <si>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</si>
  <si>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</si>
  <si>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</si>
  <si>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</si>
  <si>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</si>
  <si>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</si>
  <si>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</si>
  <si>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</si>
  <si>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</si>
  <si>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</si>
  <si>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</si>
  <si>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</si>
  <si>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</si>
  <si>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</si>
  <si>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 xml:space="preserve"> ( Các khoa, phòng, trạm triển khai thu tiền Nộp về cho Thủ quỹ đơn vị, để tổng hợp nộp cho UBND huyện )</t>
  </si>
  <si>
    <t>Lương cơ bản tháng</t>
  </si>
  <si>
    <t xml:space="preserve">                  Đặng Tân Minh</t>
  </si>
  <si>
    <t>Nghỉ hưu</t>
  </si>
  <si>
    <t>Nghỉ không lương</t>
  </si>
  <si>
    <t xml:space="preserve">DANH SÁCH THU QUỸ ỦNG HỘ PHÒNG CHỐNG DỊCH COVID-19 - NĂM 2021 </t>
  </si>
  <si>
    <r>
      <t xml:space="preserve">TỔNG SỐ TIỀN QUỸ PHẢI NỘP ĐỢT NÀY CHO UBND HUYỆN 
</t>
    </r>
    <r>
      <rPr>
        <b/>
        <i/>
        <sz val="10"/>
        <color rgb="FFFF0000"/>
        <rFont val="Times New Roman"/>
        <family val="1"/>
      </rPr>
      <t>(Đóng góp ủng hộ 1/2 ngày lương)</t>
    </r>
  </si>
  <si>
    <t>Quỳ Châu, ngày 11 tháng 6 năm 2021</t>
  </si>
  <si>
    <t xml:space="preserve"> * Nộp cho UBND huyện Quỳ Châu số tiền : 21.114.988 đồng. </t>
  </si>
  <si>
    <t xml:space="preserve"> ( Hạn nộp ngày nhận lương tháng 7/2021 - Người thu thủ quỹ đơn vị Trương Đỗ Mỹ - Nộp tiền mặt hoặc Tài khoản 3613215000524 )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</si>
</sst>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5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13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43" fontId="9" fillId="2" borderId="1" xfId="1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20" fillId="2" borderId="0" xfId="2" applyFont="1" applyFill="1" applyAlignment="1">
      <alignment horizontal="left"/>
    </xf>
    <xf numFmtId="0" fontId="21" fillId="2" borderId="0" xfId="2" applyFont="1" applyFill="1"/>
    <xf numFmtId="0" fontId="21" fillId="2" borderId="0" xfId="2" applyFont="1" applyFill="1" applyAlignment="1">
      <alignment horizontal="center"/>
    </xf>
    <xf numFmtId="2" fontId="21" fillId="2" borderId="0" xfId="2" applyNumberFormat="1" applyFont="1" applyFill="1" applyAlignment="1">
      <alignment horizontal="center"/>
    </xf>
    <xf numFmtId="164" fontId="21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22" fillId="2" borderId="0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0"/>
  <sheetViews>
    <sheetView tabSelected="1" topLeftCell="A235" workbookViewId="0">
      <selection activeCell="J276" sqref="J276"/>
    </sheetView>
  </sheetViews>
  <sheetFormatPr defaultRowHeight="15" x14ac:dyDescent="0.25"/>
  <cols>
    <col min="1" max="1" width="5.42578125" style="51" customWidth="1"/>
    <col min="2" max="2" width="25.85546875" style="52" customWidth="1"/>
    <col min="3" max="3" width="9.28515625" style="53" customWidth="1"/>
    <col min="4" max="4" width="8.140625" style="53" customWidth="1"/>
    <col min="5" max="5" width="6.7109375" style="53" customWidth="1"/>
    <col min="6" max="6" width="8.140625" style="53" customWidth="1"/>
    <col min="7" max="7" width="13.5703125" style="54" customWidth="1"/>
    <col min="8" max="8" width="12.5703125" style="53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7" customFormat="1" ht="24" customHeight="1" x14ac:dyDescent="0.35">
      <c r="A1" s="22" t="s">
        <v>209</v>
      </c>
      <c r="B1" s="23"/>
      <c r="C1" s="24"/>
      <c r="D1" s="25"/>
      <c r="E1" s="26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s="27" customFormat="1" ht="24" customHeight="1" x14ac:dyDescent="0.35">
      <c r="A2" s="22" t="s">
        <v>0</v>
      </c>
      <c r="B2" s="23"/>
      <c r="C2" s="24"/>
      <c r="D2" s="25"/>
      <c r="E2" s="26"/>
      <c r="G2" s="3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50" s="27" customFormat="1" ht="6" customHeight="1" x14ac:dyDescent="0.35">
      <c r="A3" s="22"/>
      <c r="B3" s="23"/>
      <c r="C3" s="24"/>
      <c r="D3" s="25"/>
      <c r="E3" s="26"/>
      <c r="G3" s="3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50" ht="18.75" x14ac:dyDescent="0.3">
      <c r="A4" s="112" t="s">
        <v>276</v>
      </c>
      <c r="B4" s="112"/>
      <c r="C4" s="112"/>
      <c r="D4" s="112"/>
      <c r="E4" s="112"/>
      <c r="F4" s="112"/>
      <c r="G4" s="112"/>
      <c r="H4" s="112"/>
      <c r="I4" s="112"/>
    </row>
    <row r="5" spans="1:50" ht="18.75" x14ac:dyDescent="0.3">
      <c r="A5" s="112" t="s">
        <v>249</v>
      </c>
      <c r="B5" s="112"/>
      <c r="C5" s="112"/>
      <c r="D5" s="112"/>
      <c r="E5" s="112"/>
      <c r="F5" s="112"/>
      <c r="G5" s="112"/>
      <c r="H5" s="112"/>
      <c r="I5" s="112"/>
    </row>
    <row r="6" spans="1:50" ht="15.75" x14ac:dyDescent="0.25">
      <c r="A6" s="124" t="s">
        <v>271</v>
      </c>
      <c r="B6" s="124"/>
      <c r="C6" s="124"/>
      <c r="D6" s="124"/>
      <c r="E6" s="124"/>
      <c r="F6" s="124"/>
      <c r="G6" s="124"/>
      <c r="H6" s="124"/>
      <c r="I6" s="124"/>
    </row>
    <row r="7" spans="1:50" ht="15.75" x14ac:dyDescent="0.25">
      <c r="A7" s="124" t="s">
        <v>280</v>
      </c>
      <c r="B7" s="124"/>
      <c r="C7" s="124"/>
      <c r="D7" s="124"/>
      <c r="E7" s="124"/>
      <c r="F7" s="124"/>
      <c r="G7" s="124"/>
      <c r="H7" s="124"/>
      <c r="I7" s="124"/>
    </row>
    <row r="8" spans="1:50" s="33" customFormat="1" ht="31.5" customHeight="1" x14ac:dyDescent="0.15">
      <c r="A8" s="114" t="s">
        <v>1</v>
      </c>
      <c r="B8" s="114" t="s">
        <v>206</v>
      </c>
      <c r="C8" s="114" t="s">
        <v>267</v>
      </c>
      <c r="D8" s="114"/>
      <c r="E8" s="114"/>
      <c r="F8" s="114"/>
      <c r="G8" s="114"/>
      <c r="H8" s="114"/>
      <c r="I8" s="113" t="s">
        <v>277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</row>
    <row r="9" spans="1:50" s="32" customFormat="1" ht="33.75" customHeight="1" x14ac:dyDescent="0.15">
      <c r="A9" s="115"/>
      <c r="B9" s="115"/>
      <c r="C9" s="80" t="s">
        <v>205</v>
      </c>
      <c r="D9" s="80" t="s">
        <v>2</v>
      </c>
      <c r="E9" s="34" t="s">
        <v>3</v>
      </c>
      <c r="F9" s="80" t="s">
        <v>250</v>
      </c>
      <c r="G9" s="80" t="s">
        <v>272</v>
      </c>
      <c r="H9" s="80" t="s">
        <v>210</v>
      </c>
      <c r="I9" s="113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50" s="32" customFormat="1" ht="12" customHeight="1" x14ac:dyDescent="0.25">
      <c r="A10" s="82" t="s">
        <v>4</v>
      </c>
      <c r="B10" s="64" t="s">
        <v>211</v>
      </c>
      <c r="C10" s="34"/>
      <c r="D10" s="34"/>
      <c r="E10" s="34"/>
      <c r="F10" s="80"/>
      <c r="G10" s="80"/>
      <c r="H10" s="80"/>
      <c r="I10" s="83">
        <f>SUM(I11:I14)</f>
        <v>710418.45454545459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50" s="4" customFormat="1" ht="12" customHeight="1" x14ac:dyDescent="0.2">
      <c r="A11" s="84">
        <v>1</v>
      </c>
      <c r="B11" s="65" t="s">
        <v>5</v>
      </c>
      <c r="C11" s="38">
        <v>5.76</v>
      </c>
      <c r="D11" s="38">
        <v>0.7</v>
      </c>
      <c r="E11" s="66"/>
      <c r="F11" s="39">
        <f>C11+D11+E11</f>
        <v>6.46</v>
      </c>
      <c r="G11" s="67">
        <f>F11*1490000</f>
        <v>9625400</v>
      </c>
      <c r="H11" s="67">
        <f>G11/22-G11*10.5%/22</f>
        <v>391578.77272727271</v>
      </c>
      <c r="I11" s="85">
        <f>H11/2</f>
        <v>195789.38636363635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50" ht="12" customHeight="1" x14ac:dyDescent="0.2">
      <c r="A12" s="84">
        <v>2</v>
      </c>
      <c r="B12" s="65" t="s">
        <v>6</v>
      </c>
      <c r="C12" s="66">
        <v>4.4000000000000004</v>
      </c>
      <c r="D12" s="38">
        <v>0.5</v>
      </c>
      <c r="E12" s="39"/>
      <c r="F12" s="39">
        <f t="shared" ref="F12:F77" si="0">C12+D12+E12</f>
        <v>4.9000000000000004</v>
      </c>
      <c r="G12" s="67">
        <f t="shared" ref="G12:G77" si="1">F12*1490000</f>
        <v>7301000.0000000009</v>
      </c>
      <c r="H12" s="67">
        <f t="shared" ref="H12:H77" si="2">G12/22-G12*10.5%/22</f>
        <v>297017.95454545459</v>
      </c>
      <c r="I12" s="85">
        <f t="shared" ref="I12:I14" si="3">H12/2</f>
        <v>148508.97727272729</v>
      </c>
    </row>
    <row r="13" spans="1:50" ht="12" customHeight="1" x14ac:dyDescent="0.2">
      <c r="A13" s="84">
        <v>3</v>
      </c>
      <c r="B13" s="68" t="s">
        <v>212</v>
      </c>
      <c r="C13" s="38">
        <v>4.9800000000000004</v>
      </c>
      <c r="D13" s="38">
        <v>0.5</v>
      </c>
      <c r="E13" s="39"/>
      <c r="F13" s="39">
        <f t="shared" si="0"/>
        <v>5.48</v>
      </c>
      <c r="G13" s="67">
        <f t="shared" si="1"/>
        <v>8165200.0000000009</v>
      </c>
      <c r="H13" s="67">
        <f t="shared" si="2"/>
        <v>332175.18181818188</v>
      </c>
      <c r="I13" s="85">
        <f t="shared" si="3"/>
        <v>166087.59090909094</v>
      </c>
    </row>
    <row r="14" spans="1:50" s="35" customFormat="1" ht="12" customHeight="1" x14ac:dyDescent="0.2">
      <c r="A14" s="84">
        <v>4</v>
      </c>
      <c r="B14" s="65" t="s">
        <v>7</v>
      </c>
      <c r="C14" s="66">
        <v>6.1</v>
      </c>
      <c r="D14" s="38">
        <v>0.5</v>
      </c>
      <c r="E14" s="39"/>
      <c r="F14" s="39">
        <f t="shared" si="0"/>
        <v>6.6</v>
      </c>
      <c r="G14" s="67">
        <f t="shared" si="1"/>
        <v>9834000</v>
      </c>
      <c r="H14" s="67">
        <f t="shared" si="2"/>
        <v>400065</v>
      </c>
      <c r="I14" s="85">
        <f t="shared" si="3"/>
        <v>200032.5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50" s="4" customFormat="1" ht="12" customHeight="1" x14ac:dyDescent="0.25">
      <c r="A15" s="82" t="s">
        <v>96</v>
      </c>
      <c r="B15" s="64" t="s">
        <v>213</v>
      </c>
      <c r="C15" s="38"/>
      <c r="D15" s="38"/>
      <c r="E15" s="39"/>
      <c r="F15" s="39"/>
      <c r="G15" s="67"/>
      <c r="H15" s="67"/>
      <c r="I15" s="86">
        <f>SUM(I16:I22)</f>
        <v>697082.95454545459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50" ht="12" customHeight="1" x14ac:dyDescent="0.2">
      <c r="A16" s="84">
        <v>1</v>
      </c>
      <c r="B16" s="65" t="s">
        <v>8</v>
      </c>
      <c r="C16" s="38">
        <v>4.32</v>
      </c>
      <c r="D16" s="38">
        <v>0.4</v>
      </c>
      <c r="E16" s="39"/>
      <c r="F16" s="39">
        <f t="shared" si="0"/>
        <v>4.7200000000000006</v>
      </c>
      <c r="G16" s="67">
        <f t="shared" si="1"/>
        <v>7032800.0000000009</v>
      </c>
      <c r="H16" s="67">
        <f t="shared" si="2"/>
        <v>286107.09090909094</v>
      </c>
      <c r="I16" s="85">
        <f t="shared" ref="I16:I22" si="4">H16/2</f>
        <v>143053.54545454547</v>
      </c>
    </row>
    <row r="17" spans="1:49" ht="12" customHeight="1" x14ac:dyDescent="0.2">
      <c r="A17" s="84">
        <v>2</v>
      </c>
      <c r="B17" s="65" t="s">
        <v>9</v>
      </c>
      <c r="C17" s="66">
        <v>3.34</v>
      </c>
      <c r="D17" s="38">
        <v>0.3</v>
      </c>
      <c r="E17" s="39"/>
      <c r="F17" s="39">
        <f t="shared" si="0"/>
        <v>3.6399999999999997</v>
      </c>
      <c r="G17" s="67">
        <f t="shared" si="1"/>
        <v>5423599.9999999991</v>
      </c>
      <c r="H17" s="67">
        <f t="shared" si="2"/>
        <v>220641.90909090906</v>
      </c>
      <c r="I17" s="85">
        <f t="shared" si="4"/>
        <v>110320.95454545453</v>
      </c>
    </row>
    <row r="18" spans="1:49" ht="12" customHeight="1" x14ac:dyDescent="0.2">
      <c r="A18" s="84">
        <v>3</v>
      </c>
      <c r="B18" s="65" t="s">
        <v>10</v>
      </c>
      <c r="C18" s="38">
        <v>3.03</v>
      </c>
      <c r="D18" s="38"/>
      <c r="E18" s="39"/>
      <c r="F18" s="39">
        <f t="shared" si="0"/>
        <v>3.03</v>
      </c>
      <c r="G18" s="67">
        <f t="shared" si="1"/>
        <v>4514700</v>
      </c>
      <c r="H18" s="67">
        <f t="shared" si="2"/>
        <v>183666.20454545453</v>
      </c>
      <c r="I18" s="85">
        <f t="shared" si="4"/>
        <v>91833.102272727265</v>
      </c>
    </row>
    <row r="19" spans="1:49" s="37" customFormat="1" ht="12" customHeight="1" x14ac:dyDescent="0.2">
      <c r="A19" s="84">
        <v>4</v>
      </c>
      <c r="B19" s="65" t="s">
        <v>11</v>
      </c>
      <c r="C19" s="66">
        <v>2.86</v>
      </c>
      <c r="D19" s="38"/>
      <c r="E19" s="39"/>
      <c r="F19" s="39">
        <f t="shared" si="0"/>
        <v>2.86</v>
      </c>
      <c r="G19" s="67">
        <f t="shared" si="1"/>
        <v>4261400</v>
      </c>
      <c r="H19" s="67">
        <f t="shared" si="2"/>
        <v>173361.5</v>
      </c>
      <c r="I19" s="85">
        <f t="shared" si="4"/>
        <v>86680.75</v>
      </c>
      <c r="J19" s="3"/>
      <c r="K19" s="3"/>
      <c r="L19" s="3"/>
      <c r="M19" s="3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49" s="37" customFormat="1" ht="12" customHeight="1" x14ac:dyDescent="0.2">
      <c r="A20" s="84">
        <v>5</v>
      </c>
      <c r="B20" s="65" t="s">
        <v>12</v>
      </c>
      <c r="C20" s="38">
        <v>2.72</v>
      </c>
      <c r="D20" s="38"/>
      <c r="E20" s="39"/>
      <c r="F20" s="39">
        <f t="shared" si="0"/>
        <v>2.72</v>
      </c>
      <c r="G20" s="67">
        <f t="shared" si="1"/>
        <v>4052800.0000000005</v>
      </c>
      <c r="H20" s="67">
        <f t="shared" si="2"/>
        <v>164875.27272727276</v>
      </c>
      <c r="I20" s="85">
        <f t="shared" si="4"/>
        <v>82437.636363636382</v>
      </c>
      <c r="J20" s="3"/>
      <c r="K20" s="3"/>
      <c r="L20" s="3"/>
      <c r="M20" s="3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49" ht="12" customHeight="1" x14ac:dyDescent="0.2">
      <c r="A21" s="84">
        <v>6</v>
      </c>
      <c r="B21" s="68" t="s">
        <v>97</v>
      </c>
      <c r="C21" s="66">
        <v>3.03</v>
      </c>
      <c r="D21" s="38"/>
      <c r="E21" s="39"/>
      <c r="F21" s="39">
        <f t="shared" si="0"/>
        <v>3.03</v>
      </c>
      <c r="G21" s="67">
        <f t="shared" si="1"/>
        <v>4514700</v>
      </c>
      <c r="H21" s="67">
        <f t="shared" si="2"/>
        <v>183666.20454545453</v>
      </c>
      <c r="I21" s="85">
        <f t="shared" si="4"/>
        <v>91833.102272727265</v>
      </c>
    </row>
    <row r="22" spans="1:49" s="37" customFormat="1" ht="12" customHeight="1" x14ac:dyDescent="0.2">
      <c r="A22" s="84">
        <v>7</v>
      </c>
      <c r="B22" s="68" t="s">
        <v>93</v>
      </c>
      <c r="C22" s="66">
        <v>3</v>
      </c>
      <c r="D22" s="38"/>
      <c r="E22" s="39"/>
      <c r="F22" s="39">
        <f t="shared" si="0"/>
        <v>3</v>
      </c>
      <c r="G22" s="67">
        <f t="shared" si="1"/>
        <v>4470000</v>
      </c>
      <c r="H22" s="67">
        <f t="shared" si="2"/>
        <v>181847.72727272726</v>
      </c>
      <c r="I22" s="85">
        <f t="shared" si="4"/>
        <v>90923.863636363632</v>
      </c>
      <c r="J22" s="3"/>
      <c r="K22" s="3"/>
      <c r="L22" s="3"/>
      <c r="M22" s="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49" ht="12" customHeight="1" x14ac:dyDescent="0.25">
      <c r="A23" s="82" t="s">
        <v>135</v>
      </c>
      <c r="B23" s="64" t="s">
        <v>214</v>
      </c>
      <c r="C23" s="38"/>
      <c r="D23" s="38"/>
      <c r="E23" s="66"/>
      <c r="F23" s="39"/>
      <c r="G23" s="67"/>
      <c r="H23" s="67"/>
      <c r="I23" s="86">
        <f>SUM(I24:I30)</f>
        <v>660252.72818181815</v>
      </c>
    </row>
    <row r="24" spans="1:49" ht="12" customHeight="1" x14ac:dyDescent="0.25">
      <c r="A24" s="82">
        <v>1</v>
      </c>
      <c r="B24" s="68" t="s">
        <v>98</v>
      </c>
      <c r="C24" s="66">
        <v>3</v>
      </c>
      <c r="D24" s="38">
        <v>0.4</v>
      </c>
      <c r="E24" s="39"/>
      <c r="F24" s="39">
        <f t="shared" si="0"/>
        <v>3.4</v>
      </c>
      <c r="G24" s="67">
        <f t="shared" si="1"/>
        <v>5066000</v>
      </c>
      <c r="H24" s="67">
        <f t="shared" si="2"/>
        <v>206094.09090909091</v>
      </c>
      <c r="I24" s="85">
        <f t="shared" ref="I24:I30" si="5">H24/2</f>
        <v>103047.04545454546</v>
      </c>
    </row>
    <row r="25" spans="1:49" ht="12" customHeight="1" x14ac:dyDescent="0.25">
      <c r="A25" s="82">
        <v>2</v>
      </c>
      <c r="B25" s="65" t="s">
        <v>14</v>
      </c>
      <c r="C25" s="38">
        <v>4.0599999999999996</v>
      </c>
      <c r="D25" s="38">
        <v>0.3</v>
      </c>
      <c r="E25" s="39">
        <v>0.32479999999999998</v>
      </c>
      <c r="F25" s="39">
        <f t="shared" si="0"/>
        <v>4.6847999999999992</v>
      </c>
      <c r="G25" s="67">
        <f t="shared" si="1"/>
        <v>6980351.9999999991</v>
      </c>
      <c r="H25" s="67">
        <f t="shared" si="2"/>
        <v>283973.41090909089</v>
      </c>
      <c r="I25" s="85">
        <f t="shared" si="5"/>
        <v>141986.70545454544</v>
      </c>
    </row>
    <row r="26" spans="1:49" ht="12" customHeight="1" x14ac:dyDescent="0.25">
      <c r="A26" s="82">
        <v>3</v>
      </c>
      <c r="B26" s="65" t="s">
        <v>15</v>
      </c>
      <c r="C26" s="38">
        <v>3.09</v>
      </c>
      <c r="D26" s="38"/>
      <c r="E26" s="39"/>
      <c r="F26" s="39">
        <f t="shared" si="0"/>
        <v>3.09</v>
      </c>
      <c r="G26" s="67">
        <f t="shared" si="1"/>
        <v>4604100</v>
      </c>
      <c r="H26" s="67">
        <f t="shared" si="2"/>
        <v>187303.15909090909</v>
      </c>
      <c r="I26" s="85">
        <f t="shared" si="5"/>
        <v>93651.579545454544</v>
      </c>
    </row>
    <row r="27" spans="1:49" ht="12" customHeight="1" x14ac:dyDescent="0.25">
      <c r="A27" s="82">
        <v>4</v>
      </c>
      <c r="B27" s="65" t="s">
        <v>16</v>
      </c>
      <c r="C27" s="38">
        <v>3.63</v>
      </c>
      <c r="D27" s="38"/>
      <c r="E27" s="39"/>
      <c r="F27" s="39">
        <f t="shared" si="0"/>
        <v>3.63</v>
      </c>
      <c r="G27" s="67">
        <f t="shared" si="1"/>
        <v>5408700</v>
      </c>
      <c r="H27" s="67">
        <f t="shared" si="2"/>
        <v>220035.75</v>
      </c>
      <c r="I27" s="85">
        <f t="shared" si="5"/>
        <v>110017.875</v>
      </c>
    </row>
    <row r="28" spans="1:49" s="2" customFormat="1" ht="12" customHeight="1" x14ac:dyDescent="0.25">
      <c r="A28" s="82">
        <v>5</v>
      </c>
      <c r="B28" s="65" t="s">
        <v>53</v>
      </c>
      <c r="C28" s="66">
        <v>2.34</v>
      </c>
      <c r="D28" s="38"/>
      <c r="E28" s="39"/>
      <c r="F28" s="39">
        <f t="shared" si="0"/>
        <v>2.34</v>
      </c>
      <c r="G28" s="67">
        <f t="shared" si="1"/>
        <v>3486600</v>
      </c>
      <c r="H28" s="67">
        <f t="shared" si="2"/>
        <v>141841.22727272726</v>
      </c>
      <c r="I28" s="85">
        <f t="shared" si="5"/>
        <v>70920.613636363632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2" customHeight="1" x14ac:dyDescent="0.25">
      <c r="A29" s="82">
        <v>6</v>
      </c>
      <c r="B29" s="65" t="s">
        <v>207</v>
      </c>
      <c r="C29" s="38">
        <v>2.41</v>
      </c>
      <c r="D29" s="38"/>
      <c r="E29" s="39"/>
      <c r="F29" s="39">
        <f>C29+D29+E29</f>
        <v>2.41</v>
      </c>
      <c r="G29" s="67">
        <f>F29*1490000</f>
        <v>3590900</v>
      </c>
      <c r="H29" s="67">
        <f>G29/22-G29*10.5%/22</f>
        <v>146084.34090909091</v>
      </c>
      <c r="I29" s="85">
        <f t="shared" si="5"/>
        <v>73042.170454545456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2" customHeight="1" x14ac:dyDescent="0.25">
      <c r="A30" s="82">
        <v>7</v>
      </c>
      <c r="B30" s="65" t="s">
        <v>208</v>
      </c>
      <c r="C30" s="38">
        <v>2.23</v>
      </c>
      <c r="D30" s="38"/>
      <c r="E30" s="66"/>
      <c r="F30" s="39">
        <f>C30+D30+E30</f>
        <v>2.23</v>
      </c>
      <c r="G30" s="67">
        <f>F30*1490000</f>
        <v>3322700</v>
      </c>
      <c r="H30" s="67">
        <f>G30/22-G30*10.5%/22</f>
        <v>135173.47727272726</v>
      </c>
      <c r="I30" s="85">
        <f t="shared" si="5"/>
        <v>67586.738636363632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2" customHeight="1" x14ac:dyDescent="0.25">
      <c r="A31" s="82" t="s">
        <v>143</v>
      </c>
      <c r="B31" s="64" t="s">
        <v>215</v>
      </c>
      <c r="C31" s="38"/>
      <c r="D31" s="38"/>
      <c r="E31" s="39"/>
      <c r="F31" s="39"/>
      <c r="G31" s="67"/>
      <c r="H31" s="67"/>
      <c r="I31" s="86">
        <f>SUM(I32:I38)</f>
        <v>664889.84522727272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2" customHeight="1" x14ac:dyDescent="0.25">
      <c r="A32" s="82">
        <v>1</v>
      </c>
      <c r="B32" s="68" t="s">
        <v>99</v>
      </c>
      <c r="C32" s="66">
        <v>3.66</v>
      </c>
      <c r="D32" s="38">
        <v>0.4</v>
      </c>
      <c r="E32" s="39"/>
      <c r="F32" s="39">
        <f t="shared" si="0"/>
        <v>4.0600000000000005</v>
      </c>
      <c r="G32" s="67">
        <f t="shared" si="1"/>
        <v>6049400.0000000009</v>
      </c>
      <c r="H32" s="67">
        <f t="shared" si="2"/>
        <v>246100.59090909094</v>
      </c>
      <c r="I32" s="85">
        <f t="shared" ref="I32:I38" si="6">H32/2</f>
        <v>123050.29545454547</v>
      </c>
      <c r="J32" s="3"/>
      <c r="K32" s="3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50" s="7" customFormat="1" ht="12" customHeight="1" x14ac:dyDescent="0.2">
      <c r="A33" s="84">
        <v>2</v>
      </c>
      <c r="B33" s="65" t="s">
        <v>17</v>
      </c>
      <c r="C33" s="38">
        <v>4.0599999999999996</v>
      </c>
      <c r="D33" s="38">
        <v>0.3</v>
      </c>
      <c r="E33" s="39">
        <v>0.52779999999999994</v>
      </c>
      <c r="F33" s="39">
        <f t="shared" si="0"/>
        <v>4.8877999999999995</v>
      </c>
      <c r="G33" s="67">
        <f t="shared" si="1"/>
        <v>7282821.9999999991</v>
      </c>
      <c r="H33" s="67">
        <f t="shared" si="2"/>
        <v>296278.44045454543</v>
      </c>
      <c r="I33" s="85">
        <f t="shared" si="6"/>
        <v>148139.22022727272</v>
      </c>
      <c r="J33" s="3"/>
      <c r="K33" s="3"/>
      <c r="L33" s="3"/>
      <c r="M33" s="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50" s="4" customFormat="1" ht="12" customHeight="1" x14ac:dyDescent="0.25">
      <c r="A34" s="82">
        <v>3</v>
      </c>
      <c r="B34" s="65" t="s">
        <v>18</v>
      </c>
      <c r="C34" s="66">
        <v>2.86</v>
      </c>
      <c r="D34" s="38"/>
      <c r="E34" s="39"/>
      <c r="F34" s="39">
        <f t="shared" si="0"/>
        <v>2.86</v>
      </c>
      <c r="G34" s="67">
        <f t="shared" si="1"/>
        <v>4261400</v>
      </c>
      <c r="H34" s="67">
        <f t="shared" si="2"/>
        <v>173361.5</v>
      </c>
      <c r="I34" s="85">
        <f t="shared" si="6"/>
        <v>86680.75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50" ht="12" customHeight="1" x14ac:dyDescent="0.2">
      <c r="A35" s="84">
        <v>4</v>
      </c>
      <c r="B35" s="65" t="s">
        <v>19</v>
      </c>
      <c r="C35" s="66">
        <v>2.66</v>
      </c>
      <c r="D35" s="38"/>
      <c r="E35" s="66"/>
      <c r="F35" s="39">
        <f t="shared" si="0"/>
        <v>2.66</v>
      </c>
      <c r="G35" s="67">
        <f t="shared" si="1"/>
        <v>3963400</v>
      </c>
      <c r="H35" s="67">
        <f t="shared" si="2"/>
        <v>161238.31818181818</v>
      </c>
      <c r="I35" s="85">
        <f t="shared" si="6"/>
        <v>80619.159090909088</v>
      </c>
    </row>
    <row r="36" spans="1:50" s="7" customFormat="1" ht="12" customHeight="1" x14ac:dyDescent="0.25">
      <c r="A36" s="82">
        <v>5</v>
      </c>
      <c r="B36" s="68" t="s">
        <v>100</v>
      </c>
      <c r="C36" s="38">
        <v>2.46</v>
      </c>
      <c r="D36" s="38"/>
      <c r="E36" s="66"/>
      <c r="F36" s="39">
        <f t="shared" si="0"/>
        <v>2.46</v>
      </c>
      <c r="G36" s="67">
        <f t="shared" si="1"/>
        <v>3665400</v>
      </c>
      <c r="H36" s="67">
        <f t="shared" si="2"/>
        <v>149115.13636363635</v>
      </c>
      <c r="I36" s="85">
        <f t="shared" si="6"/>
        <v>74557.568181818177</v>
      </c>
      <c r="J36" s="3"/>
      <c r="K36" s="3"/>
      <c r="L36" s="3"/>
      <c r="M36" s="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50" s="7" customFormat="1" ht="12" customHeight="1" x14ac:dyDescent="0.2">
      <c r="A37" s="84">
        <v>6</v>
      </c>
      <c r="B37" s="68" t="s">
        <v>13</v>
      </c>
      <c r="C37" s="66">
        <v>2.34</v>
      </c>
      <c r="D37" s="38"/>
      <c r="E37" s="39"/>
      <c r="F37" s="39">
        <f t="shared" si="0"/>
        <v>2.34</v>
      </c>
      <c r="G37" s="67">
        <f t="shared" si="1"/>
        <v>3486600</v>
      </c>
      <c r="H37" s="67">
        <f t="shared" si="2"/>
        <v>141841.22727272726</v>
      </c>
      <c r="I37" s="85">
        <f t="shared" si="6"/>
        <v>70920.613636363632</v>
      </c>
      <c r="J37" s="3"/>
      <c r="K37" s="3"/>
      <c r="L37" s="3"/>
      <c r="M37" s="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50" ht="12" customHeight="1" x14ac:dyDescent="0.25">
      <c r="A38" s="82">
        <v>7</v>
      </c>
      <c r="B38" s="68" t="s">
        <v>120</v>
      </c>
      <c r="C38" s="38">
        <v>2.67</v>
      </c>
      <c r="D38" s="38"/>
      <c r="E38" s="39"/>
      <c r="F38" s="39">
        <f t="shared" si="0"/>
        <v>2.67</v>
      </c>
      <c r="G38" s="67">
        <f t="shared" si="1"/>
        <v>3978300</v>
      </c>
      <c r="H38" s="67">
        <f t="shared" si="2"/>
        <v>161844.47727272726</v>
      </c>
      <c r="I38" s="85">
        <f t="shared" si="6"/>
        <v>80922.238636363632</v>
      </c>
    </row>
    <row r="39" spans="1:50" ht="12" customHeight="1" x14ac:dyDescent="0.25">
      <c r="A39" s="82" t="s">
        <v>150</v>
      </c>
      <c r="B39" s="64" t="s">
        <v>216</v>
      </c>
      <c r="C39" s="38"/>
      <c r="D39" s="38"/>
      <c r="E39" s="66"/>
      <c r="F39" s="39"/>
      <c r="G39" s="67"/>
      <c r="H39" s="67"/>
      <c r="I39" s="86">
        <f>SUM(I40)</f>
        <v>106684</v>
      </c>
      <c r="AM39" s="3"/>
      <c r="AX39" s="4"/>
    </row>
    <row r="40" spans="1:50" ht="12" customHeight="1" x14ac:dyDescent="0.2">
      <c r="A40" s="84">
        <v>1</v>
      </c>
      <c r="B40" s="65" t="s">
        <v>39</v>
      </c>
      <c r="C40" s="38">
        <v>3.12</v>
      </c>
      <c r="D40" s="38">
        <v>0.4</v>
      </c>
      <c r="E40" s="66"/>
      <c r="F40" s="39">
        <f t="shared" si="0"/>
        <v>3.52</v>
      </c>
      <c r="G40" s="67">
        <f t="shared" si="1"/>
        <v>5244800</v>
      </c>
      <c r="H40" s="67">
        <f t="shared" si="2"/>
        <v>213368</v>
      </c>
      <c r="I40" s="85">
        <f>H40/2</f>
        <v>106684</v>
      </c>
    </row>
    <row r="41" spans="1:50" ht="12" customHeight="1" x14ac:dyDescent="0.25">
      <c r="A41" s="82" t="s">
        <v>156</v>
      </c>
      <c r="B41" s="64" t="s">
        <v>217</v>
      </c>
      <c r="C41" s="66"/>
      <c r="D41" s="38"/>
      <c r="E41" s="66"/>
      <c r="F41" s="39"/>
      <c r="G41" s="67"/>
      <c r="H41" s="67"/>
      <c r="I41" s="86">
        <f>SUM(I42:I64)</f>
        <v>1964961.6786363628</v>
      </c>
    </row>
    <row r="42" spans="1:50" ht="12" customHeight="1" x14ac:dyDescent="0.2">
      <c r="A42" s="84">
        <v>1</v>
      </c>
      <c r="B42" s="65" t="s">
        <v>21</v>
      </c>
      <c r="C42" s="66">
        <v>3.33</v>
      </c>
      <c r="D42" s="38">
        <v>0.4</v>
      </c>
      <c r="E42" s="66"/>
      <c r="F42" s="39">
        <f t="shared" si="0"/>
        <v>3.73</v>
      </c>
      <c r="G42" s="67">
        <f t="shared" si="1"/>
        <v>5557700</v>
      </c>
      <c r="H42" s="67">
        <f t="shared" si="2"/>
        <v>226097.34090909091</v>
      </c>
      <c r="I42" s="85">
        <f t="shared" ref="I42:I64" si="7">H42/2</f>
        <v>113048.67045454546</v>
      </c>
      <c r="AM42" s="3"/>
      <c r="AX42" s="4"/>
    </row>
    <row r="43" spans="1:50" ht="12" customHeight="1" x14ac:dyDescent="0.2">
      <c r="A43" s="84">
        <v>2</v>
      </c>
      <c r="B43" s="65" t="s">
        <v>22</v>
      </c>
      <c r="C43" s="66">
        <v>3</v>
      </c>
      <c r="D43" s="38">
        <v>0.3</v>
      </c>
      <c r="E43" s="39"/>
      <c r="F43" s="39">
        <f t="shared" si="0"/>
        <v>3.3</v>
      </c>
      <c r="G43" s="67">
        <f t="shared" si="1"/>
        <v>4917000</v>
      </c>
      <c r="H43" s="67">
        <f t="shared" si="2"/>
        <v>200032.5</v>
      </c>
      <c r="I43" s="85">
        <f t="shared" si="7"/>
        <v>100016.25</v>
      </c>
      <c r="AM43" s="3"/>
      <c r="AX43" s="4"/>
    </row>
    <row r="44" spans="1:50" ht="12" customHeight="1" x14ac:dyDescent="0.2">
      <c r="A44" s="84">
        <v>3</v>
      </c>
      <c r="B44" s="65" t="s">
        <v>23</v>
      </c>
      <c r="C44" s="38">
        <v>4.0599999999999996</v>
      </c>
      <c r="D44" s="38">
        <v>0.3</v>
      </c>
      <c r="E44" s="39">
        <v>0.3654</v>
      </c>
      <c r="F44" s="39">
        <f t="shared" si="0"/>
        <v>4.7253999999999996</v>
      </c>
      <c r="G44" s="67">
        <f t="shared" si="1"/>
        <v>7040845.9999999991</v>
      </c>
      <c r="H44" s="67">
        <f t="shared" si="2"/>
        <v>286434.41681818181</v>
      </c>
      <c r="I44" s="85">
        <f t="shared" si="7"/>
        <v>143217.2084090909</v>
      </c>
      <c r="AM44" s="3"/>
      <c r="AX44" s="4"/>
    </row>
    <row r="45" spans="1:50" s="7" customFormat="1" ht="12" customHeight="1" x14ac:dyDescent="0.2">
      <c r="A45" s="84">
        <v>4</v>
      </c>
      <c r="B45" s="65" t="s">
        <v>24</v>
      </c>
      <c r="C45" s="66">
        <v>3</v>
      </c>
      <c r="D45" s="38"/>
      <c r="E45" s="39"/>
      <c r="F45" s="39">
        <f t="shared" si="0"/>
        <v>3</v>
      </c>
      <c r="G45" s="67">
        <f t="shared" si="1"/>
        <v>4470000</v>
      </c>
      <c r="H45" s="67">
        <f t="shared" si="2"/>
        <v>181847.72727272726</v>
      </c>
      <c r="I45" s="85">
        <f t="shared" si="7"/>
        <v>90923.863636363632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</row>
    <row r="46" spans="1:50" ht="12" customHeight="1" x14ac:dyDescent="0.2">
      <c r="A46" s="84">
        <v>5</v>
      </c>
      <c r="B46" s="65" t="s">
        <v>25</v>
      </c>
      <c r="C46" s="66">
        <v>3.33</v>
      </c>
      <c r="D46" s="38"/>
      <c r="E46" s="39"/>
      <c r="F46" s="39">
        <f t="shared" si="0"/>
        <v>3.33</v>
      </c>
      <c r="G46" s="67">
        <f t="shared" si="1"/>
        <v>4961700</v>
      </c>
      <c r="H46" s="67">
        <f t="shared" si="2"/>
        <v>201850.97727272726</v>
      </c>
      <c r="I46" s="85">
        <f t="shared" si="7"/>
        <v>100925.48863636363</v>
      </c>
    </row>
    <row r="47" spans="1:50" ht="12" customHeight="1" x14ac:dyDescent="0.2">
      <c r="A47" s="84">
        <v>6</v>
      </c>
      <c r="B47" s="65" t="s">
        <v>26</v>
      </c>
      <c r="C47" s="66">
        <v>2.66</v>
      </c>
      <c r="D47" s="38"/>
      <c r="E47" s="39"/>
      <c r="F47" s="39">
        <f t="shared" si="0"/>
        <v>2.66</v>
      </c>
      <c r="G47" s="67">
        <f t="shared" si="1"/>
        <v>3963400</v>
      </c>
      <c r="H47" s="67">
        <f t="shared" si="2"/>
        <v>161238.31818181818</v>
      </c>
      <c r="I47" s="85">
        <f t="shared" si="7"/>
        <v>80619.159090909088</v>
      </c>
      <c r="AM47" s="3"/>
      <c r="AX47" s="4"/>
    </row>
    <row r="48" spans="1:50" ht="12" customHeight="1" x14ac:dyDescent="0.2">
      <c r="A48" s="84">
        <v>7</v>
      </c>
      <c r="B48" s="65" t="s">
        <v>27</v>
      </c>
      <c r="C48" s="38">
        <v>2.66</v>
      </c>
      <c r="D48" s="38"/>
      <c r="E48" s="39"/>
      <c r="F48" s="39">
        <f t="shared" si="0"/>
        <v>2.66</v>
      </c>
      <c r="G48" s="67">
        <f t="shared" si="1"/>
        <v>3963400</v>
      </c>
      <c r="H48" s="67">
        <f t="shared" si="2"/>
        <v>161238.31818181818</v>
      </c>
      <c r="I48" s="85">
        <f t="shared" si="7"/>
        <v>80619.159090909088</v>
      </c>
    </row>
    <row r="49" spans="1:50" ht="12" customHeight="1" x14ac:dyDescent="0.2">
      <c r="A49" s="84">
        <v>8</v>
      </c>
      <c r="B49" s="65" t="s">
        <v>28</v>
      </c>
      <c r="C49" s="38">
        <v>2.66</v>
      </c>
      <c r="D49" s="38"/>
      <c r="E49" s="39"/>
      <c r="F49" s="39">
        <f t="shared" si="0"/>
        <v>2.66</v>
      </c>
      <c r="G49" s="67">
        <f t="shared" si="1"/>
        <v>3963400</v>
      </c>
      <c r="H49" s="67">
        <f t="shared" si="2"/>
        <v>161238.31818181818</v>
      </c>
      <c r="I49" s="85">
        <f t="shared" si="7"/>
        <v>80619.159090909088</v>
      </c>
    </row>
    <row r="50" spans="1:50" ht="12" customHeight="1" x14ac:dyDescent="0.2">
      <c r="A50" s="84">
        <v>9</v>
      </c>
      <c r="B50" s="65" t="s">
        <v>29</v>
      </c>
      <c r="C50" s="38">
        <v>2.66</v>
      </c>
      <c r="D50" s="38"/>
      <c r="E50" s="39"/>
      <c r="F50" s="39">
        <f t="shared" si="0"/>
        <v>2.66</v>
      </c>
      <c r="G50" s="67">
        <f t="shared" si="1"/>
        <v>3963400</v>
      </c>
      <c r="H50" s="67">
        <f t="shared" si="2"/>
        <v>161238.31818181818</v>
      </c>
      <c r="I50" s="85">
        <f t="shared" si="7"/>
        <v>80619.159090909088</v>
      </c>
    </row>
    <row r="51" spans="1:50" s="4" customFormat="1" ht="12" customHeight="1" x14ac:dyDescent="0.2">
      <c r="A51" s="84">
        <v>10</v>
      </c>
      <c r="B51" s="65" t="s">
        <v>30</v>
      </c>
      <c r="C51" s="38">
        <v>2.46</v>
      </c>
      <c r="D51" s="38"/>
      <c r="E51" s="66"/>
      <c r="F51" s="39">
        <f t="shared" si="0"/>
        <v>2.46</v>
      </c>
      <c r="G51" s="67">
        <f t="shared" si="1"/>
        <v>3665400</v>
      </c>
      <c r="H51" s="67">
        <f t="shared" si="2"/>
        <v>149115.13636363635</v>
      </c>
      <c r="I51" s="85">
        <f t="shared" si="7"/>
        <v>74557.568181818177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50" ht="12" customHeight="1" x14ac:dyDescent="0.2">
      <c r="A52" s="84">
        <v>11</v>
      </c>
      <c r="B52" s="65" t="s">
        <v>31</v>
      </c>
      <c r="C52" s="38">
        <v>3.12</v>
      </c>
      <c r="D52" s="38"/>
      <c r="E52" s="39"/>
      <c r="F52" s="39">
        <f t="shared" si="0"/>
        <v>3.12</v>
      </c>
      <c r="G52" s="67">
        <f t="shared" si="1"/>
        <v>4648800</v>
      </c>
      <c r="H52" s="67">
        <f t="shared" si="2"/>
        <v>189121.63636363635</v>
      </c>
      <c r="I52" s="85">
        <f t="shared" si="7"/>
        <v>94560.818181818177</v>
      </c>
    </row>
    <row r="53" spans="1:50" ht="12" customHeight="1" x14ac:dyDescent="0.2">
      <c r="A53" s="84">
        <v>12</v>
      </c>
      <c r="B53" s="65" t="s">
        <v>32</v>
      </c>
      <c r="C53" s="38">
        <v>2.86</v>
      </c>
      <c r="D53" s="38"/>
      <c r="E53" s="39"/>
      <c r="F53" s="39">
        <f t="shared" si="0"/>
        <v>2.86</v>
      </c>
      <c r="G53" s="67">
        <f t="shared" si="1"/>
        <v>4261400</v>
      </c>
      <c r="H53" s="67">
        <f t="shared" si="2"/>
        <v>173361.5</v>
      </c>
      <c r="I53" s="85">
        <f t="shared" si="7"/>
        <v>86680.75</v>
      </c>
      <c r="AM53" s="3"/>
      <c r="AX53" s="4"/>
    </row>
    <row r="54" spans="1:50" s="7" customFormat="1" ht="12" customHeight="1" x14ac:dyDescent="0.2">
      <c r="A54" s="84">
        <v>13</v>
      </c>
      <c r="B54" s="65" t="s">
        <v>33</v>
      </c>
      <c r="C54" s="38">
        <v>2.67</v>
      </c>
      <c r="D54" s="38"/>
      <c r="E54" s="39"/>
      <c r="F54" s="39">
        <f t="shared" si="0"/>
        <v>2.67</v>
      </c>
      <c r="G54" s="67">
        <f t="shared" si="1"/>
        <v>3978300</v>
      </c>
      <c r="H54" s="67">
        <f t="shared" si="2"/>
        <v>161844.47727272726</v>
      </c>
      <c r="I54" s="85">
        <f t="shared" si="7"/>
        <v>80922.238636363632</v>
      </c>
      <c r="J54" s="3"/>
      <c r="K54" s="3"/>
      <c r="L54" s="3"/>
      <c r="M54" s="3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50" s="7" customFormat="1" ht="12" customHeight="1" x14ac:dyDescent="0.2">
      <c r="A55" s="84">
        <v>14</v>
      </c>
      <c r="B55" s="65" t="s">
        <v>34</v>
      </c>
      <c r="C55" s="66">
        <v>3.63</v>
      </c>
      <c r="D55" s="38"/>
      <c r="E55" s="39">
        <v>0.21780000000000002</v>
      </c>
      <c r="F55" s="39">
        <f t="shared" si="0"/>
        <v>3.8477999999999999</v>
      </c>
      <c r="G55" s="67">
        <f t="shared" si="1"/>
        <v>5733222</v>
      </c>
      <c r="H55" s="67">
        <f t="shared" si="2"/>
        <v>233237.89500000002</v>
      </c>
      <c r="I55" s="85">
        <f t="shared" si="7"/>
        <v>116618.94750000001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</row>
    <row r="56" spans="1:50" ht="12" customHeight="1" x14ac:dyDescent="0.2">
      <c r="A56" s="84">
        <v>15</v>
      </c>
      <c r="B56" s="65" t="s">
        <v>35</v>
      </c>
      <c r="C56" s="66">
        <v>2.46</v>
      </c>
      <c r="D56" s="38"/>
      <c r="E56" s="39"/>
      <c r="F56" s="39">
        <f t="shared" si="0"/>
        <v>2.46</v>
      </c>
      <c r="G56" s="67">
        <f t="shared" si="1"/>
        <v>3665400</v>
      </c>
      <c r="H56" s="67">
        <f t="shared" si="2"/>
        <v>149115.13636363635</v>
      </c>
      <c r="I56" s="85">
        <f t="shared" si="7"/>
        <v>74557.568181818177</v>
      </c>
    </row>
    <row r="57" spans="1:50" ht="12" customHeight="1" x14ac:dyDescent="0.2">
      <c r="A57" s="84">
        <v>16</v>
      </c>
      <c r="B57" s="68" t="s">
        <v>101</v>
      </c>
      <c r="C57" s="38">
        <v>2.2599999999999998</v>
      </c>
      <c r="D57" s="38"/>
      <c r="E57" s="39"/>
      <c r="F57" s="39">
        <f t="shared" si="0"/>
        <v>2.2599999999999998</v>
      </c>
      <c r="G57" s="67">
        <f t="shared" si="1"/>
        <v>3367399.9999999995</v>
      </c>
      <c r="H57" s="67">
        <f t="shared" si="2"/>
        <v>136991.95454545453</v>
      </c>
      <c r="I57" s="85">
        <f t="shared" si="7"/>
        <v>68495.977272727265</v>
      </c>
    </row>
    <row r="58" spans="1:50" s="7" customFormat="1" ht="12" customHeight="1" x14ac:dyDescent="0.2">
      <c r="A58" s="84">
        <v>17</v>
      </c>
      <c r="B58" s="68" t="s">
        <v>102</v>
      </c>
      <c r="C58" s="66">
        <v>2.34</v>
      </c>
      <c r="D58" s="38"/>
      <c r="E58" s="66"/>
      <c r="F58" s="39">
        <f t="shared" si="0"/>
        <v>2.34</v>
      </c>
      <c r="G58" s="67">
        <f t="shared" si="1"/>
        <v>3486600</v>
      </c>
      <c r="H58" s="67">
        <f t="shared" si="2"/>
        <v>141841.22727272726</v>
      </c>
      <c r="I58" s="85">
        <f t="shared" si="7"/>
        <v>70920.613636363632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</row>
    <row r="59" spans="1:50" s="4" customFormat="1" ht="12" customHeight="1" x14ac:dyDescent="0.2">
      <c r="A59" s="84">
        <v>18</v>
      </c>
      <c r="B59" s="68" t="s">
        <v>36</v>
      </c>
      <c r="C59" s="66">
        <v>2.34</v>
      </c>
      <c r="D59" s="38"/>
      <c r="E59" s="39"/>
      <c r="F59" s="39">
        <f t="shared" si="0"/>
        <v>2.34</v>
      </c>
      <c r="G59" s="67">
        <f t="shared" si="1"/>
        <v>3486600</v>
      </c>
      <c r="H59" s="67">
        <f t="shared" si="2"/>
        <v>141841.22727272726</v>
      </c>
      <c r="I59" s="85">
        <f t="shared" si="7"/>
        <v>70920.613636363632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50" s="7" customFormat="1" ht="12" customHeight="1" x14ac:dyDescent="0.2">
      <c r="A60" s="84">
        <v>19</v>
      </c>
      <c r="B60" s="68" t="s">
        <v>103</v>
      </c>
      <c r="C60" s="66">
        <v>2.67</v>
      </c>
      <c r="D60" s="38"/>
      <c r="E60" s="39"/>
      <c r="F60" s="39">
        <f>C60+D60+E60</f>
        <v>2.67</v>
      </c>
      <c r="G60" s="67">
        <f>F60*1490000</f>
        <v>3978300</v>
      </c>
      <c r="H60" s="67">
        <f>G60/22-G60*10.5%/22</f>
        <v>161844.47727272726</v>
      </c>
      <c r="I60" s="85">
        <f t="shared" si="7"/>
        <v>80922.238636363632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50" s="2" customFormat="1" ht="12" customHeight="1" x14ac:dyDescent="0.2">
      <c r="A61" s="84">
        <v>20</v>
      </c>
      <c r="B61" s="68" t="s">
        <v>251</v>
      </c>
      <c r="C61" s="66">
        <f>2.34</f>
        <v>2.34</v>
      </c>
      <c r="D61" s="38"/>
      <c r="E61" s="39"/>
      <c r="F61" s="39">
        <f t="shared" si="0"/>
        <v>2.34</v>
      </c>
      <c r="G61" s="67">
        <f t="shared" si="1"/>
        <v>3486600</v>
      </c>
      <c r="H61" s="67">
        <f t="shared" si="2"/>
        <v>141841.22727272726</v>
      </c>
      <c r="I61" s="85">
        <f t="shared" si="7"/>
        <v>70920.613636363632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</row>
    <row r="62" spans="1:50" s="7" customFormat="1" ht="12" customHeight="1" x14ac:dyDescent="0.2">
      <c r="A62" s="84">
        <v>21</v>
      </c>
      <c r="B62" s="68" t="s">
        <v>252</v>
      </c>
      <c r="C62" s="66">
        <f>2.34</f>
        <v>2.34</v>
      </c>
      <c r="D62" s="38"/>
      <c r="E62" s="39"/>
      <c r="F62" s="39">
        <f t="shared" si="0"/>
        <v>2.34</v>
      </c>
      <c r="G62" s="67">
        <f t="shared" si="1"/>
        <v>3486600</v>
      </c>
      <c r="H62" s="67">
        <f t="shared" si="2"/>
        <v>141841.22727272726</v>
      </c>
      <c r="I62" s="85">
        <f t="shared" si="7"/>
        <v>70920.613636363632</v>
      </c>
      <c r="J62" s="3"/>
      <c r="K62" s="3"/>
      <c r="L62" s="3"/>
      <c r="M62" s="3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</row>
    <row r="63" spans="1:50" s="2" customFormat="1" ht="12" customHeight="1" x14ac:dyDescent="0.2">
      <c r="A63" s="84">
        <v>22</v>
      </c>
      <c r="B63" s="68" t="s">
        <v>253</v>
      </c>
      <c r="C63" s="66">
        <f>2.06</f>
        <v>2.06</v>
      </c>
      <c r="D63" s="38"/>
      <c r="E63" s="39"/>
      <c r="F63" s="39">
        <f t="shared" si="0"/>
        <v>2.06</v>
      </c>
      <c r="G63" s="67">
        <f t="shared" si="1"/>
        <v>3069400</v>
      </c>
      <c r="H63" s="67">
        <f t="shared" si="2"/>
        <v>124868.77272727274</v>
      </c>
      <c r="I63" s="85">
        <f t="shared" si="7"/>
        <v>62434.386363636368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s="2" customFormat="1" ht="12" customHeight="1" x14ac:dyDescent="0.2">
      <c r="A64" s="84">
        <v>23</v>
      </c>
      <c r="B64" s="68" t="s">
        <v>254</v>
      </c>
      <c r="C64" s="66">
        <f>2.34</f>
        <v>2.34</v>
      </c>
      <c r="D64" s="38"/>
      <c r="E64" s="39"/>
      <c r="F64" s="39">
        <f t="shared" si="0"/>
        <v>2.34</v>
      </c>
      <c r="G64" s="67">
        <f t="shared" si="1"/>
        <v>3486600</v>
      </c>
      <c r="H64" s="67">
        <f t="shared" si="2"/>
        <v>141841.22727272726</v>
      </c>
      <c r="I64" s="85">
        <f t="shared" si="7"/>
        <v>70920.613636363632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s="7" customFormat="1" ht="12" customHeight="1" x14ac:dyDescent="0.25">
      <c r="A65" s="82" t="s">
        <v>164</v>
      </c>
      <c r="B65" s="64" t="s">
        <v>218</v>
      </c>
      <c r="C65" s="66"/>
      <c r="D65" s="38"/>
      <c r="E65" s="39"/>
      <c r="F65" s="39"/>
      <c r="G65" s="67"/>
      <c r="H65" s="67"/>
      <c r="I65" s="86">
        <f>SUM(I66:I77)</f>
        <v>1213354.7138636361</v>
      </c>
      <c r="J65" s="3"/>
      <c r="K65" s="3"/>
      <c r="L65" s="3"/>
      <c r="M65" s="3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50" s="2" customFormat="1" ht="12" customHeight="1" x14ac:dyDescent="0.2">
      <c r="A66" s="84">
        <v>1</v>
      </c>
      <c r="B66" s="65" t="s">
        <v>37</v>
      </c>
      <c r="C66" s="66">
        <v>4.6500000000000004</v>
      </c>
      <c r="D66" s="81">
        <v>0.4</v>
      </c>
      <c r="E66" s="66"/>
      <c r="F66" s="39">
        <f t="shared" si="0"/>
        <v>5.0500000000000007</v>
      </c>
      <c r="G66" s="67">
        <f t="shared" si="1"/>
        <v>7524500.0000000009</v>
      </c>
      <c r="H66" s="67">
        <f t="shared" si="2"/>
        <v>306110.34090909094</v>
      </c>
      <c r="I66" s="85">
        <f t="shared" ref="I66:I77" si="8">H66/2</f>
        <v>153055.17045454547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s="7" customFormat="1" ht="12" customHeight="1" x14ac:dyDescent="0.2">
      <c r="A67" s="84">
        <v>2</v>
      </c>
      <c r="B67" s="65" t="s">
        <v>38</v>
      </c>
      <c r="C67" s="66">
        <v>2.67</v>
      </c>
      <c r="D67" s="38">
        <v>0.3</v>
      </c>
      <c r="E67" s="66"/>
      <c r="F67" s="39">
        <f t="shared" si="0"/>
        <v>2.9699999999999998</v>
      </c>
      <c r="G67" s="67">
        <f t="shared" si="1"/>
        <v>4425300</v>
      </c>
      <c r="H67" s="67">
        <f t="shared" si="2"/>
        <v>180029.25</v>
      </c>
      <c r="I67" s="85">
        <f t="shared" si="8"/>
        <v>90014.625</v>
      </c>
      <c r="J67" s="3"/>
      <c r="K67" s="3"/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50" s="4" customFormat="1" ht="12" customHeight="1" x14ac:dyDescent="0.2">
      <c r="A68" s="84">
        <v>3</v>
      </c>
      <c r="B68" s="65" t="s">
        <v>47</v>
      </c>
      <c r="C68" s="66">
        <v>2.86</v>
      </c>
      <c r="D68" s="38">
        <v>0.3</v>
      </c>
      <c r="E68" s="66"/>
      <c r="F68" s="39">
        <f t="shared" si="0"/>
        <v>3.1599999999999997</v>
      </c>
      <c r="G68" s="67">
        <f t="shared" si="1"/>
        <v>4708400</v>
      </c>
      <c r="H68" s="67">
        <f t="shared" si="2"/>
        <v>191546.27272727274</v>
      </c>
      <c r="I68" s="85">
        <f t="shared" si="8"/>
        <v>95773.136363636368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50" s="4" customFormat="1" ht="12" customHeight="1" x14ac:dyDescent="0.2">
      <c r="A69" s="84">
        <v>4</v>
      </c>
      <c r="B69" s="65" t="s">
        <v>40</v>
      </c>
      <c r="C69" s="66">
        <v>3</v>
      </c>
      <c r="D69" s="38"/>
      <c r="E69" s="39"/>
      <c r="F69" s="39">
        <f t="shared" si="0"/>
        <v>3</v>
      </c>
      <c r="G69" s="67">
        <f t="shared" si="1"/>
        <v>4470000</v>
      </c>
      <c r="H69" s="67">
        <f t="shared" si="2"/>
        <v>181847.72727272726</v>
      </c>
      <c r="I69" s="85">
        <f t="shared" si="8"/>
        <v>90923.863636363632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50" s="4" customFormat="1" ht="12" customHeight="1" x14ac:dyDescent="0.2">
      <c r="A70" s="84">
        <v>5</v>
      </c>
      <c r="B70" s="65" t="s">
        <v>42</v>
      </c>
      <c r="C70" s="66">
        <v>4.0599999999999996</v>
      </c>
      <c r="D70" s="38"/>
      <c r="E70" s="39">
        <v>0.28420000000000001</v>
      </c>
      <c r="F70" s="39">
        <f t="shared" si="0"/>
        <v>4.3441999999999998</v>
      </c>
      <c r="G70" s="67">
        <f t="shared" si="1"/>
        <v>6472858</v>
      </c>
      <c r="H70" s="67">
        <f t="shared" si="2"/>
        <v>263327.63227272726</v>
      </c>
      <c r="I70" s="85">
        <f t="shared" si="8"/>
        <v>131663.81613636363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50" s="4" customFormat="1" ht="12" customHeight="1" x14ac:dyDescent="0.2">
      <c r="A71" s="84">
        <v>6</v>
      </c>
      <c r="B71" s="65" t="s">
        <v>43</v>
      </c>
      <c r="C71" s="38">
        <v>3.66</v>
      </c>
      <c r="D71" s="38"/>
      <c r="E71" s="39"/>
      <c r="F71" s="39">
        <f t="shared" si="0"/>
        <v>3.66</v>
      </c>
      <c r="G71" s="67">
        <f t="shared" si="1"/>
        <v>5453400</v>
      </c>
      <c r="H71" s="67">
        <f t="shared" si="2"/>
        <v>221854.22727272726</v>
      </c>
      <c r="I71" s="85">
        <f t="shared" si="8"/>
        <v>110927.11363636363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50" ht="12" customHeight="1" x14ac:dyDescent="0.2">
      <c r="A72" s="84">
        <v>7</v>
      </c>
      <c r="B72" s="65" t="s">
        <v>44</v>
      </c>
      <c r="C72" s="38">
        <v>3.06</v>
      </c>
      <c r="D72" s="38"/>
      <c r="E72" s="39"/>
      <c r="F72" s="39">
        <f t="shared" si="0"/>
        <v>3.06</v>
      </c>
      <c r="G72" s="67">
        <f t="shared" si="1"/>
        <v>4559400</v>
      </c>
      <c r="H72" s="67">
        <f t="shared" si="2"/>
        <v>185484.68181818182</v>
      </c>
      <c r="I72" s="85">
        <f t="shared" si="8"/>
        <v>92742.340909090912</v>
      </c>
      <c r="AM72" s="3"/>
      <c r="AX72" s="4"/>
    </row>
    <row r="73" spans="1:50" s="7" customFormat="1" ht="12" customHeight="1" x14ac:dyDescent="0.2">
      <c r="A73" s="84">
        <v>8</v>
      </c>
      <c r="B73" s="65" t="s">
        <v>45</v>
      </c>
      <c r="C73" s="38">
        <v>3.06</v>
      </c>
      <c r="D73" s="38"/>
      <c r="E73" s="39"/>
      <c r="F73" s="39">
        <f t="shared" si="0"/>
        <v>3.06</v>
      </c>
      <c r="G73" s="67">
        <f t="shared" si="1"/>
        <v>4559400</v>
      </c>
      <c r="H73" s="67">
        <f t="shared" si="2"/>
        <v>185484.68181818182</v>
      </c>
      <c r="I73" s="85">
        <f t="shared" si="8"/>
        <v>92742.340909090912</v>
      </c>
      <c r="J73" s="3"/>
      <c r="K73" s="3"/>
      <c r="L73" s="3"/>
      <c r="M73" s="3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50" s="7" customFormat="1" ht="12" customHeight="1" x14ac:dyDescent="0.2">
      <c r="A74" s="84">
        <v>9</v>
      </c>
      <c r="B74" s="65" t="s">
        <v>46</v>
      </c>
      <c r="C74" s="38">
        <v>2.66</v>
      </c>
      <c r="D74" s="38"/>
      <c r="E74" s="39"/>
      <c r="F74" s="39">
        <f t="shared" si="0"/>
        <v>2.66</v>
      </c>
      <c r="G74" s="67">
        <f t="shared" si="1"/>
        <v>3963400</v>
      </c>
      <c r="H74" s="67">
        <f t="shared" si="2"/>
        <v>161238.31818181818</v>
      </c>
      <c r="I74" s="85">
        <f t="shared" si="8"/>
        <v>80619.159090909088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</row>
    <row r="75" spans="1:50" s="7" customFormat="1" ht="12" customHeight="1" x14ac:dyDescent="0.2">
      <c r="A75" s="84">
        <v>10</v>
      </c>
      <c r="B75" s="65" t="s">
        <v>48</v>
      </c>
      <c r="C75" s="38">
        <v>4.0599999999999996</v>
      </c>
      <c r="D75" s="38"/>
      <c r="E75" s="39"/>
      <c r="F75" s="39">
        <f t="shared" si="0"/>
        <v>4.0599999999999996</v>
      </c>
      <c r="G75" s="67">
        <f t="shared" si="1"/>
        <v>6049399.9999999991</v>
      </c>
      <c r="H75" s="67">
        <f t="shared" si="2"/>
        <v>246100.59090909088</v>
      </c>
      <c r="I75" s="85">
        <f t="shared" si="8"/>
        <v>123050.29545454544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</row>
    <row r="76" spans="1:50" s="7" customFormat="1" ht="12" customHeight="1" x14ac:dyDescent="0.2">
      <c r="A76" s="84">
        <v>11</v>
      </c>
      <c r="B76" s="68" t="s">
        <v>104</v>
      </c>
      <c r="C76" s="66">
        <v>2.67</v>
      </c>
      <c r="D76" s="38"/>
      <c r="E76" s="39"/>
      <c r="F76" s="39">
        <f t="shared" si="0"/>
        <v>2.67</v>
      </c>
      <c r="G76" s="67">
        <f t="shared" si="1"/>
        <v>3978300</v>
      </c>
      <c r="H76" s="67">
        <f t="shared" si="2"/>
        <v>161844.47727272726</v>
      </c>
      <c r="I76" s="85">
        <f t="shared" si="8"/>
        <v>80922.238636363632</v>
      </c>
      <c r="J76" s="3"/>
      <c r="K76" s="3"/>
      <c r="L76" s="3"/>
      <c r="M76" s="3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50" s="7" customFormat="1" ht="12" customHeight="1" x14ac:dyDescent="0.2">
      <c r="A77" s="84">
        <v>12</v>
      </c>
      <c r="B77" s="68" t="s">
        <v>255</v>
      </c>
      <c r="C77" s="66">
        <f>2.34</f>
        <v>2.34</v>
      </c>
      <c r="D77" s="38"/>
      <c r="E77" s="39"/>
      <c r="F77" s="39">
        <f t="shared" si="0"/>
        <v>2.34</v>
      </c>
      <c r="G77" s="67">
        <f t="shared" si="1"/>
        <v>3486600</v>
      </c>
      <c r="H77" s="67">
        <f t="shared" si="2"/>
        <v>141841.22727272726</v>
      </c>
      <c r="I77" s="85">
        <f t="shared" si="8"/>
        <v>70920.613636363632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50" s="4" customFormat="1" ht="12" customHeight="1" x14ac:dyDescent="0.25">
      <c r="A78" s="82" t="s">
        <v>171</v>
      </c>
      <c r="B78" s="64" t="s">
        <v>219</v>
      </c>
      <c r="C78" s="66"/>
      <c r="D78" s="38"/>
      <c r="E78" s="39"/>
      <c r="F78" s="39"/>
      <c r="G78" s="67"/>
      <c r="H78" s="67"/>
      <c r="I78" s="86">
        <f>SUM(I79:I90)</f>
        <v>1186980.7318181819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50" s="4" customFormat="1" ht="12" customHeight="1" x14ac:dyDescent="0.2">
      <c r="A79" s="84">
        <v>1</v>
      </c>
      <c r="B79" s="65" t="s">
        <v>49</v>
      </c>
      <c r="C79" s="66">
        <v>3</v>
      </c>
      <c r="D79" s="38">
        <v>0.4</v>
      </c>
      <c r="E79" s="39"/>
      <c r="F79" s="39">
        <f t="shared" ref="F79:F141" si="9">C79+D79+E79</f>
        <v>3.4</v>
      </c>
      <c r="G79" s="67">
        <f t="shared" ref="G79:G141" si="10">F79*1490000</f>
        <v>5066000</v>
      </c>
      <c r="H79" s="67">
        <f t="shared" ref="H79:H141" si="11">G79/22-G79*10.5%/22</f>
        <v>206094.09090909091</v>
      </c>
      <c r="I79" s="85">
        <f t="shared" ref="I79:I90" si="12">H79/2</f>
        <v>103047.04545454546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50" s="7" customFormat="1" ht="12" customHeight="1" x14ac:dyDescent="0.2">
      <c r="A80" s="84">
        <v>2</v>
      </c>
      <c r="B80" s="68" t="s">
        <v>220</v>
      </c>
      <c r="C80" s="66">
        <v>4.0599999999999996</v>
      </c>
      <c r="D80" s="38">
        <v>0.3</v>
      </c>
      <c r="E80" s="39">
        <v>0.44659999999999994</v>
      </c>
      <c r="F80" s="39">
        <f t="shared" si="9"/>
        <v>4.8065999999999995</v>
      </c>
      <c r="G80" s="67">
        <f t="shared" si="10"/>
        <v>7161833.9999999991</v>
      </c>
      <c r="H80" s="67">
        <f t="shared" si="11"/>
        <v>291356.42863636359</v>
      </c>
      <c r="I80" s="85">
        <f t="shared" si="12"/>
        <v>145678.2143181818</v>
      </c>
      <c r="J80" s="3"/>
      <c r="K80" s="3"/>
      <c r="L80" s="3"/>
      <c r="M80" s="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50" s="4" customFormat="1" ht="12" customHeight="1" x14ac:dyDescent="0.2">
      <c r="A81" s="84">
        <v>3</v>
      </c>
      <c r="B81" s="65" t="s">
        <v>50</v>
      </c>
      <c r="C81" s="66">
        <v>2.66</v>
      </c>
      <c r="D81" s="38">
        <v>0.3</v>
      </c>
      <c r="E81" s="39"/>
      <c r="F81" s="39">
        <f t="shared" si="9"/>
        <v>2.96</v>
      </c>
      <c r="G81" s="67">
        <f t="shared" si="10"/>
        <v>4410400</v>
      </c>
      <c r="H81" s="67">
        <f t="shared" si="11"/>
        <v>179423.09090909091</v>
      </c>
      <c r="I81" s="85">
        <f t="shared" si="12"/>
        <v>89711.545454545456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50" s="4" customFormat="1" ht="12" customHeight="1" x14ac:dyDescent="0.2">
      <c r="A82" s="84">
        <v>4</v>
      </c>
      <c r="B82" s="65" t="s">
        <v>51</v>
      </c>
      <c r="C82" s="38">
        <v>4.0599999999999996</v>
      </c>
      <c r="D82" s="38"/>
      <c r="E82" s="39">
        <v>0.40599999999999992</v>
      </c>
      <c r="F82" s="39">
        <f t="shared" si="9"/>
        <v>4.4659999999999993</v>
      </c>
      <c r="G82" s="67">
        <f t="shared" si="10"/>
        <v>6654339.9999999991</v>
      </c>
      <c r="H82" s="67">
        <f t="shared" si="11"/>
        <v>270710.64999999997</v>
      </c>
      <c r="I82" s="85">
        <f t="shared" si="12"/>
        <v>135355.32499999998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50" ht="12" customHeight="1" x14ac:dyDescent="0.2">
      <c r="A83" s="84">
        <v>5</v>
      </c>
      <c r="B83" s="65" t="s">
        <v>52</v>
      </c>
      <c r="C83" s="38">
        <v>3.06</v>
      </c>
      <c r="D83" s="38"/>
      <c r="E83" s="39"/>
      <c r="F83" s="39">
        <f t="shared" si="9"/>
        <v>3.06</v>
      </c>
      <c r="G83" s="67">
        <f t="shared" si="10"/>
        <v>4559400</v>
      </c>
      <c r="H83" s="67">
        <f t="shared" si="11"/>
        <v>185484.68181818182</v>
      </c>
      <c r="I83" s="85">
        <f t="shared" si="12"/>
        <v>92742.340909090912</v>
      </c>
      <c r="AM83" s="3"/>
    </row>
    <row r="84" spans="1:50" s="7" customFormat="1" ht="12" customHeight="1" x14ac:dyDescent="0.2">
      <c r="A84" s="84">
        <v>6</v>
      </c>
      <c r="B84" s="68" t="s">
        <v>221</v>
      </c>
      <c r="C84" s="66">
        <v>4.0599999999999996</v>
      </c>
      <c r="D84" s="38"/>
      <c r="E84" s="66">
        <v>0.44659999999999994</v>
      </c>
      <c r="F84" s="39">
        <f t="shared" si="9"/>
        <v>4.5065999999999997</v>
      </c>
      <c r="G84" s="67">
        <f t="shared" si="10"/>
        <v>6714834</v>
      </c>
      <c r="H84" s="67">
        <f t="shared" si="11"/>
        <v>273171.65590909094</v>
      </c>
      <c r="I84" s="85">
        <f t="shared" si="12"/>
        <v>136585.82795454547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</row>
    <row r="85" spans="1:50" ht="12" customHeight="1" x14ac:dyDescent="0.2">
      <c r="A85" s="84">
        <v>7</v>
      </c>
      <c r="B85" s="68" t="s">
        <v>105</v>
      </c>
      <c r="C85" s="66">
        <v>4.0599999999999996</v>
      </c>
      <c r="D85" s="38"/>
      <c r="E85" s="39">
        <v>0.32479999999999998</v>
      </c>
      <c r="F85" s="39">
        <f t="shared" si="9"/>
        <v>4.3847999999999994</v>
      </c>
      <c r="G85" s="67">
        <f t="shared" si="10"/>
        <v>6533351.9999999991</v>
      </c>
      <c r="H85" s="67">
        <f t="shared" si="11"/>
        <v>265788.63818181813</v>
      </c>
      <c r="I85" s="85">
        <f t="shared" si="12"/>
        <v>132894.31909090906</v>
      </c>
      <c r="AM85" s="3"/>
      <c r="AX85" s="4"/>
    </row>
    <row r="86" spans="1:50" s="7" customFormat="1" ht="12" customHeight="1" x14ac:dyDescent="0.2">
      <c r="A86" s="84">
        <v>8</v>
      </c>
      <c r="B86" s="68" t="s">
        <v>106</v>
      </c>
      <c r="C86" s="38">
        <v>3.06</v>
      </c>
      <c r="D86" s="38"/>
      <c r="E86" s="39"/>
      <c r="F86" s="39">
        <f t="shared" si="9"/>
        <v>3.06</v>
      </c>
      <c r="G86" s="67">
        <f t="shared" si="10"/>
        <v>4559400</v>
      </c>
      <c r="H86" s="67">
        <f t="shared" si="11"/>
        <v>185484.68181818182</v>
      </c>
      <c r="I86" s="85">
        <f t="shared" si="12"/>
        <v>92742.340909090912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</row>
    <row r="87" spans="1:50" s="7" customFormat="1" ht="12" customHeight="1" x14ac:dyDescent="0.2">
      <c r="A87" s="84">
        <v>9</v>
      </c>
      <c r="B87" s="68" t="s">
        <v>122</v>
      </c>
      <c r="C87" s="66">
        <v>2.06</v>
      </c>
      <c r="D87" s="38"/>
      <c r="E87" s="39"/>
      <c r="F87" s="39">
        <f t="shared" si="9"/>
        <v>2.06</v>
      </c>
      <c r="G87" s="67">
        <f t="shared" si="10"/>
        <v>3069400</v>
      </c>
      <c r="H87" s="67">
        <f t="shared" si="11"/>
        <v>124868.77272727274</v>
      </c>
      <c r="I87" s="85">
        <f t="shared" si="12"/>
        <v>62434.386363636368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spans="1:50" s="7" customFormat="1" ht="12" customHeight="1" x14ac:dyDescent="0.2">
      <c r="A88" s="84">
        <v>10</v>
      </c>
      <c r="B88" s="68" t="s">
        <v>123</v>
      </c>
      <c r="C88" s="66">
        <v>2.06</v>
      </c>
      <c r="D88" s="38"/>
      <c r="E88" s="39"/>
      <c r="F88" s="39">
        <f t="shared" si="9"/>
        <v>2.06</v>
      </c>
      <c r="G88" s="67">
        <f t="shared" si="10"/>
        <v>3069400</v>
      </c>
      <c r="H88" s="67">
        <f t="shared" si="11"/>
        <v>124868.77272727274</v>
      </c>
      <c r="I88" s="85">
        <f t="shared" si="12"/>
        <v>62434.386363636368</v>
      </c>
      <c r="J88" s="3"/>
      <c r="K88" s="3"/>
      <c r="L88" s="3"/>
      <c r="M88" s="3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50" ht="12" customHeight="1" x14ac:dyDescent="0.2">
      <c r="A89" s="84">
        <v>11</v>
      </c>
      <c r="B89" s="68" t="s">
        <v>256</v>
      </c>
      <c r="C89" s="66">
        <f>2.34</f>
        <v>2.34</v>
      </c>
      <c r="D89" s="38"/>
      <c r="E89" s="66"/>
      <c r="F89" s="39">
        <f t="shared" si="9"/>
        <v>2.34</v>
      </c>
      <c r="G89" s="67">
        <f t="shared" si="10"/>
        <v>3486600</v>
      </c>
      <c r="H89" s="67">
        <f t="shared" si="11"/>
        <v>141841.22727272726</v>
      </c>
      <c r="I89" s="85">
        <f t="shared" si="12"/>
        <v>70920.613636363632</v>
      </c>
      <c r="AM89" s="3"/>
      <c r="AX89" s="4"/>
    </row>
    <row r="90" spans="1:50" s="7" customFormat="1" ht="12" customHeight="1" x14ac:dyDescent="0.2">
      <c r="A90" s="84">
        <v>12</v>
      </c>
      <c r="B90" s="68" t="s">
        <v>257</v>
      </c>
      <c r="C90" s="66">
        <f>2.06</f>
        <v>2.06</v>
      </c>
      <c r="D90" s="38"/>
      <c r="E90" s="39"/>
      <c r="F90" s="39">
        <f t="shared" si="9"/>
        <v>2.06</v>
      </c>
      <c r="G90" s="67">
        <f t="shared" si="10"/>
        <v>3069400</v>
      </c>
      <c r="H90" s="67">
        <f t="shared" si="11"/>
        <v>124868.77272727274</v>
      </c>
      <c r="I90" s="85">
        <f t="shared" si="12"/>
        <v>62434.386363636368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50" s="4" customFormat="1" ht="12" customHeight="1" x14ac:dyDescent="0.25">
      <c r="A91" s="82" t="s">
        <v>178</v>
      </c>
      <c r="B91" s="64" t="s">
        <v>222</v>
      </c>
      <c r="C91" s="66"/>
      <c r="D91" s="38"/>
      <c r="E91" s="39"/>
      <c r="F91" s="39"/>
      <c r="G91" s="67"/>
      <c r="H91" s="67"/>
      <c r="I91" s="86">
        <f>SUM(I92:I100)</f>
        <v>874081.40909090906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50" ht="12" customHeight="1" x14ac:dyDescent="0.2">
      <c r="A92" s="84">
        <v>1</v>
      </c>
      <c r="B92" s="65" t="s">
        <v>54</v>
      </c>
      <c r="C92" s="38">
        <v>4.9800000000000004</v>
      </c>
      <c r="D92" s="38">
        <v>0.4</v>
      </c>
      <c r="E92" s="39"/>
      <c r="F92" s="39">
        <f t="shared" si="9"/>
        <v>5.3800000000000008</v>
      </c>
      <c r="G92" s="67">
        <f t="shared" si="10"/>
        <v>8016200.0000000009</v>
      </c>
      <c r="H92" s="67">
        <f t="shared" si="11"/>
        <v>326113.59090909094</v>
      </c>
      <c r="I92" s="85">
        <f t="shared" ref="I92:I100" si="13">H92/2</f>
        <v>163056.79545454547</v>
      </c>
    </row>
    <row r="93" spans="1:50" s="7" customFormat="1" ht="12" customHeight="1" x14ac:dyDescent="0.2">
      <c r="A93" s="84">
        <v>2</v>
      </c>
      <c r="B93" s="65" t="s">
        <v>55</v>
      </c>
      <c r="C93" s="66">
        <v>3</v>
      </c>
      <c r="D93" s="38">
        <v>0.3</v>
      </c>
      <c r="E93" s="66"/>
      <c r="F93" s="39">
        <f t="shared" si="9"/>
        <v>3.3</v>
      </c>
      <c r="G93" s="67">
        <f t="shared" si="10"/>
        <v>4917000</v>
      </c>
      <c r="H93" s="67">
        <f t="shared" si="11"/>
        <v>200032.5</v>
      </c>
      <c r="I93" s="85">
        <f t="shared" si="13"/>
        <v>100016.25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2" customHeight="1" x14ac:dyDescent="0.2">
      <c r="A94" s="84">
        <v>3</v>
      </c>
      <c r="B94" s="65" t="s">
        <v>56</v>
      </c>
      <c r="C94" s="66">
        <v>3.46</v>
      </c>
      <c r="D94" s="38">
        <v>0.3</v>
      </c>
      <c r="E94" s="39"/>
      <c r="F94" s="39">
        <f t="shared" si="9"/>
        <v>3.76</v>
      </c>
      <c r="G94" s="67">
        <f t="shared" si="10"/>
        <v>5602400</v>
      </c>
      <c r="H94" s="67">
        <f t="shared" si="11"/>
        <v>227915.81818181818</v>
      </c>
      <c r="I94" s="85">
        <f t="shared" si="13"/>
        <v>113957.90909090909</v>
      </c>
      <c r="J94" s="3"/>
      <c r="K94" s="3"/>
      <c r="L94" s="3"/>
      <c r="M94" s="3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50" s="35" customFormat="1" ht="12" customHeight="1" x14ac:dyDescent="0.2">
      <c r="A95" s="84">
        <v>4</v>
      </c>
      <c r="B95" s="65" t="s">
        <v>57</v>
      </c>
      <c r="C95" s="66">
        <v>2.46</v>
      </c>
      <c r="D95" s="38"/>
      <c r="E95" s="39"/>
      <c r="F95" s="39">
        <f t="shared" si="9"/>
        <v>2.46</v>
      </c>
      <c r="G95" s="67">
        <f t="shared" si="10"/>
        <v>3665400</v>
      </c>
      <c r="H95" s="67">
        <f t="shared" si="11"/>
        <v>149115.13636363635</v>
      </c>
      <c r="I95" s="85">
        <f t="shared" si="13"/>
        <v>74557.568181818177</v>
      </c>
      <c r="J95" s="3"/>
      <c r="K95" s="3"/>
      <c r="L95" s="3"/>
      <c r="M95" s="3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</row>
    <row r="96" spans="1:50" s="7" customFormat="1" ht="12" customHeight="1" x14ac:dyDescent="0.2">
      <c r="A96" s="84">
        <v>5</v>
      </c>
      <c r="B96" s="65" t="s">
        <v>58</v>
      </c>
      <c r="C96" s="38">
        <v>2.86</v>
      </c>
      <c r="D96" s="38"/>
      <c r="E96" s="39"/>
      <c r="F96" s="39">
        <f t="shared" si="9"/>
        <v>2.86</v>
      </c>
      <c r="G96" s="67">
        <f t="shared" si="10"/>
        <v>4261400</v>
      </c>
      <c r="H96" s="67">
        <f t="shared" si="11"/>
        <v>173361.5</v>
      </c>
      <c r="I96" s="85">
        <f t="shared" si="13"/>
        <v>86680.75</v>
      </c>
      <c r="J96" s="3"/>
      <c r="K96" s="3"/>
      <c r="L96" s="3"/>
      <c r="M96" s="3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50" s="7" customFormat="1" ht="12" customHeight="1" x14ac:dyDescent="0.2">
      <c r="A97" s="84">
        <v>6</v>
      </c>
      <c r="B97" s="65" t="s">
        <v>59</v>
      </c>
      <c r="C97" s="66">
        <v>4.0599999999999996</v>
      </c>
      <c r="D97" s="38"/>
      <c r="E97" s="39"/>
      <c r="F97" s="39">
        <f t="shared" si="9"/>
        <v>4.0599999999999996</v>
      </c>
      <c r="G97" s="67">
        <f t="shared" si="10"/>
        <v>6049399.9999999991</v>
      </c>
      <c r="H97" s="67">
        <f t="shared" si="11"/>
        <v>246100.59090909088</v>
      </c>
      <c r="I97" s="85">
        <f t="shared" si="13"/>
        <v>123050.29545454544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</row>
    <row r="98" spans="1:50" s="7" customFormat="1" ht="12" customHeight="1" x14ac:dyDescent="0.2">
      <c r="A98" s="84">
        <v>7</v>
      </c>
      <c r="B98" s="68" t="s">
        <v>60</v>
      </c>
      <c r="C98" s="66">
        <v>2.34</v>
      </c>
      <c r="D98" s="38"/>
      <c r="E98" s="66"/>
      <c r="F98" s="39">
        <f t="shared" si="9"/>
        <v>2.34</v>
      </c>
      <c r="G98" s="67">
        <f t="shared" si="10"/>
        <v>3486600</v>
      </c>
      <c r="H98" s="67">
        <f t="shared" si="11"/>
        <v>141841.22727272726</v>
      </c>
      <c r="I98" s="85">
        <f t="shared" si="13"/>
        <v>70920.613636363632</v>
      </c>
      <c r="J98" s="3"/>
      <c r="K98" s="3"/>
      <c r="L98" s="3"/>
      <c r="M98" s="3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50" ht="12" customHeight="1" x14ac:dyDescent="0.2">
      <c r="A99" s="84">
        <v>8</v>
      </c>
      <c r="B99" s="68" t="s">
        <v>258</v>
      </c>
      <c r="C99" s="66">
        <f>2.34</f>
        <v>2.34</v>
      </c>
      <c r="D99" s="38"/>
      <c r="E99" s="39"/>
      <c r="F99" s="39">
        <f t="shared" si="9"/>
        <v>2.34</v>
      </c>
      <c r="G99" s="67">
        <f t="shared" si="10"/>
        <v>3486600</v>
      </c>
      <c r="H99" s="67">
        <f t="shared" si="11"/>
        <v>141841.22727272726</v>
      </c>
      <c r="I99" s="85">
        <f t="shared" si="13"/>
        <v>70920.613636363632</v>
      </c>
      <c r="AM99" s="3"/>
      <c r="AX99" s="4"/>
    </row>
    <row r="100" spans="1:50" ht="12" customHeight="1" x14ac:dyDescent="0.2">
      <c r="A100" s="84">
        <v>9</v>
      </c>
      <c r="B100" s="68" t="s">
        <v>259</v>
      </c>
      <c r="C100" s="66">
        <f>2.34</f>
        <v>2.34</v>
      </c>
      <c r="D100" s="38"/>
      <c r="E100" s="39"/>
      <c r="F100" s="39">
        <f t="shared" si="9"/>
        <v>2.34</v>
      </c>
      <c r="G100" s="67">
        <f t="shared" si="10"/>
        <v>3486600</v>
      </c>
      <c r="H100" s="67">
        <f t="shared" si="11"/>
        <v>141841.22727272726</v>
      </c>
      <c r="I100" s="85">
        <f t="shared" si="13"/>
        <v>70920.613636363632</v>
      </c>
      <c r="AM100" s="3"/>
      <c r="AX100" s="4"/>
    </row>
    <row r="101" spans="1:50" ht="12" customHeight="1" x14ac:dyDescent="0.25">
      <c r="A101" s="82" t="s">
        <v>184</v>
      </c>
      <c r="B101" s="64" t="s">
        <v>223</v>
      </c>
      <c r="C101" s="66"/>
      <c r="D101" s="38"/>
      <c r="E101" s="39"/>
      <c r="F101" s="39"/>
      <c r="G101" s="67"/>
      <c r="H101" s="67"/>
      <c r="I101" s="86">
        <f>SUM(I102:I115)</f>
        <v>1485883.8411363633</v>
      </c>
    </row>
    <row r="102" spans="1:50" s="4" customFormat="1" ht="12" customHeight="1" x14ac:dyDescent="0.2">
      <c r="A102" s="84">
        <v>1</v>
      </c>
      <c r="B102" s="65" t="s">
        <v>61</v>
      </c>
      <c r="C102" s="66">
        <v>4.9800000000000004</v>
      </c>
      <c r="D102" s="38">
        <v>0.4</v>
      </c>
      <c r="E102" s="39"/>
      <c r="F102" s="39">
        <f t="shared" si="9"/>
        <v>5.3800000000000008</v>
      </c>
      <c r="G102" s="67">
        <f t="shared" si="10"/>
        <v>8016200.0000000009</v>
      </c>
      <c r="H102" s="67">
        <f t="shared" si="11"/>
        <v>326113.59090909094</v>
      </c>
      <c r="I102" s="85">
        <f t="shared" ref="I102:I115" si="14">H102/2</f>
        <v>163056.79545454547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50" s="7" customFormat="1" ht="12" customHeight="1" x14ac:dyDescent="0.2">
      <c r="A103" s="84">
        <v>2</v>
      </c>
      <c r="B103" s="65" t="s">
        <v>62</v>
      </c>
      <c r="C103" s="66">
        <v>3</v>
      </c>
      <c r="D103" s="38">
        <v>0.3</v>
      </c>
      <c r="E103" s="39"/>
      <c r="F103" s="39">
        <f t="shared" si="9"/>
        <v>3.3</v>
      </c>
      <c r="G103" s="67">
        <f t="shared" si="10"/>
        <v>4917000</v>
      </c>
      <c r="H103" s="67">
        <f t="shared" si="11"/>
        <v>200032.5</v>
      </c>
      <c r="I103" s="85">
        <f t="shared" si="14"/>
        <v>100016.25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</row>
    <row r="104" spans="1:50" s="7" customFormat="1" ht="12" customHeight="1" x14ac:dyDescent="0.2">
      <c r="A104" s="84">
        <v>3</v>
      </c>
      <c r="B104" s="65" t="s">
        <v>63</v>
      </c>
      <c r="C104" s="66">
        <v>4.0599999999999996</v>
      </c>
      <c r="D104" s="38">
        <v>0.3</v>
      </c>
      <c r="E104" s="39">
        <v>0.44659999999999994</v>
      </c>
      <c r="F104" s="39">
        <f t="shared" si="9"/>
        <v>4.8065999999999995</v>
      </c>
      <c r="G104" s="67">
        <f t="shared" si="10"/>
        <v>7161833.9999999991</v>
      </c>
      <c r="H104" s="67">
        <f t="shared" si="11"/>
        <v>291356.42863636359</v>
      </c>
      <c r="I104" s="85">
        <f t="shared" si="14"/>
        <v>145678.2143181818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</row>
    <row r="105" spans="1:50" s="4" customFormat="1" ht="12" customHeight="1" x14ac:dyDescent="0.2">
      <c r="A105" s="84">
        <v>4</v>
      </c>
      <c r="B105" s="65" t="s">
        <v>64</v>
      </c>
      <c r="C105" s="66">
        <v>3.33</v>
      </c>
      <c r="D105" s="38"/>
      <c r="E105" s="39"/>
      <c r="F105" s="39">
        <f t="shared" si="9"/>
        <v>3.33</v>
      </c>
      <c r="G105" s="67">
        <f t="shared" si="10"/>
        <v>4961700</v>
      </c>
      <c r="H105" s="67">
        <f t="shared" si="11"/>
        <v>201850.97727272726</v>
      </c>
      <c r="I105" s="85">
        <f t="shared" si="14"/>
        <v>100925.48863636363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50" s="4" customFormat="1" ht="12" customHeight="1" x14ac:dyDescent="0.2">
      <c r="A106" s="84">
        <v>5</v>
      </c>
      <c r="B106" s="65" t="s">
        <v>66</v>
      </c>
      <c r="C106" s="38">
        <v>2.2599999999999998</v>
      </c>
      <c r="D106" s="38"/>
      <c r="E106" s="39"/>
      <c r="F106" s="39">
        <f t="shared" si="9"/>
        <v>2.2599999999999998</v>
      </c>
      <c r="G106" s="67">
        <f t="shared" si="10"/>
        <v>3367399.9999999995</v>
      </c>
      <c r="H106" s="67">
        <f t="shared" si="11"/>
        <v>136991.95454545453</v>
      </c>
      <c r="I106" s="85">
        <f t="shared" si="14"/>
        <v>68495.977272727265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50" s="4" customFormat="1" ht="12" customHeight="1" x14ac:dyDescent="0.2">
      <c r="A107" s="84">
        <v>6</v>
      </c>
      <c r="B107" s="65" t="s">
        <v>69</v>
      </c>
      <c r="C107" s="66">
        <v>2.86</v>
      </c>
      <c r="D107" s="38"/>
      <c r="E107" s="66"/>
      <c r="F107" s="39">
        <f t="shared" si="9"/>
        <v>2.86</v>
      </c>
      <c r="G107" s="67">
        <f t="shared" si="10"/>
        <v>4261400</v>
      </c>
      <c r="H107" s="67">
        <f t="shared" si="11"/>
        <v>173361.5</v>
      </c>
      <c r="I107" s="85">
        <f t="shared" si="14"/>
        <v>86680.75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50" s="4" customFormat="1" ht="12" customHeight="1" x14ac:dyDescent="0.2">
      <c r="A108" s="84">
        <v>7</v>
      </c>
      <c r="B108" s="65" t="s">
        <v>70</v>
      </c>
      <c r="C108" s="66">
        <v>4.0599999999999996</v>
      </c>
      <c r="D108" s="38"/>
      <c r="E108" s="39">
        <v>0.32479999999999998</v>
      </c>
      <c r="F108" s="39">
        <f t="shared" si="9"/>
        <v>4.3847999999999994</v>
      </c>
      <c r="G108" s="67">
        <f t="shared" si="10"/>
        <v>6533351.9999999991</v>
      </c>
      <c r="H108" s="67">
        <f t="shared" si="11"/>
        <v>265788.63818181813</v>
      </c>
      <c r="I108" s="85">
        <f t="shared" si="14"/>
        <v>132894.31909090906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50" s="20" customFormat="1" ht="12" customHeight="1" x14ac:dyDescent="0.2">
      <c r="A109" s="84">
        <v>8</v>
      </c>
      <c r="B109" s="65" t="s">
        <v>71</v>
      </c>
      <c r="C109" s="66">
        <v>2.66</v>
      </c>
      <c r="D109" s="38"/>
      <c r="E109" s="39"/>
      <c r="F109" s="39">
        <f t="shared" si="9"/>
        <v>2.66</v>
      </c>
      <c r="G109" s="67">
        <f t="shared" si="10"/>
        <v>3963400</v>
      </c>
      <c r="H109" s="67">
        <f t="shared" si="11"/>
        <v>161238.31818181818</v>
      </c>
      <c r="I109" s="85">
        <f t="shared" si="14"/>
        <v>80619.159090909088</v>
      </c>
      <c r="J109" s="3"/>
      <c r="K109" s="3"/>
      <c r="L109" s="3"/>
      <c r="M109" s="3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50" s="20" customFormat="1" ht="12" customHeight="1" x14ac:dyDescent="0.2">
      <c r="A110" s="84">
        <v>9</v>
      </c>
      <c r="B110" s="65" t="s">
        <v>72</v>
      </c>
      <c r="C110" s="66">
        <v>4.6500000000000004</v>
      </c>
      <c r="D110" s="38"/>
      <c r="E110" s="39"/>
      <c r="F110" s="39">
        <f t="shared" si="9"/>
        <v>4.6500000000000004</v>
      </c>
      <c r="G110" s="67">
        <f t="shared" si="10"/>
        <v>6928500.0000000009</v>
      </c>
      <c r="H110" s="67">
        <f t="shared" si="11"/>
        <v>281863.97727272729</v>
      </c>
      <c r="I110" s="85">
        <f t="shared" si="14"/>
        <v>140931.98863636365</v>
      </c>
      <c r="J110" s="3"/>
      <c r="K110" s="3"/>
      <c r="L110" s="3"/>
      <c r="M110" s="3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:50" s="20" customFormat="1" ht="12" customHeight="1" x14ac:dyDescent="0.2">
      <c r="A111" s="84">
        <v>10</v>
      </c>
      <c r="B111" s="65" t="s">
        <v>41</v>
      </c>
      <c r="C111" s="38">
        <v>2.67</v>
      </c>
      <c r="D111" s="38"/>
      <c r="E111" s="39"/>
      <c r="F111" s="39">
        <f t="shared" si="9"/>
        <v>2.67</v>
      </c>
      <c r="G111" s="67">
        <f t="shared" si="10"/>
        <v>3978300</v>
      </c>
      <c r="H111" s="67">
        <f t="shared" si="11"/>
        <v>161844.47727272726</v>
      </c>
      <c r="I111" s="85">
        <f t="shared" si="14"/>
        <v>80922.238636363632</v>
      </c>
      <c r="J111" s="3"/>
      <c r="K111" s="3"/>
      <c r="L111" s="3"/>
      <c r="M111" s="3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</row>
    <row r="112" spans="1:50" s="20" customFormat="1" ht="12" customHeight="1" x14ac:dyDescent="0.2">
      <c r="A112" s="84">
        <v>11</v>
      </c>
      <c r="B112" s="65" t="s">
        <v>20</v>
      </c>
      <c r="C112" s="66">
        <v>3.33</v>
      </c>
      <c r="D112" s="38"/>
      <c r="E112" s="39"/>
      <c r="F112" s="39">
        <f t="shared" si="9"/>
        <v>3.33</v>
      </c>
      <c r="G112" s="67">
        <f t="shared" si="10"/>
        <v>4961700</v>
      </c>
      <c r="H112" s="67">
        <f t="shared" si="11"/>
        <v>201850.97727272726</v>
      </c>
      <c r="I112" s="85">
        <f t="shared" si="14"/>
        <v>100925.48863636363</v>
      </c>
      <c r="J112" s="3"/>
      <c r="K112" s="3"/>
      <c r="L112" s="3"/>
      <c r="M112" s="3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:49" s="20" customFormat="1" ht="12" customHeight="1" x14ac:dyDescent="0.2">
      <c r="A113" s="84">
        <v>12</v>
      </c>
      <c r="B113" s="68" t="s">
        <v>107</v>
      </c>
      <c r="C113" s="38">
        <v>4.0599999999999996</v>
      </c>
      <c r="D113" s="38"/>
      <c r="E113" s="39">
        <v>0.32479999999999998</v>
      </c>
      <c r="F113" s="39">
        <f t="shared" si="9"/>
        <v>4.3847999999999994</v>
      </c>
      <c r="G113" s="67">
        <f t="shared" si="10"/>
        <v>6533351.9999999991</v>
      </c>
      <c r="H113" s="67">
        <f t="shared" si="11"/>
        <v>265788.63818181813</v>
      </c>
      <c r="I113" s="85">
        <f t="shared" si="14"/>
        <v>132894.31909090906</v>
      </c>
      <c r="J113" s="3"/>
      <c r="K113" s="3"/>
      <c r="L113" s="3"/>
      <c r="M113" s="3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:49" s="20" customFormat="1" ht="12" customHeight="1" x14ac:dyDescent="0.2">
      <c r="A114" s="84">
        <v>13</v>
      </c>
      <c r="B114" s="68" t="s">
        <v>73</v>
      </c>
      <c r="C114" s="66">
        <v>2.34</v>
      </c>
      <c r="D114" s="38"/>
      <c r="E114" s="39"/>
      <c r="F114" s="39">
        <f t="shared" si="9"/>
        <v>2.34</v>
      </c>
      <c r="G114" s="67">
        <f t="shared" si="10"/>
        <v>3486600</v>
      </c>
      <c r="H114" s="67">
        <f t="shared" si="11"/>
        <v>141841.22727272726</v>
      </c>
      <c r="I114" s="85">
        <f t="shared" si="14"/>
        <v>70920.613636363632</v>
      </c>
      <c r="J114" s="3"/>
      <c r="K114" s="3"/>
      <c r="L114" s="3"/>
      <c r="M114" s="3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s="20" customFormat="1" ht="12" customHeight="1" x14ac:dyDescent="0.2">
      <c r="A115" s="84">
        <v>14</v>
      </c>
      <c r="B115" s="65" t="s">
        <v>65</v>
      </c>
      <c r="C115" s="38">
        <v>2.67</v>
      </c>
      <c r="D115" s="38"/>
      <c r="E115" s="39"/>
      <c r="F115" s="39">
        <f>C115+D115+E115</f>
        <v>2.67</v>
      </c>
      <c r="G115" s="67">
        <f>F115*1490000</f>
        <v>3978300</v>
      </c>
      <c r="H115" s="67">
        <f>G115/22-G115*10.5%/22</f>
        <v>161844.47727272726</v>
      </c>
      <c r="I115" s="85">
        <f t="shared" si="14"/>
        <v>80922.238636363632</v>
      </c>
      <c r="J115" s="3"/>
      <c r="K115" s="3"/>
      <c r="L115" s="3"/>
      <c r="M115" s="3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s="20" customFormat="1" ht="12" customHeight="1" x14ac:dyDescent="0.25">
      <c r="A116" s="82" t="s">
        <v>192</v>
      </c>
      <c r="B116" s="64" t="s">
        <v>224</v>
      </c>
      <c r="C116" s="65"/>
      <c r="D116" s="65"/>
      <c r="E116" s="39"/>
      <c r="F116" s="39"/>
      <c r="G116" s="67"/>
      <c r="H116" s="67"/>
      <c r="I116" s="86">
        <f>SUM(I117:I130)</f>
        <v>1340175.3188636363</v>
      </c>
      <c r="J116" s="3"/>
      <c r="K116" s="3"/>
      <c r="L116" s="3"/>
      <c r="M116" s="3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s="20" customFormat="1" ht="12" customHeight="1" x14ac:dyDescent="0.2">
      <c r="A117" s="84">
        <v>1</v>
      </c>
      <c r="B117" s="65" t="s">
        <v>74</v>
      </c>
      <c r="C117" s="66">
        <v>3.33</v>
      </c>
      <c r="D117" s="38">
        <v>0.4</v>
      </c>
      <c r="E117" s="39"/>
      <c r="F117" s="39">
        <f t="shared" si="9"/>
        <v>3.73</v>
      </c>
      <c r="G117" s="67">
        <f t="shared" si="10"/>
        <v>5557700</v>
      </c>
      <c r="H117" s="67">
        <f t="shared" si="11"/>
        <v>226097.34090909091</v>
      </c>
      <c r="I117" s="85">
        <f t="shared" ref="I117:I130" si="15">H117/2</f>
        <v>113048.67045454546</v>
      </c>
      <c r="J117" s="3"/>
      <c r="K117" s="3"/>
      <c r="L117" s="3"/>
      <c r="M117" s="3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s="20" customFormat="1" ht="12" customHeight="1" x14ac:dyDescent="0.2">
      <c r="A118" s="84">
        <v>2</v>
      </c>
      <c r="B118" s="68" t="s">
        <v>225</v>
      </c>
      <c r="C118" s="38">
        <v>3.26</v>
      </c>
      <c r="D118" s="38">
        <v>0.3</v>
      </c>
      <c r="E118" s="39"/>
      <c r="F118" s="39">
        <f t="shared" si="9"/>
        <v>3.5599999999999996</v>
      </c>
      <c r="G118" s="67">
        <f t="shared" si="10"/>
        <v>5304399.9999999991</v>
      </c>
      <c r="H118" s="67">
        <f t="shared" si="11"/>
        <v>215792.63636363632</v>
      </c>
      <c r="I118" s="85">
        <f t="shared" si="15"/>
        <v>107896.31818181816</v>
      </c>
      <c r="J118" s="3"/>
      <c r="K118" s="3"/>
      <c r="L118" s="3"/>
      <c r="M118" s="3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s="20" customFormat="1" ht="12" customHeight="1" x14ac:dyDescent="0.2">
      <c r="A119" s="84">
        <v>3</v>
      </c>
      <c r="B119" s="65" t="s">
        <v>75</v>
      </c>
      <c r="C119" s="38">
        <v>2.67</v>
      </c>
      <c r="D119" s="38"/>
      <c r="E119" s="39"/>
      <c r="F119" s="39">
        <f t="shared" si="9"/>
        <v>2.67</v>
      </c>
      <c r="G119" s="67">
        <f t="shared" si="10"/>
        <v>3978300</v>
      </c>
      <c r="H119" s="67">
        <f t="shared" si="11"/>
        <v>161844.47727272726</v>
      </c>
      <c r="I119" s="85">
        <f t="shared" si="15"/>
        <v>80922.238636363632</v>
      </c>
      <c r="J119" s="3"/>
      <c r="K119" s="3"/>
      <c r="L119" s="3"/>
      <c r="M119" s="3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s="20" customFormat="1" ht="12" customHeight="1" x14ac:dyDescent="0.2">
      <c r="A120" s="84">
        <v>4</v>
      </c>
      <c r="B120" s="65" t="s">
        <v>76</v>
      </c>
      <c r="C120" s="66">
        <f>3.26+0.06</f>
        <v>3.32</v>
      </c>
      <c r="D120" s="38"/>
      <c r="E120" s="39"/>
      <c r="F120" s="39">
        <f t="shared" si="9"/>
        <v>3.32</v>
      </c>
      <c r="G120" s="67">
        <f t="shared" si="10"/>
        <v>4946800</v>
      </c>
      <c r="H120" s="67">
        <f t="shared" si="11"/>
        <v>201244.81818181818</v>
      </c>
      <c r="I120" s="85">
        <f t="shared" si="15"/>
        <v>100622.40909090909</v>
      </c>
      <c r="J120" s="3"/>
      <c r="K120" s="3"/>
      <c r="L120" s="3"/>
      <c r="M120" s="3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s="20" customFormat="1" ht="12" customHeight="1" x14ac:dyDescent="0.2">
      <c r="A121" s="84">
        <v>5</v>
      </c>
      <c r="B121" s="65" t="s">
        <v>77</v>
      </c>
      <c r="C121" s="38">
        <v>2.66</v>
      </c>
      <c r="D121" s="38"/>
      <c r="E121" s="39"/>
      <c r="F121" s="39">
        <f t="shared" si="9"/>
        <v>2.66</v>
      </c>
      <c r="G121" s="67">
        <f t="shared" si="10"/>
        <v>3963400</v>
      </c>
      <c r="H121" s="67">
        <f t="shared" si="11"/>
        <v>161238.31818181818</v>
      </c>
      <c r="I121" s="85">
        <f t="shared" si="15"/>
        <v>80619.159090909088</v>
      </c>
      <c r="J121" s="3"/>
      <c r="K121" s="3"/>
      <c r="L121" s="3"/>
      <c r="M121" s="3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s="20" customFormat="1" ht="12" customHeight="1" x14ac:dyDescent="0.2">
      <c r="A122" s="84">
        <v>6</v>
      </c>
      <c r="B122" s="65" t="s">
        <v>78</v>
      </c>
      <c r="C122" s="38">
        <v>2.66</v>
      </c>
      <c r="D122" s="38"/>
      <c r="E122" s="39"/>
      <c r="F122" s="39">
        <f t="shared" si="9"/>
        <v>2.66</v>
      </c>
      <c r="G122" s="67">
        <f t="shared" si="10"/>
        <v>3963400</v>
      </c>
      <c r="H122" s="67">
        <f t="shared" si="11"/>
        <v>161238.31818181818</v>
      </c>
      <c r="I122" s="85">
        <f t="shared" si="15"/>
        <v>80619.159090909088</v>
      </c>
      <c r="J122" s="3"/>
      <c r="K122" s="3"/>
      <c r="L122" s="3"/>
      <c r="M122" s="3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s="20" customFormat="1" ht="12" customHeight="1" x14ac:dyDescent="0.2">
      <c r="A123" s="84">
        <v>7</v>
      </c>
      <c r="B123" s="65" t="s">
        <v>79</v>
      </c>
      <c r="C123" s="38">
        <v>2.66</v>
      </c>
      <c r="D123" s="38"/>
      <c r="E123" s="39"/>
      <c r="F123" s="39">
        <f t="shared" si="9"/>
        <v>2.66</v>
      </c>
      <c r="G123" s="67">
        <f t="shared" si="10"/>
        <v>3963400</v>
      </c>
      <c r="H123" s="67">
        <f t="shared" si="11"/>
        <v>161238.31818181818</v>
      </c>
      <c r="I123" s="85">
        <f t="shared" si="15"/>
        <v>80619.159090909088</v>
      </c>
      <c r="J123" s="3"/>
      <c r="K123" s="3"/>
      <c r="L123" s="3"/>
      <c r="M123" s="3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s="20" customFormat="1" ht="12" customHeight="1" x14ac:dyDescent="0.2">
      <c r="A124" s="84">
        <v>8</v>
      </c>
      <c r="B124" s="65" t="s">
        <v>80</v>
      </c>
      <c r="C124" s="38">
        <v>4.0599999999999996</v>
      </c>
      <c r="D124" s="38"/>
      <c r="E124" s="39">
        <v>0.28420000000000001</v>
      </c>
      <c r="F124" s="39">
        <f t="shared" si="9"/>
        <v>4.3441999999999998</v>
      </c>
      <c r="G124" s="67">
        <f t="shared" si="10"/>
        <v>6472858</v>
      </c>
      <c r="H124" s="67">
        <f t="shared" si="11"/>
        <v>263327.63227272726</v>
      </c>
      <c r="I124" s="85">
        <f t="shared" si="15"/>
        <v>131663.81613636363</v>
      </c>
      <c r="J124" s="3"/>
      <c r="K124" s="3"/>
      <c r="L124" s="3"/>
      <c r="M124" s="3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:49" s="20" customFormat="1" ht="12" customHeight="1" x14ac:dyDescent="0.2">
      <c r="A125" s="84">
        <v>9</v>
      </c>
      <c r="B125" s="65" t="s">
        <v>81</v>
      </c>
      <c r="C125" s="66">
        <v>4.0599999999999996</v>
      </c>
      <c r="D125" s="38"/>
      <c r="E125" s="66">
        <v>0.44659999999999994</v>
      </c>
      <c r="F125" s="39">
        <f t="shared" si="9"/>
        <v>4.5065999999999997</v>
      </c>
      <c r="G125" s="67">
        <f t="shared" si="10"/>
        <v>6714834</v>
      </c>
      <c r="H125" s="67">
        <f t="shared" si="11"/>
        <v>273171.65590909094</v>
      </c>
      <c r="I125" s="85">
        <f t="shared" si="15"/>
        <v>136585.82795454547</v>
      </c>
      <c r="J125" s="3"/>
      <c r="K125" s="3"/>
      <c r="L125" s="3"/>
      <c r="M125" s="3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:49" s="20" customFormat="1" ht="12" customHeight="1" x14ac:dyDescent="0.2">
      <c r="A126" s="84">
        <v>10</v>
      </c>
      <c r="B126" s="65" t="s">
        <v>82</v>
      </c>
      <c r="C126" s="38">
        <v>3.63</v>
      </c>
      <c r="D126" s="38"/>
      <c r="E126" s="39">
        <v>0.21780000000000002</v>
      </c>
      <c r="F126" s="39">
        <f t="shared" si="9"/>
        <v>3.8477999999999999</v>
      </c>
      <c r="G126" s="67">
        <f t="shared" si="10"/>
        <v>5733222</v>
      </c>
      <c r="H126" s="67">
        <f t="shared" si="11"/>
        <v>233237.89500000002</v>
      </c>
      <c r="I126" s="85">
        <f t="shared" si="15"/>
        <v>116618.94750000001</v>
      </c>
      <c r="J126" s="3"/>
      <c r="K126" s="3"/>
      <c r="L126" s="3"/>
      <c r="M126" s="3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:49" s="20" customFormat="1" ht="12" customHeight="1" x14ac:dyDescent="0.2">
      <c r="A127" s="84">
        <v>11</v>
      </c>
      <c r="B127" s="65" t="s">
        <v>68</v>
      </c>
      <c r="C127" s="38">
        <v>2.67</v>
      </c>
      <c r="D127" s="38"/>
      <c r="E127" s="39"/>
      <c r="F127" s="39">
        <f t="shared" si="9"/>
        <v>2.67</v>
      </c>
      <c r="G127" s="67">
        <f t="shared" si="10"/>
        <v>3978300</v>
      </c>
      <c r="H127" s="67">
        <f t="shared" si="11"/>
        <v>161844.47727272726</v>
      </c>
      <c r="I127" s="85">
        <f t="shared" si="15"/>
        <v>80922.238636363632</v>
      </c>
      <c r="J127" s="3"/>
      <c r="K127" s="3"/>
      <c r="L127" s="3"/>
      <c r="M127" s="3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:49" s="20" customFormat="1" ht="12" customHeight="1" x14ac:dyDescent="0.2">
      <c r="A128" s="84">
        <v>12</v>
      </c>
      <c r="B128" s="65" t="s">
        <v>67</v>
      </c>
      <c r="C128" s="66">
        <v>2.67</v>
      </c>
      <c r="D128" s="38"/>
      <c r="E128" s="39"/>
      <c r="F128" s="39">
        <f t="shared" si="9"/>
        <v>2.67</v>
      </c>
      <c r="G128" s="67">
        <f t="shared" si="10"/>
        <v>3978300</v>
      </c>
      <c r="H128" s="67">
        <f t="shared" si="11"/>
        <v>161844.47727272726</v>
      </c>
      <c r="I128" s="85">
        <f t="shared" si="15"/>
        <v>80922.238636363632</v>
      </c>
      <c r="J128" s="3"/>
      <c r="K128" s="3"/>
      <c r="L128" s="3"/>
      <c r="M128" s="3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:49" s="20" customFormat="1" ht="12" customHeight="1" x14ac:dyDescent="0.2">
      <c r="A129" s="84">
        <v>13</v>
      </c>
      <c r="B129" s="68" t="s">
        <v>108</v>
      </c>
      <c r="C129" s="66">
        <v>2.86</v>
      </c>
      <c r="D129" s="38"/>
      <c r="E129" s="39"/>
      <c r="F129" s="39">
        <f t="shared" si="9"/>
        <v>2.86</v>
      </c>
      <c r="G129" s="67">
        <f t="shared" si="10"/>
        <v>4261400</v>
      </c>
      <c r="H129" s="67">
        <f t="shared" si="11"/>
        <v>173361.5</v>
      </c>
      <c r="I129" s="85">
        <f t="shared" si="15"/>
        <v>86680.75</v>
      </c>
      <c r="J129" s="3"/>
      <c r="K129" s="3"/>
      <c r="L129" s="3"/>
      <c r="M129" s="3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:49" s="20" customFormat="1" ht="12" customHeight="1" x14ac:dyDescent="0.2">
      <c r="A130" s="84">
        <v>14</v>
      </c>
      <c r="B130" s="68" t="s">
        <v>260</v>
      </c>
      <c r="C130" s="66">
        <f>2.06</f>
        <v>2.06</v>
      </c>
      <c r="D130" s="38"/>
      <c r="E130" s="39"/>
      <c r="F130" s="39">
        <f t="shared" si="9"/>
        <v>2.06</v>
      </c>
      <c r="G130" s="67">
        <f t="shared" si="10"/>
        <v>3069400</v>
      </c>
      <c r="H130" s="67">
        <f t="shared" si="11"/>
        <v>124868.77272727274</v>
      </c>
      <c r="I130" s="85">
        <f t="shared" si="15"/>
        <v>62434.386363636368</v>
      </c>
      <c r="J130" s="3"/>
      <c r="K130" s="3"/>
      <c r="L130" s="3"/>
      <c r="M130" s="3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:49" s="20" customFormat="1" ht="12" customHeight="1" x14ac:dyDescent="0.25">
      <c r="A131" s="82" t="s">
        <v>199</v>
      </c>
      <c r="B131" s="64" t="s">
        <v>226</v>
      </c>
      <c r="C131" s="38"/>
      <c r="D131" s="38"/>
      <c r="E131" s="39"/>
      <c r="F131" s="39"/>
      <c r="G131" s="67"/>
      <c r="H131" s="67"/>
      <c r="I131" s="86">
        <f>SUM(I132:I141)</f>
        <v>971175.97227272729</v>
      </c>
      <c r="J131" s="3"/>
      <c r="K131" s="3"/>
      <c r="L131" s="3"/>
      <c r="M131" s="3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:49" s="20" customFormat="1" ht="12" customHeight="1" x14ac:dyDescent="0.25">
      <c r="A132" s="82">
        <v>1</v>
      </c>
      <c r="B132" s="65" t="s">
        <v>83</v>
      </c>
      <c r="C132" s="38">
        <v>2.67</v>
      </c>
      <c r="D132" s="38">
        <v>0.3</v>
      </c>
      <c r="E132" s="39"/>
      <c r="F132" s="39">
        <f t="shared" si="9"/>
        <v>2.9699999999999998</v>
      </c>
      <c r="G132" s="67">
        <f t="shared" si="10"/>
        <v>4425300</v>
      </c>
      <c r="H132" s="67">
        <f t="shared" si="11"/>
        <v>180029.25</v>
      </c>
      <c r="I132" s="85">
        <f t="shared" ref="I132:I141" si="16">H132/2</f>
        <v>90014.625</v>
      </c>
      <c r="J132" s="3"/>
      <c r="K132" s="3"/>
      <c r="L132" s="3"/>
      <c r="M132" s="3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:49" s="20" customFormat="1" ht="12" customHeight="1" x14ac:dyDescent="0.2">
      <c r="A133" s="84">
        <v>2</v>
      </c>
      <c r="B133" s="65" t="s">
        <v>84</v>
      </c>
      <c r="C133" s="38">
        <v>4.0599999999999996</v>
      </c>
      <c r="D133" s="38"/>
      <c r="E133" s="66"/>
      <c r="F133" s="39">
        <f t="shared" si="9"/>
        <v>4.0599999999999996</v>
      </c>
      <c r="G133" s="67">
        <f t="shared" si="10"/>
        <v>6049399.9999999991</v>
      </c>
      <c r="H133" s="67">
        <f t="shared" si="11"/>
        <v>246100.59090909088</v>
      </c>
      <c r="I133" s="85">
        <f t="shared" si="16"/>
        <v>123050.29545454544</v>
      </c>
      <c r="J133" s="3"/>
      <c r="K133" s="3"/>
      <c r="L133" s="3"/>
      <c r="M133" s="3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:49" s="20" customFormat="1" ht="12" customHeight="1" x14ac:dyDescent="0.25">
      <c r="A134" s="82">
        <v>3</v>
      </c>
      <c r="B134" s="65" t="s">
        <v>85</v>
      </c>
      <c r="C134" s="38">
        <v>4.0599999999999996</v>
      </c>
      <c r="D134" s="38"/>
      <c r="E134" s="39"/>
      <c r="F134" s="39">
        <f t="shared" si="9"/>
        <v>4.0599999999999996</v>
      </c>
      <c r="G134" s="67">
        <f t="shared" si="10"/>
        <v>6049399.9999999991</v>
      </c>
      <c r="H134" s="67">
        <f t="shared" si="11"/>
        <v>246100.59090909088</v>
      </c>
      <c r="I134" s="85">
        <f t="shared" si="16"/>
        <v>123050.29545454544</v>
      </c>
      <c r="J134" s="3"/>
      <c r="K134" s="3"/>
      <c r="L134" s="3"/>
      <c r="M134" s="3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s="20" customFormat="1" ht="12" customHeight="1" x14ac:dyDescent="0.25">
      <c r="A135" s="82">
        <v>4</v>
      </c>
      <c r="B135" s="65" t="s">
        <v>86</v>
      </c>
      <c r="C135" s="38">
        <v>2.66</v>
      </c>
      <c r="D135" s="38"/>
      <c r="E135" s="39"/>
      <c r="F135" s="39">
        <f t="shared" si="9"/>
        <v>2.66</v>
      </c>
      <c r="G135" s="67">
        <f t="shared" si="10"/>
        <v>3963400</v>
      </c>
      <c r="H135" s="67">
        <f t="shared" si="11"/>
        <v>161238.31818181818</v>
      </c>
      <c r="I135" s="85">
        <f t="shared" si="16"/>
        <v>80619.159090909088</v>
      </c>
      <c r="J135" s="3"/>
      <c r="K135" s="3"/>
      <c r="L135" s="3"/>
      <c r="M135" s="3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:49" s="20" customFormat="1" ht="12" customHeight="1" x14ac:dyDescent="0.2">
      <c r="A136" s="84">
        <v>5</v>
      </c>
      <c r="B136" s="65" t="s">
        <v>87</v>
      </c>
      <c r="C136" s="38">
        <v>2.86</v>
      </c>
      <c r="D136" s="38"/>
      <c r="E136" s="39"/>
      <c r="F136" s="39">
        <f t="shared" si="9"/>
        <v>2.86</v>
      </c>
      <c r="G136" s="67">
        <f t="shared" si="10"/>
        <v>4261400</v>
      </c>
      <c r="H136" s="67">
        <f t="shared" si="11"/>
        <v>173361.5</v>
      </c>
      <c r="I136" s="85">
        <f t="shared" si="16"/>
        <v>86680.75</v>
      </c>
      <c r="J136" s="3"/>
      <c r="K136" s="3"/>
      <c r="L136" s="3"/>
      <c r="M136" s="3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  <row r="137" spans="1:49" s="20" customFormat="1" ht="12" customHeight="1" x14ac:dyDescent="0.25">
      <c r="A137" s="82">
        <v>6</v>
      </c>
      <c r="B137" s="65" t="s">
        <v>56</v>
      </c>
      <c r="C137" s="66">
        <v>3.06</v>
      </c>
      <c r="D137" s="38"/>
      <c r="E137" s="39"/>
      <c r="F137" s="39">
        <f t="shared" si="9"/>
        <v>3.06</v>
      </c>
      <c r="G137" s="67">
        <f t="shared" si="10"/>
        <v>4559400</v>
      </c>
      <c r="H137" s="67">
        <f t="shared" si="11"/>
        <v>185484.68181818182</v>
      </c>
      <c r="I137" s="85">
        <f t="shared" si="16"/>
        <v>92742.340909090912</v>
      </c>
      <c r="J137" s="3"/>
      <c r="K137" s="3"/>
      <c r="L137" s="3"/>
      <c r="M137" s="3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</row>
    <row r="138" spans="1:49" s="20" customFormat="1" ht="12" customHeight="1" x14ac:dyDescent="0.25">
      <c r="A138" s="82">
        <v>7</v>
      </c>
      <c r="B138" s="65" t="s">
        <v>88</v>
      </c>
      <c r="C138" s="38">
        <v>4.0599999999999996</v>
      </c>
      <c r="D138" s="38"/>
      <c r="E138" s="39">
        <v>0.24359999999999998</v>
      </c>
      <c r="F138" s="39">
        <f t="shared" si="9"/>
        <v>4.3035999999999994</v>
      </c>
      <c r="G138" s="67">
        <f t="shared" si="10"/>
        <v>6412363.9999999991</v>
      </c>
      <c r="H138" s="67">
        <f t="shared" si="11"/>
        <v>260866.62636363634</v>
      </c>
      <c r="I138" s="85">
        <f t="shared" si="16"/>
        <v>130433.31318181817</v>
      </c>
      <c r="J138" s="3"/>
      <c r="K138" s="3"/>
      <c r="L138" s="3"/>
      <c r="M138" s="3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</row>
    <row r="139" spans="1:49" s="20" customFormat="1" ht="12" customHeight="1" x14ac:dyDescent="0.2">
      <c r="A139" s="84">
        <v>8</v>
      </c>
      <c r="B139" s="68" t="s">
        <v>109</v>
      </c>
      <c r="C139" s="66">
        <v>3.06</v>
      </c>
      <c r="D139" s="38"/>
      <c r="E139" s="39"/>
      <c r="F139" s="39">
        <f t="shared" si="9"/>
        <v>3.06</v>
      </c>
      <c r="G139" s="67">
        <f t="shared" si="10"/>
        <v>4559400</v>
      </c>
      <c r="H139" s="67">
        <f t="shared" si="11"/>
        <v>185484.68181818182</v>
      </c>
      <c r="I139" s="85">
        <f t="shared" si="16"/>
        <v>92742.340909090912</v>
      </c>
      <c r="J139" s="3"/>
      <c r="K139" s="3"/>
      <c r="L139" s="3"/>
      <c r="M139" s="3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</row>
    <row r="140" spans="1:49" s="20" customFormat="1" ht="12" customHeight="1" x14ac:dyDescent="0.25">
      <c r="A140" s="82">
        <v>9</v>
      </c>
      <c r="B140" s="68" t="s">
        <v>110</v>
      </c>
      <c r="C140" s="66">
        <v>2.67</v>
      </c>
      <c r="D140" s="38"/>
      <c r="E140" s="39"/>
      <c r="F140" s="39">
        <f t="shared" si="9"/>
        <v>2.67</v>
      </c>
      <c r="G140" s="67">
        <f t="shared" si="10"/>
        <v>3978300</v>
      </c>
      <c r="H140" s="67">
        <f t="shared" si="11"/>
        <v>161844.47727272726</v>
      </c>
      <c r="I140" s="85">
        <f t="shared" si="16"/>
        <v>80922.238636363632</v>
      </c>
      <c r="J140" s="3"/>
      <c r="K140" s="3"/>
      <c r="L140" s="3"/>
      <c r="M140" s="3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</row>
    <row r="141" spans="1:49" s="20" customFormat="1" ht="12" customHeight="1" x14ac:dyDescent="0.25">
      <c r="A141" s="82">
        <v>10</v>
      </c>
      <c r="B141" s="68" t="s">
        <v>261</v>
      </c>
      <c r="C141" s="66">
        <f>2.34</f>
        <v>2.34</v>
      </c>
      <c r="D141" s="38"/>
      <c r="E141" s="39"/>
      <c r="F141" s="39">
        <f t="shared" si="9"/>
        <v>2.34</v>
      </c>
      <c r="G141" s="67">
        <f t="shared" si="10"/>
        <v>3486600</v>
      </c>
      <c r="H141" s="67">
        <f t="shared" si="11"/>
        <v>141841.22727272726</v>
      </c>
      <c r="I141" s="85">
        <f t="shared" si="16"/>
        <v>70920.613636363632</v>
      </c>
      <c r="J141" s="3"/>
      <c r="K141" s="3"/>
      <c r="L141" s="3"/>
      <c r="M141" s="3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</row>
    <row r="142" spans="1:49" s="20" customFormat="1" ht="12" customHeight="1" x14ac:dyDescent="0.25">
      <c r="A142" s="82" t="s">
        <v>227</v>
      </c>
      <c r="B142" s="64" t="s">
        <v>228</v>
      </c>
      <c r="C142" s="38"/>
      <c r="D142" s="38"/>
      <c r="E142" s="39"/>
      <c r="F142" s="39"/>
      <c r="G142" s="67"/>
      <c r="H142" s="67"/>
      <c r="I142" s="86">
        <f>SUM(I143:I147)</f>
        <v>394003.40909090906</v>
      </c>
      <c r="J142" s="3"/>
      <c r="K142" s="3"/>
      <c r="L142" s="3"/>
      <c r="M142" s="3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</row>
    <row r="143" spans="1:49" s="20" customFormat="1" ht="12" customHeight="1" x14ac:dyDescent="0.2">
      <c r="A143" s="84">
        <v>1</v>
      </c>
      <c r="B143" s="65" t="s">
        <v>89</v>
      </c>
      <c r="C143" s="38"/>
      <c r="D143" s="38"/>
      <c r="E143" s="39"/>
      <c r="F143" s="39"/>
      <c r="G143" s="67"/>
      <c r="H143" s="67"/>
      <c r="I143" s="85" t="s">
        <v>274</v>
      </c>
      <c r="J143" s="3"/>
      <c r="K143" s="3"/>
      <c r="L143" s="3"/>
      <c r="M143" s="3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</row>
    <row r="144" spans="1:49" s="20" customFormat="1" ht="12" customHeight="1" x14ac:dyDescent="0.2">
      <c r="A144" s="84">
        <v>2</v>
      </c>
      <c r="B144" s="68" t="s">
        <v>230</v>
      </c>
      <c r="C144" s="66">
        <v>4.32</v>
      </c>
      <c r="D144" s="38">
        <v>0.3</v>
      </c>
      <c r="E144" s="39"/>
      <c r="F144" s="39">
        <f t="shared" ref="F144" si="17">C144+D144+E144</f>
        <v>4.62</v>
      </c>
      <c r="G144" s="67">
        <f t="shared" ref="G144" si="18">F144*1490000</f>
        <v>6883800</v>
      </c>
      <c r="H144" s="67">
        <f t="shared" ref="H144" si="19">G144/22-G144*10.5%/22</f>
        <v>280045.5</v>
      </c>
      <c r="I144" s="85">
        <f t="shared" ref="I143:I147" si="20">H144/2</f>
        <v>140022.75</v>
      </c>
      <c r="J144" s="3"/>
      <c r="K144" s="3"/>
      <c r="L144" s="3"/>
      <c r="M144" s="3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</row>
    <row r="145" spans="1:49" s="20" customFormat="1" ht="12" customHeight="1" x14ac:dyDescent="0.2">
      <c r="A145" s="84">
        <v>3</v>
      </c>
      <c r="B145" s="65" t="s">
        <v>90</v>
      </c>
      <c r="C145" s="38">
        <v>2.66</v>
      </c>
      <c r="D145" s="38"/>
      <c r="E145" s="39"/>
      <c r="F145" s="39">
        <f t="shared" ref="F143:F196" si="21">C145+D145+E145</f>
        <v>2.66</v>
      </c>
      <c r="G145" s="67">
        <f t="shared" ref="G143:G196" si="22">F145*1490000</f>
        <v>3963400</v>
      </c>
      <c r="H145" s="67">
        <f t="shared" ref="H143:H196" si="23">G145/22-G145*10.5%/22</f>
        <v>161238.31818181818</v>
      </c>
      <c r="I145" s="85">
        <f t="shared" si="20"/>
        <v>80619.159090909088</v>
      </c>
      <c r="J145" s="3"/>
      <c r="K145" s="3"/>
      <c r="L145" s="3"/>
      <c r="M145" s="3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</row>
    <row r="146" spans="1:49" s="20" customFormat="1" ht="12" customHeight="1" x14ac:dyDescent="0.2">
      <c r="A146" s="84">
        <v>4</v>
      </c>
      <c r="B146" s="65" t="s">
        <v>91</v>
      </c>
      <c r="C146" s="8">
        <v>2.86</v>
      </c>
      <c r="D146" s="8"/>
      <c r="E146" s="39"/>
      <c r="F146" s="39">
        <f t="shared" si="21"/>
        <v>2.86</v>
      </c>
      <c r="G146" s="67">
        <f t="shared" si="22"/>
        <v>4261400</v>
      </c>
      <c r="H146" s="67">
        <f t="shared" si="23"/>
        <v>173361.5</v>
      </c>
      <c r="I146" s="85">
        <f t="shared" si="20"/>
        <v>86680.75</v>
      </c>
      <c r="J146" s="3"/>
      <c r="K146" s="3"/>
      <c r="L146" s="3"/>
      <c r="M146" s="3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</row>
    <row r="147" spans="1:49" s="20" customFormat="1" ht="12" customHeight="1" x14ac:dyDescent="0.2">
      <c r="A147" s="84">
        <v>5</v>
      </c>
      <c r="B147" s="68" t="s">
        <v>111</v>
      </c>
      <c r="C147" s="38">
        <v>2.86</v>
      </c>
      <c r="D147" s="38"/>
      <c r="E147" s="39"/>
      <c r="F147" s="39">
        <f t="shared" si="21"/>
        <v>2.86</v>
      </c>
      <c r="G147" s="67">
        <f t="shared" si="22"/>
        <v>4261400</v>
      </c>
      <c r="H147" s="67">
        <f t="shared" si="23"/>
        <v>173361.5</v>
      </c>
      <c r="I147" s="85">
        <f t="shared" si="20"/>
        <v>86680.75</v>
      </c>
      <c r="J147" s="3"/>
      <c r="K147" s="3"/>
      <c r="L147" s="3"/>
      <c r="M147" s="3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</row>
    <row r="148" spans="1:49" s="20" customFormat="1" ht="12" customHeight="1" x14ac:dyDescent="0.25">
      <c r="A148" s="82" t="s">
        <v>178</v>
      </c>
      <c r="B148" s="69" t="s">
        <v>229</v>
      </c>
      <c r="C148" s="69"/>
      <c r="D148" s="38"/>
      <c r="E148" s="39"/>
      <c r="F148" s="39"/>
      <c r="G148" s="67"/>
      <c r="H148" s="67"/>
      <c r="I148" s="86">
        <f>SUM(I149:I154)</f>
        <v>578706.14568181813</v>
      </c>
      <c r="J148" s="3"/>
      <c r="K148" s="3"/>
      <c r="L148" s="3"/>
      <c r="M148" s="3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</row>
    <row r="149" spans="1:49" s="20" customFormat="1" ht="12" customHeight="1" x14ac:dyDescent="0.2">
      <c r="A149" s="84">
        <v>1</v>
      </c>
      <c r="B149" s="68" t="s">
        <v>112</v>
      </c>
      <c r="C149" s="38">
        <v>2.67</v>
      </c>
      <c r="D149" s="38">
        <v>0.4</v>
      </c>
      <c r="E149" s="39"/>
      <c r="F149" s="39">
        <f t="shared" si="21"/>
        <v>3.07</v>
      </c>
      <c r="G149" s="67">
        <f t="shared" si="22"/>
        <v>4574300</v>
      </c>
      <c r="H149" s="67">
        <f t="shared" si="23"/>
        <v>186090.84090909091</v>
      </c>
      <c r="I149" s="85">
        <f t="shared" ref="I149:I154" si="24">H149/2</f>
        <v>93045.420454545456</v>
      </c>
      <c r="J149" s="3"/>
      <c r="K149" s="3"/>
      <c r="L149" s="3"/>
      <c r="M149" s="3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</row>
    <row r="150" spans="1:49" s="20" customFormat="1" ht="12" customHeight="1" x14ac:dyDescent="0.2">
      <c r="A150" s="84">
        <v>2</v>
      </c>
      <c r="B150" s="68" t="s">
        <v>113</v>
      </c>
      <c r="C150" s="66">
        <v>2.86</v>
      </c>
      <c r="D150" s="38">
        <v>0.3</v>
      </c>
      <c r="E150" s="39"/>
      <c r="F150" s="39">
        <f t="shared" si="21"/>
        <v>3.1599999999999997</v>
      </c>
      <c r="G150" s="67">
        <f t="shared" si="22"/>
        <v>4708400</v>
      </c>
      <c r="H150" s="67">
        <f t="shared" si="23"/>
        <v>191546.27272727274</v>
      </c>
      <c r="I150" s="85">
        <f t="shared" si="24"/>
        <v>95773.136363636368</v>
      </c>
      <c r="J150" s="3"/>
      <c r="K150" s="3"/>
      <c r="L150" s="3"/>
      <c r="M150" s="3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</row>
    <row r="151" spans="1:49" s="20" customFormat="1" ht="12" customHeight="1" x14ac:dyDescent="0.2">
      <c r="A151" s="84">
        <v>3</v>
      </c>
      <c r="B151" s="68" t="s">
        <v>114</v>
      </c>
      <c r="C151" s="66">
        <v>4.0599999999999996</v>
      </c>
      <c r="D151" s="38"/>
      <c r="E151" s="39">
        <v>0.28420000000000001</v>
      </c>
      <c r="F151" s="39">
        <f t="shared" si="21"/>
        <v>4.3441999999999998</v>
      </c>
      <c r="G151" s="67">
        <f t="shared" si="22"/>
        <v>6472858</v>
      </c>
      <c r="H151" s="67">
        <f t="shared" si="23"/>
        <v>263327.63227272726</v>
      </c>
      <c r="I151" s="85">
        <f t="shared" si="24"/>
        <v>131663.81613636363</v>
      </c>
      <c r="J151" s="3"/>
      <c r="K151" s="3"/>
      <c r="L151" s="3"/>
      <c r="M151" s="3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</row>
    <row r="152" spans="1:49" s="20" customFormat="1" ht="12" customHeight="1" x14ac:dyDescent="0.2">
      <c r="A152" s="84">
        <v>4</v>
      </c>
      <c r="B152" s="68" t="s">
        <v>115</v>
      </c>
      <c r="C152" s="66">
        <v>3</v>
      </c>
      <c r="D152" s="38"/>
      <c r="E152" s="39"/>
      <c r="F152" s="39">
        <f t="shared" si="21"/>
        <v>3</v>
      </c>
      <c r="G152" s="67">
        <f t="shared" si="22"/>
        <v>4470000</v>
      </c>
      <c r="H152" s="67">
        <f t="shared" si="23"/>
        <v>181847.72727272726</v>
      </c>
      <c r="I152" s="85">
        <f t="shared" si="24"/>
        <v>90923.863636363632</v>
      </c>
      <c r="J152" s="3"/>
      <c r="K152" s="3"/>
      <c r="L152" s="3"/>
      <c r="M152" s="3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</row>
    <row r="153" spans="1:49" s="20" customFormat="1" ht="12" customHeight="1" x14ac:dyDescent="0.2">
      <c r="A153" s="84">
        <v>5</v>
      </c>
      <c r="B153" s="68" t="s">
        <v>116</v>
      </c>
      <c r="C153" s="66">
        <v>2.86</v>
      </c>
      <c r="D153" s="38"/>
      <c r="E153" s="39"/>
      <c r="F153" s="39">
        <f t="shared" si="21"/>
        <v>2.86</v>
      </c>
      <c r="G153" s="67">
        <f t="shared" si="22"/>
        <v>4261400</v>
      </c>
      <c r="H153" s="67">
        <f t="shared" si="23"/>
        <v>173361.5</v>
      </c>
      <c r="I153" s="85">
        <f t="shared" si="24"/>
        <v>86680.75</v>
      </c>
      <c r="J153" s="3"/>
      <c r="K153" s="3"/>
      <c r="L153" s="3"/>
      <c r="M153" s="3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</row>
    <row r="154" spans="1:49" s="20" customFormat="1" ht="12" customHeight="1" x14ac:dyDescent="0.2">
      <c r="A154" s="84">
        <v>6</v>
      </c>
      <c r="B154" s="68" t="s">
        <v>117</v>
      </c>
      <c r="C154" s="66">
        <v>2.66</v>
      </c>
      <c r="D154" s="38"/>
      <c r="E154" s="39"/>
      <c r="F154" s="39">
        <f t="shared" si="21"/>
        <v>2.66</v>
      </c>
      <c r="G154" s="67">
        <f t="shared" si="22"/>
        <v>3963400</v>
      </c>
      <c r="H154" s="67">
        <f t="shared" si="23"/>
        <v>161238.31818181818</v>
      </c>
      <c r="I154" s="85">
        <f t="shared" si="24"/>
        <v>80619.159090909088</v>
      </c>
      <c r="J154" s="3"/>
      <c r="K154" s="3"/>
      <c r="L154" s="3"/>
      <c r="M154" s="3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</row>
    <row r="155" spans="1:49" s="20" customFormat="1" ht="12" customHeight="1" x14ac:dyDescent="0.25">
      <c r="A155" s="82" t="s">
        <v>184</v>
      </c>
      <c r="B155" s="69" t="s">
        <v>262</v>
      </c>
      <c r="C155" s="66"/>
      <c r="D155" s="38"/>
      <c r="E155" s="39"/>
      <c r="F155" s="39"/>
      <c r="G155" s="67"/>
      <c r="H155" s="67"/>
      <c r="I155" s="86">
        <f>SUM(I156:I160)</f>
        <v>462499.38636363641</v>
      </c>
      <c r="J155" s="3"/>
      <c r="K155" s="3"/>
      <c r="L155" s="3"/>
      <c r="M155" s="3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</row>
    <row r="156" spans="1:49" s="20" customFormat="1" ht="12" customHeight="1" x14ac:dyDescent="0.2">
      <c r="A156" s="84">
        <v>1</v>
      </c>
      <c r="B156" s="68" t="s">
        <v>118</v>
      </c>
      <c r="C156" s="66">
        <v>3</v>
      </c>
      <c r="D156" s="66">
        <v>0.4</v>
      </c>
      <c r="E156" s="39"/>
      <c r="F156" s="39">
        <f t="shared" si="21"/>
        <v>3.4</v>
      </c>
      <c r="G156" s="67">
        <f t="shared" si="22"/>
        <v>5066000</v>
      </c>
      <c r="H156" s="67">
        <f t="shared" si="23"/>
        <v>206094.09090909091</v>
      </c>
      <c r="I156" s="85">
        <f t="shared" ref="I156:I160" si="25">H156/2</f>
        <v>103047.04545454546</v>
      </c>
      <c r="J156" s="3"/>
      <c r="K156" s="3"/>
      <c r="L156" s="3"/>
      <c r="M156" s="3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</row>
    <row r="157" spans="1:49" s="20" customFormat="1" ht="12" customHeight="1" x14ac:dyDescent="0.2">
      <c r="A157" s="84">
        <v>2</v>
      </c>
      <c r="B157" s="68" t="s">
        <v>119</v>
      </c>
      <c r="C157" s="38">
        <v>2.86</v>
      </c>
      <c r="D157" s="38"/>
      <c r="E157" s="39"/>
      <c r="F157" s="39">
        <f t="shared" si="21"/>
        <v>2.86</v>
      </c>
      <c r="G157" s="67">
        <f t="shared" si="22"/>
        <v>4261400</v>
      </c>
      <c r="H157" s="67">
        <f t="shared" si="23"/>
        <v>173361.5</v>
      </c>
      <c r="I157" s="85">
        <f t="shared" si="25"/>
        <v>86680.75</v>
      </c>
      <c r="J157" s="3"/>
      <c r="K157" s="3"/>
      <c r="L157" s="3"/>
      <c r="M157" s="3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</row>
    <row r="158" spans="1:49" s="20" customFormat="1" ht="12" customHeight="1" x14ac:dyDescent="0.2">
      <c r="A158" s="84">
        <v>3</v>
      </c>
      <c r="B158" s="68" t="s">
        <v>231</v>
      </c>
      <c r="C158" s="38">
        <v>3.66</v>
      </c>
      <c r="D158" s="38"/>
      <c r="E158" s="39"/>
      <c r="F158" s="39">
        <f t="shared" si="21"/>
        <v>3.66</v>
      </c>
      <c r="G158" s="67">
        <f t="shared" si="22"/>
        <v>5453400</v>
      </c>
      <c r="H158" s="67">
        <f t="shared" si="23"/>
        <v>221854.22727272726</v>
      </c>
      <c r="I158" s="85">
        <f t="shared" si="25"/>
        <v>110927.11363636363</v>
      </c>
      <c r="J158" s="3"/>
      <c r="K158" s="3"/>
      <c r="L158" s="3"/>
      <c r="M158" s="3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</row>
    <row r="159" spans="1:49" s="20" customFormat="1" ht="12" customHeight="1" x14ac:dyDescent="0.2">
      <c r="A159" s="84">
        <v>4</v>
      </c>
      <c r="B159" s="68" t="s">
        <v>121</v>
      </c>
      <c r="C159" s="66">
        <v>3</v>
      </c>
      <c r="D159" s="38"/>
      <c r="E159" s="39"/>
      <c r="F159" s="39">
        <f t="shared" si="21"/>
        <v>3</v>
      </c>
      <c r="G159" s="67">
        <f t="shared" si="22"/>
        <v>4470000</v>
      </c>
      <c r="H159" s="67">
        <f t="shared" si="23"/>
        <v>181847.72727272726</v>
      </c>
      <c r="I159" s="85">
        <f t="shared" si="25"/>
        <v>90923.863636363632</v>
      </c>
      <c r="J159" s="3"/>
      <c r="K159" s="3"/>
      <c r="L159" s="3"/>
      <c r="M159" s="3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</row>
    <row r="160" spans="1:49" s="20" customFormat="1" ht="12" customHeight="1" x14ac:dyDescent="0.2">
      <c r="A160" s="84">
        <v>5</v>
      </c>
      <c r="B160" s="68" t="s">
        <v>263</v>
      </c>
      <c r="C160" s="66">
        <f>2.34</f>
        <v>2.34</v>
      </c>
      <c r="D160" s="38"/>
      <c r="E160" s="39"/>
      <c r="F160" s="39">
        <f t="shared" si="21"/>
        <v>2.34</v>
      </c>
      <c r="G160" s="67">
        <f t="shared" si="22"/>
        <v>3486600</v>
      </c>
      <c r="H160" s="67">
        <f t="shared" si="23"/>
        <v>141841.22727272726</v>
      </c>
      <c r="I160" s="85">
        <f t="shared" si="25"/>
        <v>70920.613636363632</v>
      </c>
      <c r="J160" s="3"/>
      <c r="K160" s="3"/>
      <c r="L160" s="3"/>
      <c r="M160" s="3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</row>
    <row r="161" spans="1:49" s="20" customFormat="1" ht="12" customHeight="1" x14ac:dyDescent="0.25">
      <c r="A161" s="82" t="s">
        <v>192</v>
      </c>
      <c r="B161" s="69" t="s">
        <v>264</v>
      </c>
      <c r="C161" s="38"/>
      <c r="D161" s="38"/>
      <c r="E161" s="39"/>
      <c r="F161" s="39"/>
      <c r="G161" s="67"/>
      <c r="H161" s="67"/>
      <c r="I161" s="86">
        <f>SUM(I162:I166)</f>
        <v>577263.48704545456</v>
      </c>
      <c r="J161" s="3"/>
      <c r="K161" s="3"/>
      <c r="L161" s="3"/>
      <c r="M161" s="3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s="20" customFormat="1" ht="12" customHeight="1" x14ac:dyDescent="0.2">
      <c r="A162" s="84">
        <v>1</v>
      </c>
      <c r="B162" s="70" t="s">
        <v>232</v>
      </c>
      <c r="C162" s="38">
        <v>3.33</v>
      </c>
      <c r="D162" s="38">
        <v>0.4</v>
      </c>
      <c r="E162" s="39"/>
      <c r="F162" s="39">
        <f t="shared" si="21"/>
        <v>3.73</v>
      </c>
      <c r="G162" s="67">
        <f t="shared" si="22"/>
        <v>5557700</v>
      </c>
      <c r="H162" s="67">
        <f t="shared" si="23"/>
        <v>226097.34090909091</v>
      </c>
      <c r="I162" s="85">
        <f t="shared" ref="I162:I166" si="26">H162/2</f>
        <v>113048.67045454546</v>
      </c>
      <c r="J162" s="3"/>
      <c r="K162" s="3"/>
      <c r="L162" s="3"/>
      <c r="M162" s="3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</row>
    <row r="163" spans="1:49" s="20" customFormat="1" ht="12" customHeight="1" x14ac:dyDescent="0.2">
      <c r="A163" s="84">
        <v>2</v>
      </c>
      <c r="B163" s="70" t="s">
        <v>235</v>
      </c>
      <c r="C163" s="38">
        <v>3.33</v>
      </c>
      <c r="D163" s="38">
        <v>0.3</v>
      </c>
      <c r="E163" s="39"/>
      <c r="F163" s="39">
        <f t="shared" si="21"/>
        <v>3.63</v>
      </c>
      <c r="G163" s="67">
        <f t="shared" si="22"/>
        <v>5408700</v>
      </c>
      <c r="H163" s="67">
        <f t="shared" si="23"/>
        <v>220035.75</v>
      </c>
      <c r="I163" s="85">
        <f t="shared" si="26"/>
        <v>110017.875</v>
      </c>
      <c r="J163" s="3"/>
      <c r="K163" s="3"/>
      <c r="L163" s="3"/>
      <c r="M163" s="3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</row>
    <row r="164" spans="1:49" s="20" customFormat="1" ht="12" customHeight="1" x14ac:dyDescent="0.2">
      <c r="A164" s="84">
        <v>3</v>
      </c>
      <c r="B164" s="70" t="s">
        <v>234</v>
      </c>
      <c r="C164" s="38">
        <v>4.32</v>
      </c>
      <c r="D164" s="38"/>
      <c r="E164" s="39"/>
      <c r="F164" s="39">
        <f t="shared" si="21"/>
        <v>4.32</v>
      </c>
      <c r="G164" s="67">
        <f t="shared" si="22"/>
        <v>6436800</v>
      </c>
      <c r="H164" s="67">
        <f t="shared" si="23"/>
        <v>261860.72727272726</v>
      </c>
      <c r="I164" s="85">
        <f t="shared" si="26"/>
        <v>130930.36363636363</v>
      </c>
      <c r="J164" s="3"/>
      <c r="K164" s="3"/>
      <c r="L164" s="3"/>
      <c r="M164" s="3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</row>
    <row r="165" spans="1:49" s="20" customFormat="1" ht="12" customHeight="1" x14ac:dyDescent="0.2">
      <c r="A165" s="84">
        <v>4</v>
      </c>
      <c r="B165" s="70" t="s">
        <v>233</v>
      </c>
      <c r="C165" s="38">
        <v>4.0599999999999996</v>
      </c>
      <c r="D165" s="38"/>
      <c r="E165" s="39">
        <v>0.44659999999999994</v>
      </c>
      <c r="F165" s="39">
        <f t="shared" si="21"/>
        <v>4.5065999999999997</v>
      </c>
      <c r="G165" s="67">
        <f t="shared" si="22"/>
        <v>6714834</v>
      </c>
      <c r="H165" s="67">
        <f t="shared" si="23"/>
        <v>273171.65590909094</v>
      </c>
      <c r="I165" s="85">
        <f t="shared" si="26"/>
        <v>136585.82795454547</v>
      </c>
      <c r="J165" s="3"/>
      <c r="K165" s="3"/>
      <c r="L165" s="3"/>
      <c r="M165" s="3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1:49" s="20" customFormat="1" ht="12" customHeight="1" x14ac:dyDescent="0.2">
      <c r="A166" s="84">
        <v>5</v>
      </c>
      <c r="B166" s="70" t="s">
        <v>236</v>
      </c>
      <c r="C166" s="38">
        <v>2.86</v>
      </c>
      <c r="D166" s="38"/>
      <c r="E166" s="39"/>
      <c r="F166" s="39">
        <f t="shared" si="21"/>
        <v>2.86</v>
      </c>
      <c r="G166" s="67">
        <f t="shared" si="22"/>
        <v>4261400</v>
      </c>
      <c r="H166" s="67">
        <f t="shared" si="23"/>
        <v>173361.5</v>
      </c>
      <c r="I166" s="85">
        <f t="shared" si="26"/>
        <v>86680.75</v>
      </c>
      <c r="J166" s="3"/>
      <c r="K166" s="3"/>
      <c r="L166" s="3"/>
      <c r="M166" s="3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1:49" s="20" customFormat="1" ht="12" customHeight="1" x14ac:dyDescent="0.25">
      <c r="A167" s="93"/>
      <c r="B167" s="94" t="s">
        <v>269</v>
      </c>
      <c r="C167" s="95"/>
      <c r="D167" s="96"/>
      <c r="E167" s="97"/>
      <c r="F167" s="98"/>
      <c r="G167" s="99"/>
      <c r="H167" s="100">
        <f>SUM(H11:H166)</f>
        <v>27776828.152727246</v>
      </c>
      <c r="I167" s="101">
        <f>I161+I155+I148+I142+I131+I116+I101+I91+I78+I65+I41+I39+I31+I23+I15+I10</f>
        <v>13888414.076363636</v>
      </c>
      <c r="J167" s="18"/>
      <c r="K167" s="18"/>
      <c r="L167" s="3"/>
      <c r="M167" s="3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1:49" s="20" customFormat="1" ht="12" customHeight="1" x14ac:dyDescent="0.25">
      <c r="A168" s="102"/>
      <c r="B168" s="103" t="s">
        <v>268</v>
      </c>
      <c r="C168" s="104"/>
      <c r="D168" s="105"/>
      <c r="E168" s="106"/>
      <c r="F168" s="107"/>
      <c r="G168" s="108"/>
      <c r="H168" s="108"/>
      <c r="I168" s="10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</row>
    <row r="169" spans="1:49" s="20" customFormat="1" ht="12" customHeight="1" x14ac:dyDescent="0.2">
      <c r="A169" s="10" t="s">
        <v>4</v>
      </c>
      <c r="B169" s="10" t="s">
        <v>124</v>
      </c>
      <c r="C169" s="55"/>
      <c r="D169" s="17"/>
      <c r="E169" s="17"/>
      <c r="F169" s="39"/>
      <c r="G169" s="67"/>
      <c r="H169" s="67"/>
      <c r="I169" s="87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</row>
    <row r="170" spans="1:49" s="20" customFormat="1" ht="12" customHeight="1" x14ac:dyDescent="0.2">
      <c r="A170" s="8">
        <v>1</v>
      </c>
      <c r="B170" s="70" t="s">
        <v>125</v>
      </c>
      <c r="C170" s="55">
        <v>3.99</v>
      </c>
      <c r="D170" s="21">
        <v>0.2</v>
      </c>
      <c r="E170" s="21"/>
      <c r="F170" s="39">
        <f t="shared" si="21"/>
        <v>4.1900000000000004</v>
      </c>
      <c r="G170" s="67">
        <f t="shared" si="22"/>
        <v>6243100.0000000009</v>
      </c>
      <c r="H170" s="67">
        <f t="shared" si="23"/>
        <v>253980.65909090912</v>
      </c>
      <c r="I170" s="85">
        <f t="shared" ref="I170:I175" si="27">H170/2</f>
        <v>126990.32954545456</v>
      </c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</row>
    <row r="171" spans="1:49" s="20" customFormat="1" ht="12" customHeight="1" x14ac:dyDescent="0.2">
      <c r="A171" s="8">
        <v>2</v>
      </c>
      <c r="B171" s="70" t="s">
        <v>71</v>
      </c>
      <c r="C171" s="55">
        <v>4.0599999999999996</v>
      </c>
      <c r="D171" s="21">
        <v>0.15</v>
      </c>
      <c r="E171" s="21">
        <v>0.24359999999999996</v>
      </c>
      <c r="F171" s="39">
        <f t="shared" si="21"/>
        <v>4.4535999999999998</v>
      </c>
      <c r="G171" s="67">
        <f t="shared" si="22"/>
        <v>6635864</v>
      </c>
      <c r="H171" s="67">
        <f t="shared" si="23"/>
        <v>269959.01272727276</v>
      </c>
      <c r="I171" s="85">
        <f t="shared" si="27"/>
        <v>134979.50636363638</v>
      </c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</row>
    <row r="172" spans="1:49" s="20" customFormat="1" ht="12" customHeight="1" x14ac:dyDescent="0.2">
      <c r="A172" s="8">
        <v>3</v>
      </c>
      <c r="B172" s="70" t="s">
        <v>126</v>
      </c>
      <c r="C172" s="55">
        <v>2.06</v>
      </c>
      <c r="D172" s="21"/>
      <c r="E172" s="21"/>
      <c r="F172" s="39">
        <f t="shared" si="21"/>
        <v>2.06</v>
      </c>
      <c r="G172" s="67">
        <f t="shared" si="22"/>
        <v>3069400</v>
      </c>
      <c r="H172" s="67">
        <f t="shared" si="23"/>
        <v>124868.77272727274</v>
      </c>
      <c r="I172" s="85">
        <f t="shared" si="27"/>
        <v>62434.386363636368</v>
      </c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</row>
    <row r="173" spans="1:49" s="20" customFormat="1" ht="12" customHeight="1" x14ac:dyDescent="0.2">
      <c r="A173" s="8">
        <v>4</v>
      </c>
      <c r="B173" s="70" t="s">
        <v>127</v>
      </c>
      <c r="C173" s="55">
        <v>4.0599999999999996</v>
      </c>
      <c r="D173" s="21"/>
      <c r="E173" s="21"/>
      <c r="F173" s="39">
        <f t="shared" si="21"/>
        <v>4.0599999999999996</v>
      </c>
      <c r="G173" s="67">
        <f t="shared" si="22"/>
        <v>6049399.9999999991</v>
      </c>
      <c r="H173" s="67">
        <f t="shared" si="23"/>
        <v>246100.59090909088</v>
      </c>
      <c r="I173" s="85">
        <f t="shared" si="27"/>
        <v>123050.29545454544</v>
      </c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</row>
    <row r="174" spans="1:49" s="20" customFormat="1" ht="12" customHeight="1" x14ac:dyDescent="0.2">
      <c r="A174" s="8">
        <v>5</v>
      </c>
      <c r="B174" s="70" t="s">
        <v>128</v>
      </c>
      <c r="C174" s="55">
        <v>2.06</v>
      </c>
      <c r="D174" s="21"/>
      <c r="E174" s="21"/>
      <c r="F174" s="39">
        <f t="shared" si="21"/>
        <v>2.06</v>
      </c>
      <c r="G174" s="67">
        <f t="shared" si="22"/>
        <v>3069400</v>
      </c>
      <c r="H174" s="67">
        <f t="shared" si="23"/>
        <v>124868.77272727274</v>
      </c>
      <c r="I174" s="85">
        <f t="shared" si="27"/>
        <v>62434.386363636368</v>
      </c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</row>
    <row r="175" spans="1:49" s="20" customFormat="1" ht="12" customHeight="1" x14ac:dyDescent="0.2">
      <c r="A175" s="8">
        <v>6</v>
      </c>
      <c r="B175" s="70" t="s">
        <v>243</v>
      </c>
      <c r="C175" s="56">
        <v>2.46</v>
      </c>
      <c r="D175" s="21"/>
      <c r="E175" s="21"/>
      <c r="F175" s="39">
        <f t="shared" si="21"/>
        <v>2.46</v>
      </c>
      <c r="G175" s="67">
        <f t="shared" si="22"/>
        <v>3665400</v>
      </c>
      <c r="H175" s="67">
        <f t="shared" si="23"/>
        <v>149115.13636363635</v>
      </c>
      <c r="I175" s="85">
        <f t="shared" si="27"/>
        <v>74557.568181818177</v>
      </c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</row>
    <row r="176" spans="1:49" s="20" customFormat="1" ht="12" customHeight="1" x14ac:dyDescent="0.25">
      <c r="A176" s="8"/>
      <c r="B176" s="8" t="s">
        <v>129</v>
      </c>
      <c r="C176" s="14">
        <f t="shared" ref="C176:G176" si="28">SUM(C170:C175)</f>
        <v>18.690000000000001</v>
      </c>
      <c r="D176" s="14">
        <f t="shared" si="28"/>
        <v>0.35</v>
      </c>
      <c r="E176" s="14">
        <f t="shared" si="28"/>
        <v>0.24359999999999996</v>
      </c>
      <c r="F176" s="14">
        <f t="shared" si="28"/>
        <v>19.2836</v>
      </c>
      <c r="G176" s="14">
        <f t="shared" si="28"/>
        <v>28732564</v>
      </c>
      <c r="H176" s="14">
        <f>SUM(H170:H175)</f>
        <v>1168892.9445454543</v>
      </c>
      <c r="I176" s="61">
        <f>SUM(I170:I175)</f>
        <v>584446.47227272717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</row>
    <row r="177" spans="1:49" s="20" customFormat="1" ht="12" customHeight="1" x14ac:dyDescent="0.2">
      <c r="A177" s="10" t="s">
        <v>96</v>
      </c>
      <c r="B177" s="10" t="s">
        <v>130</v>
      </c>
      <c r="C177" s="55"/>
      <c r="D177" s="21"/>
      <c r="E177" s="21"/>
      <c r="F177" s="39">
        <f t="shared" si="21"/>
        <v>0</v>
      </c>
      <c r="G177" s="67">
        <f t="shared" si="22"/>
        <v>0</v>
      </c>
      <c r="H177" s="67">
        <f t="shared" si="23"/>
        <v>0</v>
      </c>
      <c r="I177" s="62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</row>
    <row r="178" spans="1:49" s="20" customFormat="1" ht="12" customHeight="1" x14ac:dyDescent="0.2">
      <c r="A178" s="8">
        <v>7</v>
      </c>
      <c r="B178" s="70" t="s">
        <v>63</v>
      </c>
      <c r="C178" s="55">
        <v>4.0599999999999996</v>
      </c>
      <c r="D178" s="21">
        <v>0.2</v>
      </c>
      <c r="E178" s="21">
        <v>0.32479999999999998</v>
      </c>
      <c r="F178" s="39">
        <f t="shared" si="21"/>
        <v>4.5847999999999995</v>
      </c>
      <c r="G178" s="67">
        <f t="shared" si="22"/>
        <v>6831351.9999999991</v>
      </c>
      <c r="H178" s="67">
        <f t="shared" si="23"/>
        <v>277911.81999999995</v>
      </c>
      <c r="I178" s="85">
        <f t="shared" ref="I178:I183" si="29">H178/2</f>
        <v>138955.90999999997</v>
      </c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</row>
    <row r="179" spans="1:49" s="20" customFormat="1" ht="12" customHeight="1" x14ac:dyDescent="0.2">
      <c r="A179" s="8">
        <v>8</v>
      </c>
      <c r="B179" s="70" t="s">
        <v>131</v>
      </c>
      <c r="C179" s="55">
        <v>4.0599999999999996</v>
      </c>
      <c r="D179" s="21">
        <v>0.15</v>
      </c>
      <c r="E179" s="21">
        <v>0.40599999999999997</v>
      </c>
      <c r="F179" s="39">
        <f t="shared" si="21"/>
        <v>4.6159999999999997</v>
      </c>
      <c r="G179" s="67">
        <f t="shared" si="22"/>
        <v>6877839.9999999991</v>
      </c>
      <c r="H179" s="67">
        <f t="shared" si="23"/>
        <v>279803.03636363638</v>
      </c>
      <c r="I179" s="85">
        <f t="shared" si="29"/>
        <v>139901.51818181819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</row>
    <row r="180" spans="1:49" s="20" customFormat="1" ht="12" customHeight="1" x14ac:dyDescent="0.2">
      <c r="A180" s="8">
        <v>9</v>
      </c>
      <c r="B180" s="70" t="s">
        <v>132</v>
      </c>
      <c r="C180" s="55">
        <v>3.26</v>
      </c>
      <c r="D180" s="21"/>
      <c r="E180" s="21"/>
      <c r="F180" s="39">
        <f t="shared" si="21"/>
        <v>3.26</v>
      </c>
      <c r="G180" s="67">
        <f t="shared" si="22"/>
        <v>4857400</v>
      </c>
      <c r="H180" s="67">
        <f t="shared" si="23"/>
        <v>197607.86363636365</v>
      </c>
      <c r="I180" s="85">
        <f t="shared" si="29"/>
        <v>98803.931818181823</v>
      </c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</row>
    <row r="181" spans="1:49" s="20" customFormat="1" ht="12" customHeight="1" x14ac:dyDescent="0.2">
      <c r="A181" s="8">
        <v>10</v>
      </c>
      <c r="B181" s="72" t="s">
        <v>20</v>
      </c>
      <c r="C181" s="55">
        <v>4.0599999999999996</v>
      </c>
      <c r="D181" s="21"/>
      <c r="E181" s="21">
        <v>0.24359999999999996</v>
      </c>
      <c r="F181" s="39">
        <f t="shared" si="21"/>
        <v>4.3035999999999994</v>
      </c>
      <c r="G181" s="67">
        <f t="shared" si="22"/>
        <v>6412363.9999999991</v>
      </c>
      <c r="H181" s="67">
        <f t="shared" si="23"/>
        <v>260866.62636363634</v>
      </c>
      <c r="I181" s="85">
        <f t="shared" si="29"/>
        <v>130433.31318181817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</row>
    <row r="182" spans="1:49" s="20" customFormat="1" ht="12" customHeight="1" x14ac:dyDescent="0.2">
      <c r="A182" s="8">
        <v>11</v>
      </c>
      <c r="B182" s="70" t="s">
        <v>133</v>
      </c>
      <c r="C182" s="55">
        <v>2.86</v>
      </c>
      <c r="D182" s="21"/>
      <c r="E182" s="21"/>
      <c r="F182" s="39">
        <f t="shared" si="21"/>
        <v>2.86</v>
      </c>
      <c r="G182" s="67">
        <f t="shared" si="22"/>
        <v>4261400</v>
      </c>
      <c r="H182" s="67">
        <f t="shared" si="23"/>
        <v>173361.5</v>
      </c>
      <c r="I182" s="85">
        <f t="shared" si="29"/>
        <v>86680.75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</row>
    <row r="183" spans="1:49" s="20" customFormat="1" ht="12" customHeight="1" x14ac:dyDescent="0.2">
      <c r="A183" s="8">
        <v>12</v>
      </c>
      <c r="B183" s="70" t="s">
        <v>238</v>
      </c>
      <c r="C183" s="57">
        <v>2.67</v>
      </c>
      <c r="D183" s="55"/>
      <c r="E183" s="55"/>
      <c r="F183" s="39">
        <f t="shared" si="21"/>
        <v>2.67</v>
      </c>
      <c r="G183" s="67">
        <f t="shared" si="22"/>
        <v>3978300</v>
      </c>
      <c r="H183" s="67">
        <f t="shared" si="23"/>
        <v>161844.47727272726</v>
      </c>
      <c r="I183" s="85">
        <f t="shared" si="29"/>
        <v>80922.238636363632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</row>
    <row r="184" spans="1:49" s="20" customFormat="1" ht="12" customHeight="1" x14ac:dyDescent="0.25">
      <c r="A184" s="8"/>
      <c r="B184" s="8" t="s">
        <v>129</v>
      </c>
      <c r="C184" s="14">
        <f t="shared" ref="C184:I184" si="30">SUM(C178:C183)</f>
        <v>20.97</v>
      </c>
      <c r="D184" s="14">
        <f t="shared" si="30"/>
        <v>0.35</v>
      </c>
      <c r="E184" s="14">
        <f t="shared" si="30"/>
        <v>0.97439999999999982</v>
      </c>
      <c r="F184" s="14">
        <f t="shared" si="30"/>
        <v>22.294399999999996</v>
      </c>
      <c r="G184" s="14">
        <f t="shared" si="30"/>
        <v>33218656</v>
      </c>
      <c r="H184" s="14">
        <f t="shared" si="30"/>
        <v>1351395.3236363635</v>
      </c>
      <c r="I184" s="61">
        <f t="shared" si="30"/>
        <v>675697.66181818175</v>
      </c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</row>
    <row r="185" spans="1:49" s="20" customFormat="1" ht="12" customHeight="1" x14ac:dyDescent="0.2">
      <c r="A185" s="10" t="s">
        <v>135</v>
      </c>
      <c r="B185" s="10" t="s">
        <v>136</v>
      </c>
      <c r="C185" s="73"/>
      <c r="D185" s="74"/>
      <c r="E185" s="75"/>
      <c r="F185" s="39">
        <f t="shared" si="21"/>
        <v>0</v>
      </c>
      <c r="G185" s="67">
        <f t="shared" si="22"/>
        <v>0</v>
      </c>
      <c r="H185" s="67">
        <f t="shared" si="23"/>
        <v>0</v>
      </c>
      <c r="I185" s="62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</row>
    <row r="186" spans="1:49" s="20" customFormat="1" ht="12" customHeight="1" x14ac:dyDescent="0.2">
      <c r="A186" s="8">
        <v>13</v>
      </c>
      <c r="B186" s="70" t="s">
        <v>137</v>
      </c>
      <c r="C186" s="8">
        <v>3.66</v>
      </c>
      <c r="D186" s="9">
        <v>0.2</v>
      </c>
      <c r="E186" s="75"/>
      <c r="F186" s="39">
        <f t="shared" si="21"/>
        <v>3.8600000000000003</v>
      </c>
      <c r="G186" s="67">
        <f t="shared" si="22"/>
        <v>5751400.0000000009</v>
      </c>
      <c r="H186" s="67">
        <f t="shared" si="23"/>
        <v>233977.40909090912</v>
      </c>
      <c r="I186" s="85">
        <f t="shared" ref="I186:I191" si="31">H186/2</f>
        <v>116988.70454545456</v>
      </c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</row>
    <row r="187" spans="1:49" s="20" customFormat="1" ht="12" customHeight="1" x14ac:dyDescent="0.2">
      <c r="A187" s="8">
        <v>14</v>
      </c>
      <c r="B187" s="70" t="s">
        <v>139</v>
      </c>
      <c r="C187" s="8">
        <v>4.0599999999999996</v>
      </c>
      <c r="D187" s="9"/>
      <c r="E187" s="75"/>
      <c r="F187" s="39">
        <f t="shared" si="21"/>
        <v>4.0599999999999996</v>
      </c>
      <c r="G187" s="67">
        <f t="shared" si="22"/>
        <v>6049399.9999999991</v>
      </c>
      <c r="H187" s="67">
        <f t="shared" si="23"/>
        <v>246100.59090909088</v>
      </c>
      <c r="I187" s="85">
        <f t="shared" si="31"/>
        <v>123050.29545454544</v>
      </c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</row>
    <row r="188" spans="1:49" s="20" customFormat="1" ht="12" customHeight="1" x14ac:dyDescent="0.2">
      <c r="A188" s="8">
        <v>15</v>
      </c>
      <c r="B188" s="70" t="s">
        <v>140</v>
      </c>
      <c r="C188" s="8">
        <v>3.06</v>
      </c>
      <c r="D188" s="9"/>
      <c r="E188" s="75"/>
      <c r="F188" s="39">
        <f t="shared" si="21"/>
        <v>3.06</v>
      </c>
      <c r="G188" s="67">
        <f t="shared" si="22"/>
        <v>4559400</v>
      </c>
      <c r="H188" s="67">
        <f t="shared" si="23"/>
        <v>185484.68181818182</v>
      </c>
      <c r="I188" s="85">
        <f t="shared" si="31"/>
        <v>92742.340909090912</v>
      </c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s="20" customFormat="1" ht="12" customHeight="1" x14ac:dyDescent="0.2">
      <c r="A189" s="8">
        <v>16</v>
      </c>
      <c r="B189" s="70" t="s">
        <v>141</v>
      </c>
      <c r="C189" s="8">
        <v>3.06</v>
      </c>
      <c r="D189" s="9"/>
      <c r="E189" s="75"/>
      <c r="F189" s="39">
        <f t="shared" si="21"/>
        <v>3.06</v>
      </c>
      <c r="G189" s="67">
        <f t="shared" si="22"/>
        <v>4559400</v>
      </c>
      <c r="H189" s="67">
        <f t="shared" si="23"/>
        <v>185484.68181818182</v>
      </c>
      <c r="I189" s="85">
        <f t="shared" si="31"/>
        <v>92742.340909090912</v>
      </c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</row>
    <row r="190" spans="1:49" s="20" customFormat="1" ht="12" customHeight="1" x14ac:dyDescent="0.2">
      <c r="A190" s="8">
        <v>17</v>
      </c>
      <c r="B190" s="70" t="s">
        <v>142</v>
      </c>
      <c r="C190" s="9">
        <v>3.06</v>
      </c>
      <c r="D190" s="9"/>
      <c r="E190" s="75"/>
      <c r="F190" s="39">
        <f t="shared" si="21"/>
        <v>3.06</v>
      </c>
      <c r="G190" s="67">
        <f t="shared" si="22"/>
        <v>4559400</v>
      </c>
      <c r="H190" s="67">
        <f t="shared" si="23"/>
        <v>185484.68181818182</v>
      </c>
      <c r="I190" s="85">
        <f t="shared" si="31"/>
        <v>92742.340909090912</v>
      </c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</row>
    <row r="191" spans="1:49" s="20" customFormat="1" ht="12" customHeight="1" x14ac:dyDescent="0.2">
      <c r="A191" s="8">
        <v>18</v>
      </c>
      <c r="B191" s="70" t="s">
        <v>242</v>
      </c>
      <c r="C191" s="13">
        <v>2.46</v>
      </c>
      <c r="D191" s="11"/>
      <c r="E191" s="11"/>
      <c r="F191" s="39">
        <f t="shared" si="21"/>
        <v>2.46</v>
      </c>
      <c r="G191" s="67">
        <f t="shared" si="22"/>
        <v>3665400</v>
      </c>
      <c r="H191" s="67">
        <f t="shared" si="23"/>
        <v>149115.13636363635</v>
      </c>
      <c r="I191" s="85">
        <f t="shared" si="31"/>
        <v>74557.568181818177</v>
      </c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</row>
    <row r="192" spans="1:49" s="20" customFormat="1" ht="12" customHeight="1" x14ac:dyDescent="0.25">
      <c r="A192" s="8"/>
      <c r="B192" s="8" t="s">
        <v>129</v>
      </c>
      <c r="C192" s="14">
        <f t="shared" ref="C192:G192" si="32">SUM(C186:C191)</f>
        <v>19.36</v>
      </c>
      <c r="D192" s="14">
        <f t="shared" si="32"/>
        <v>0.2</v>
      </c>
      <c r="E192" s="14">
        <f t="shared" si="32"/>
        <v>0</v>
      </c>
      <c r="F192" s="14">
        <f t="shared" si="32"/>
        <v>19.560000000000002</v>
      </c>
      <c r="G192" s="14">
        <f t="shared" si="32"/>
        <v>29144400</v>
      </c>
      <c r="H192" s="14">
        <f>SUM(H186:H191)</f>
        <v>1185647.1818181821</v>
      </c>
      <c r="I192" s="61">
        <f>SUM(I186:I191)</f>
        <v>592823.59090909106</v>
      </c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</row>
    <row r="193" spans="1:49" s="20" customFormat="1" ht="12" customHeight="1" x14ac:dyDescent="0.2">
      <c r="A193" s="10" t="s">
        <v>143</v>
      </c>
      <c r="B193" s="10" t="s">
        <v>144</v>
      </c>
      <c r="C193" s="8"/>
      <c r="D193" s="9"/>
      <c r="E193" s="75"/>
      <c r="F193" s="39">
        <f t="shared" si="21"/>
        <v>0</v>
      </c>
      <c r="G193" s="67">
        <f t="shared" si="22"/>
        <v>0</v>
      </c>
      <c r="H193" s="67">
        <f t="shared" si="23"/>
        <v>0</v>
      </c>
      <c r="I193" s="62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</row>
    <row r="194" spans="1:49" s="20" customFormat="1" ht="12" customHeight="1" x14ac:dyDescent="0.2">
      <c r="A194" s="8">
        <v>19</v>
      </c>
      <c r="B194" s="70" t="s">
        <v>145</v>
      </c>
      <c r="C194" s="8">
        <v>3</v>
      </c>
      <c r="D194" s="9">
        <v>0.2</v>
      </c>
      <c r="E194" s="75"/>
      <c r="F194" s="39">
        <f t="shared" si="21"/>
        <v>3.2</v>
      </c>
      <c r="G194" s="67">
        <f t="shared" si="22"/>
        <v>4768000</v>
      </c>
      <c r="H194" s="67">
        <f t="shared" si="23"/>
        <v>193970.90909090909</v>
      </c>
      <c r="I194" s="85">
        <f t="shared" ref="I194:I200" si="33">H194/2</f>
        <v>96985.454545454544</v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</row>
    <row r="195" spans="1:49" s="20" customFormat="1" ht="12" customHeight="1" x14ac:dyDescent="0.2">
      <c r="A195" s="8">
        <v>20</v>
      </c>
      <c r="B195" s="70" t="s">
        <v>138</v>
      </c>
      <c r="C195" s="8">
        <v>4.0599999999999996</v>
      </c>
      <c r="D195" s="9">
        <v>0.15</v>
      </c>
      <c r="E195" s="75">
        <v>0.24359999999999996</v>
      </c>
      <c r="F195" s="39">
        <f t="shared" si="21"/>
        <v>4.4535999999999998</v>
      </c>
      <c r="G195" s="67">
        <f t="shared" si="22"/>
        <v>6635864</v>
      </c>
      <c r="H195" s="67">
        <f t="shared" si="23"/>
        <v>269959.01272727276</v>
      </c>
      <c r="I195" s="85">
        <f t="shared" si="33"/>
        <v>134979.50636363638</v>
      </c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</row>
    <row r="196" spans="1:49" s="20" customFormat="1" ht="12" customHeight="1" x14ac:dyDescent="0.2">
      <c r="A196" s="8">
        <v>21</v>
      </c>
      <c r="B196" s="70" t="s">
        <v>146</v>
      </c>
      <c r="C196" s="8">
        <v>2.86</v>
      </c>
      <c r="D196" s="9"/>
      <c r="E196" s="75"/>
      <c r="F196" s="39">
        <f t="shared" si="21"/>
        <v>2.86</v>
      </c>
      <c r="G196" s="67">
        <f t="shared" si="22"/>
        <v>4261400</v>
      </c>
      <c r="H196" s="67">
        <f t="shared" si="23"/>
        <v>173361.5</v>
      </c>
      <c r="I196" s="85">
        <f t="shared" si="33"/>
        <v>86680.75</v>
      </c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</row>
    <row r="197" spans="1:49" s="20" customFormat="1" ht="12" customHeight="1" x14ac:dyDescent="0.2">
      <c r="A197" s="8">
        <v>22</v>
      </c>
      <c r="B197" s="70" t="s">
        <v>147</v>
      </c>
      <c r="C197" s="8">
        <v>2.86</v>
      </c>
      <c r="D197" s="9"/>
      <c r="E197" s="75"/>
      <c r="F197" s="39">
        <f t="shared" ref="F197:F261" si="34">C197+D197+E197</f>
        <v>2.86</v>
      </c>
      <c r="G197" s="67">
        <f t="shared" ref="G197:G262" si="35">F197*1490000</f>
        <v>4261400</v>
      </c>
      <c r="H197" s="67">
        <f t="shared" ref="H197:H261" si="36">G197/22-G197*10.5%/22</f>
        <v>173361.5</v>
      </c>
      <c r="I197" s="85">
        <f t="shared" si="33"/>
        <v>86680.75</v>
      </c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</row>
    <row r="198" spans="1:49" s="20" customFormat="1" ht="12" customHeight="1" x14ac:dyDescent="0.2">
      <c r="A198" s="8">
        <v>23</v>
      </c>
      <c r="B198" s="70" t="s">
        <v>148</v>
      </c>
      <c r="C198" s="11">
        <v>4.0599999999999996</v>
      </c>
      <c r="D198" s="9"/>
      <c r="E198" s="75"/>
      <c r="F198" s="39">
        <f t="shared" si="34"/>
        <v>4.0599999999999996</v>
      </c>
      <c r="G198" s="67">
        <f t="shared" si="35"/>
        <v>6049399.9999999991</v>
      </c>
      <c r="H198" s="67">
        <f t="shared" si="36"/>
        <v>246100.59090909088</v>
      </c>
      <c r="I198" s="85">
        <f t="shared" si="33"/>
        <v>123050.29545454544</v>
      </c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</row>
    <row r="199" spans="1:49" s="20" customFormat="1" ht="12" customHeight="1" x14ac:dyDescent="0.2">
      <c r="A199" s="8">
        <v>24</v>
      </c>
      <c r="B199" s="70" t="s">
        <v>149</v>
      </c>
      <c r="C199" s="15">
        <v>1.86</v>
      </c>
      <c r="D199" s="9"/>
      <c r="E199" s="9"/>
      <c r="F199" s="39">
        <f t="shared" si="34"/>
        <v>1.86</v>
      </c>
      <c r="G199" s="67">
        <f t="shared" si="35"/>
        <v>2771400</v>
      </c>
      <c r="H199" s="67">
        <f t="shared" si="36"/>
        <v>112745.59090909091</v>
      </c>
      <c r="I199" s="85">
        <f t="shared" si="33"/>
        <v>56372.795454545456</v>
      </c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</row>
    <row r="200" spans="1:49" s="20" customFormat="1" ht="12" customHeight="1" x14ac:dyDescent="0.2">
      <c r="A200" s="8">
        <v>25</v>
      </c>
      <c r="B200" s="70" t="s">
        <v>241</v>
      </c>
      <c r="C200" s="10">
        <v>2.46</v>
      </c>
      <c r="D200" s="10"/>
      <c r="E200" s="75"/>
      <c r="F200" s="39">
        <f t="shared" si="34"/>
        <v>2.46</v>
      </c>
      <c r="G200" s="67">
        <f t="shared" si="35"/>
        <v>3665400</v>
      </c>
      <c r="H200" s="67">
        <f t="shared" si="36"/>
        <v>149115.13636363635</v>
      </c>
      <c r="I200" s="85">
        <f t="shared" si="33"/>
        <v>74557.568181818177</v>
      </c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</row>
    <row r="201" spans="1:49" s="20" customFormat="1" ht="12" customHeight="1" x14ac:dyDescent="0.25">
      <c r="A201" s="8"/>
      <c r="B201" s="8" t="s">
        <v>129</v>
      </c>
      <c r="C201" s="14">
        <f t="shared" ref="C201:H201" si="37">SUM(C194:C200)</f>
        <v>21.16</v>
      </c>
      <c r="D201" s="14">
        <f t="shared" si="37"/>
        <v>0.35</v>
      </c>
      <c r="E201" s="14">
        <f t="shared" si="37"/>
        <v>0.24359999999999996</v>
      </c>
      <c r="F201" s="14">
        <f t="shared" si="37"/>
        <v>21.753599999999999</v>
      </c>
      <c r="G201" s="14">
        <f t="shared" si="37"/>
        <v>32412864</v>
      </c>
      <c r="H201" s="14">
        <f t="shared" si="37"/>
        <v>1318614.2399999998</v>
      </c>
      <c r="I201" s="61">
        <f t="shared" ref="I201" si="38">SUM(I194:I200)</f>
        <v>659307.11999999988</v>
      </c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</row>
    <row r="202" spans="1:49" s="20" customFormat="1" ht="12" customHeight="1" x14ac:dyDescent="0.2">
      <c r="A202" s="10" t="s">
        <v>150</v>
      </c>
      <c r="B202" s="10" t="s">
        <v>151</v>
      </c>
      <c r="C202" s="8"/>
      <c r="D202" s="9"/>
      <c r="E202" s="75"/>
      <c r="F202" s="39">
        <f t="shared" si="34"/>
        <v>0</v>
      </c>
      <c r="G202" s="67">
        <f t="shared" si="35"/>
        <v>0</v>
      </c>
      <c r="H202" s="67">
        <f t="shared" si="36"/>
        <v>0</v>
      </c>
      <c r="I202" s="62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</row>
    <row r="203" spans="1:49" s="20" customFormat="1" ht="12" customHeight="1" x14ac:dyDescent="0.2">
      <c r="A203" s="8">
        <v>26</v>
      </c>
      <c r="B203" s="70" t="s">
        <v>152</v>
      </c>
      <c r="C203" s="8">
        <v>4.32</v>
      </c>
      <c r="D203" s="9">
        <v>0.2</v>
      </c>
      <c r="E203" s="75"/>
      <c r="F203" s="39">
        <f t="shared" si="34"/>
        <v>4.5200000000000005</v>
      </c>
      <c r="G203" s="67">
        <f t="shared" si="35"/>
        <v>6734800.0000000009</v>
      </c>
      <c r="H203" s="67">
        <f t="shared" si="36"/>
        <v>273983.90909090912</v>
      </c>
      <c r="I203" s="85">
        <f t="shared" ref="I203:I207" si="39">H203/2</f>
        <v>136991.95454545456</v>
      </c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</row>
    <row r="204" spans="1:49" s="20" customFormat="1" ht="12" customHeight="1" x14ac:dyDescent="0.2">
      <c r="A204" s="8">
        <v>27</v>
      </c>
      <c r="B204" s="70" t="s">
        <v>153</v>
      </c>
      <c r="C204" s="8">
        <v>2.86</v>
      </c>
      <c r="D204" s="9">
        <v>0.15</v>
      </c>
      <c r="E204" s="75"/>
      <c r="F204" s="39">
        <f t="shared" si="34"/>
        <v>3.01</v>
      </c>
      <c r="G204" s="67">
        <f t="shared" si="35"/>
        <v>4484900</v>
      </c>
      <c r="H204" s="67">
        <f t="shared" si="36"/>
        <v>182453.88636363635</v>
      </c>
      <c r="I204" s="85">
        <f t="shared" si="39"/>
        <v>91226.943181818177</v>
      </c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</row>
    <row r="205" spans="1:49" s="20" customFormat="1" ht="12" customHeight="1" x14ac:dyDescent="0.2">
      <c r="A205" s="8">
        <v>28</v>
      </c>
      <c r="B205" s="70" t="s">
        <v>127</v>
      </c>
      <c r="C205" s="8">
        <v>3.26</v>
      </c>
      <c r="D205" s="9"/>
      <c r="E205" s="75"/>
      <c r="F205" s="39">
        <f t="shared" si="34"/>
        <v>3.26</v>
      </c>
      <c r="G205" s="67">
        <f t="shared" si="35"/>
        <v>4857400</v>
      </c>
      <c r="H205" s="67">
        <f t="shared" si="36"/>
        <v>197607.86363636365</v>
      </c>
      <c r="I205" s="85">
        <f t="shared" si="39"/>
        <v>98803.931818181823</v>
      </c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</row>
    <row r="206" spans="1:49" s="20" customFormat="1" ht="12" customHeight="1" x14ac:dyDescent="0.2">
      <c r="A206" s="8">
        <v>29</v>
      </c>
      <c r="B206" s="70" t="s">
        <v>154</v>
      </c>
      <c r="C206" s="8">
        <v>4.0599999999999996</v>
      </c>
      <c r="D206" s="9"/>
      <c r="E206" s="75">
        <v>0.52779999999999994</v>
      </c>
      <c r="F206" s="39">
        <f t="shared" si="34"/>
        <v>4.5877999999999997</v>
      </c>
      <c r="G206" s="67">
        <f t="shared" si="35"/>
        <v>6835821.9999999991</v>
      </c>
      <c r="H206" s="67">
        <f t="shared" si="36"/>
        <v>278093.66772727267</v>
      </c>
      <c r="I206" s="85">
        <f t="shared" si="39"/>
        <v>139046.83386363633</v>
      </c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</row>
    <row r="207" spans="1:49" s="20" customFormat="1" ht="12" customHeight="1" x14ac:dyDescent="0.2">
      <c r="A207" s="8">
        <v>30</v>
      </c>
      <c r="B207" s="70" t="s">
        <v>248</v>
      </c>
      <c r="C207" s="15">
        <v>2.46</v>
      </c>
      <c r="D207" s="9"/>
      <c r="E207" s="9"/>
      <c r="F207" s="39">
        <f t="shared" si="34"/>
        <v>2.46</v>
      </c>
      <c r="G207" s="67">
        <f t="shared" si="35"/>
        <v>3665400</v>
      </c>
      <c r="H207" s="67">
        <f t="shared" si="36"/>
        <v>149115.13636363635</v>
      </c>
      <c r="I207" s="85">
        <f t="shared" si="39"/>
        <v>74557.568181818177</v>
      </c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</row>
    <row r="208" spans="1:49" s="20" customFormat="1" ht="12" customHeight="1" x14ac:dyDescent="0.25">
      <c r="A208" s="8"/>
      <c r="B208" s="8" t="s">
        <v>129</v>
      </c>
      <c r="C208" s="59">
        <f t="shared" ref="C208:H208" si="40">SUM(C203:C207)</f>
        <v>16.96</v>
      </c>
      <c r="D208" s="59">
        <f t="shared" si="40"/>
        <v>0.35</v>
      </c>
      <c r="E208" s="59">
        <f t="shared" si="40"/>
        <v>0.52779999999999994</v>
      </c>
      <c r="F208" s="59">
        <f t="shared" si="40"/>
        <v>17.837799999999998</v>
      </c>
      <c r="G208" s="59">
        <f t="shared" si="40"/>
        <v>26578322</v>
      </c>
      <c r="H208" s="59">
        <f t="shared" si="40"/>
        <v>1081254.4631818184</v>
      </c>
      <c r="I208" s="63">
        <f t="shared" ref="I208" si="41">SUM(I203:I207)</f>
        <v>540627.23159090918</v>
      </c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</row>
    <row r="209" spans="1:50" s="20" customFormat="1" ht="12" customHeight="1" x14ac:dyDescent="0.2">
      <c r="A209" s="10" t="s">
        <v>156</v>
      </c>
      <c r="B209" s="10" t="s">
        <v>157</v>
      </c>
      <c r="C209" s="8"/>
      <c r="D209" s="9"/>
      <c r="E209" s="75"/>
      <c r="F209" s="39">
        <f t="shared" si="34"/>
        <v>0</v>
      </c>
      <c r="G209" s="67">
        <f t="shared" si="35"/>
        <v>0</v>
      </c>
      <c r="H209" s="67">
        <f t="shared" si="36"/>
        <v>0</v>
      </c>
      <c r="I209" s="62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</row>
    <row r="210" spans="1:50" s="20" customFormat="1" ht="12" customHeight="1" x14ac:dyDescent="0.2">
      <c r="A210" s="8">
        <v>31</v>
      </c>
      <c r="B210" s="72" t="s">
        <v>158</v>
      </c>
      <c r="C210" s="12">
        <v>2.2599999999999998</v>
      </c>
      <c r="D210" s="9">
        <v>0.2</v>
      </c>
      <c r="E210" s="75"/>
      <c r="F210" s="39">
        <f t="shared" si="34"/>
        <v>2.46</v>
      </c>
      <c r="G210" s="67">
        <f t="shared" si="35"/>
        <v>3665400</v>
      </c>
      <c r="H210" s="67">
        <f t="shared" si="36"/>
        <v>149115.13636363635</v>
      </c>
      <c r="I210" s="85">
        <f t="shared" ref="I210:I215" si="42">H210/2</f>
        <v>74557.568181818177</v>
      </c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</row>
    <row r="211" spans="1:50" s="20" customFormat="1" ht="12" customHeight="1" x14ac:dyDescent="0.2">
      <c r="A211" s="8">
        <v>32</v>
      </c>
      <c r="B211" s="70" t="s">
        <v>159</v>
      </c>
      <c r="C211" s="8">
        <v>2.86</v>
      </c>
      <c r="D211" s="9"/>
      <c r="E211" s="75"/>
      <c r="F211" s="39">
        <f t="shared" si="34"/>
        <v>2.86</v>
      </c>
      <c r="G211" s="67">
        <f t="shared" si="35"/>
        <v>4261400</v>
      </c>
      <c r="H211" s="67">
        <f t="shared" si="36"/>
        <v>173361.5</v>
      </c>
      <c r="I211" s="85">
        <f t="shared" si="42"/>
        <v>86680.75</v>
      </c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</row>
    <row r="212" spans="1:50" s="20" customFormat="1" ht="12" customHeight="1" x14ac:dyDescent="0.2">
      <c r="A212" s="8">
        <v>33</v>
      </c>
      <c r="B212" s="72" t="s">
        <v>160</v>
      </c>
      <c r="C212" s="8">
        <v>2.86</v>
      </c>
      <c r="D212" s="9"/>
      <c r="E212" s="75"/>
      <c r="F212" s="39">
        <f t="shared" si="34"/>
        <v>2.86</v>
      </c>
      <c r="G212" s="67">
        <f t="shared" si="35"/>
        <v>4261400</v>
      </c>
      <c r="H212" s="67">
        <f t="shared" si="36"/>
        <v>173361.5</v>
      </c>
      <c r="I212" s="85">
        <f t="shared" si="42"/>
        <v>86680.75</v>
      </c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</row>
    <row r="213" spans="1:50" s="20" customFormat="1" ht="12" customHeight="1" x14ac:dyDescent="0.2">
      <c r="A213" s="8">
        <v>34</v>
      </c>
      <c r="B213" s="72" t="s">
        <v>161</v>
      </c>
      <c r="C213" s="8">
        <v>3.06</v>
      </c>
      <c r="D213" s="9"/>
      <c r="E213" s="75"/>
      <c r="F213" s="39">
        <f t="shared" si="34"/>
        <v>3.06</v>
      </c>
      <c r="G213" s="67">
        <f t="shared" si="35"/>
        <v>4559400</v>
      </c>
      <c r="H213" s="67">
        <f t="shared" si="36"/>
        <v>185484.68181818182</v>
      </c>
      <c r="I213" s="85">
        <f t="shared" si="42"/>
        <v>92742.340909090912</v>
      </c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</row>
    <row r="214" spans="1:50" s="20" customFormat="1" ht="12" customHeight="1" x14ac:dyDescent="0.2">
      <c r="A214" s="8">
        <v>35</v>
      </c>
      <c r="B214" s="72" t="s">
        <v>162</v>
      </c>
      <c r="C214" s="11">
        <v>2.06</v>
      </c>
      <c r="D214" s="9"/>
      <c r="E214" s="75"/>
      <c r="F214" s="39">
        <f t="shared" si="34"/>
        <v>2.06</v>
      </c>
      <c r="G214" s="67">
        <f t="shared" si="35"/>
        <v>3069400</v>
      </c>
      <c r="H214" s="67">
        <f t="shared" si="36"/>
        <v>124868.77272727274</v>
      </c>
      <c r="I214" s="85">
        <f t="shared" si="42"/>
        <v>62434.386363636368</v>
      </c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</row>
    <row r="215" spans="1:50" s="20" customFormat="1" ht="12" customHeight="1" x14ac:dyDescent="0.2">
      <c r="A215" s="8">
        <v>36</v>
      </c>
      <c r="B215" s="70" t="s">
        <v>237</v>
      </c>
      <c r="C215" s="10">
        <v>2.67</v>
      </c>
      <c r="D215" s="10"/>
      <c r="E215" s="75"/>
      <c r="F215" s="39">
        <f t="shared" si="34"/>
        <v>2.67</v>
      </c>
      <c r="G215" s="67">
        <f t="shared" si="35"/>
        <v>3978300</v>
      </c>
      <c r="H215" s="67">
        <f t="shared" si="36"/>
        <v>161844.47727272726</v>
      </c>
      <c r="I215" s="85">
        <f t="shared" si="42"/>
        <v>80922.238636363632</v>
      </c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50" s="3" customFormat="1" ht="12" customHeight="1" x14ac:dyDescent="0.25">
      <c r="A216" s="8"/>
      <c r="B216" s="8" t="s">
        <v>129</v>
      </c>
      <c r="C216" s="14">
        <f t="shared" ref="C216:I216" si="43">SUM(C210:C215)</f>
        <v>15.77</v>
      </c>
      <c r="D216" s="14">
        <f t="shared" si="43"/>
        <v>0.2</v>
      </c>
      <c r="E216" s="14">
        <f t="shared" si="43"/>
        <v>0</v>
      </c>
      <c r="F216" s="14">
        <f t="shared" si="43"/>
        <v>15.97</v>
      </c>
      <c r="G216" s="14">
        <f t="shared" si="43"/>
        <v>23795300</v>
      </c>
      <c r="H216" s="14">
        <f t="shared" si="43"/>
        <v>968036.06818181812</v>
      </c>
      <c r="I216" s="61">
        <f t="shared" si="43"/>
        <v>484018.03409090906</v>
      </c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5"/>
    </row>
    <row r="217" spans="1:50" s="3" customFormat="1" ht="12" customHeight="1" x14ac:dyDescent="0.2">
      <c r="A217" s="10" t="s">
        <v>164</v>
      </c>
      <c r="B217" s="10" t="s">
        <v>165</v>
      </c>
      <c r="C217" s="8"/>
      <c r="D217" s="9"/>
      <c r="E217" s="38"/>
      <c r="F217" s="39">
        <f t="shared" si="34"/>
        <v>0</v>
      </c>
      <c r="G217" s="67">
        <f t="shared" si="35"/>
        <v>0</v>
      </c>
      <c r="H217" s="67">
        <f t="shared" si="36"/>
        <v>0</v>
      </c>
      <c r="I217" s="62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5"/>
    </row>
    <row r="218" spans="1:50" s="41" customFormat="1" ht="12" customHeight="1" x14ac:dyDescent="0.25">
      <c r="A218" s="8">
        <v>37</v>
      </c>
      <c r="B218" s="70" t="s">
        <v>173</v>
      </c>
      <c r="C218" s="8">
        <v>3.66</v>
      </c>
      <c r="D218" s="9">
        <v>0.2</v>
      </c>
      <c r="E218" s="70"/>
      <c r="F218" s="39">
        <f t="shared" si="34"/>
        <v>3.8600000000000003</v>
      </c>
      <c r="G218" s="67">
        <f t="shared" si="35"/>
        <v>5751400.0000000009</v>
      </c>
      <c r="H218" s="67">
        <f t="shared" si="36"/>
        <v>233977.40909090912</v>
      </c>
      <c r="I218" s="85">
        <f t="shared" ref="I218:I224" si="44">H218/2</f>
        <v>116988.70454545456</v>
      </c>
    </row>
    <row r="219" spans="1:50" s="42" customFormat="1" ht="12" customHeight="1" x14ac:dyDescent="0.25">
      <c r="A219" s="8">
        <v>38</v>
      </c>
      <c r="B219" s="70" t="s">
        <v>166</v>
      </c>
      <c r="C219" s="8">
        <v>4.0599999999999996</v>
      </c>
      <c r="D219" s="9">
        <v>0.15</v>
      </c>
      <c r="E219" s="70">
        <v>0.24359999999999996</v>
      </c>
      <c r="F219" s="39">
        <f t="shared" si="34"/>
        <v>4.4535999999999998</v>
      </c>
      <c r="G219" s="67">
        <f t="shared" si="35"/>
        <v>6635864</v>
      </c>
      <c r="H219" s="67">
        <f t="shared" si="36"/>
        <v>269959.01272727276</v>
      </c>
      <c r="I219" s="85">
        <f t="shared" si="44"/>
        <v>134979.50636363638</v>
      </c>
    </row>
    <row r="220" spans="1:50" s="41" customFormat="1" ht="12" customHeight="1" x14ac:dyDescent="0.25">
      <c r="A220" s="8">
        <v>39</v>
      </c>
      <c r="B220" s="70" t="s">
        <v>167</v>
      </c>
      <c r="C220" s="13">
        <v>4.0599999999999996</v>
      </c>
      <c r="D220" s="11"/>
      <c r="E220" s="11"/>
      <c r="F220" s="39">
        <f t="shared" si="34"/>
        <v>4.0599999999999996</v>
      </c>
      <c r="G220" s="67">
        <f t="shared" si="35"/>
        <v>6049399.9999999991</v>
      </c>
      <c r="H220" s="67">
        <f t="shared" si="36"/>
        <v>246100.59090909088</v>
      </c>
      <c r="I220" s="85">
        <f t="shared" si="44"/>
        <v>123050.29545454544</v>
      </c>
    </row>
    <row r="221" spans="1:50" s="41" customFormat="1" ht="12" customHeight="1" x14ac:dyDescent="0.25">
      <c r="A221" s="8">
        <v>40</v>
      </c>
      <c r="B221" s="70" t="s">
        <v>168</v>
      </c>
      <c r="C221" s="10">
        <v>4.0599999999999996</v>
      </c>
      <c r="D221" s="10"/>
      <c r="E221" s="70">
        <v>0.24359999999999996</v>
      </c>
      <c r="F221" s="39">
        <f t="shared" si="34"/>
        <v>4.3035999999999994</v>
      </c>
      <c r="G221" s="67">
        <f t="shared" si="35"/>
        <v>6412363.9999999991</v>
      </c>
      <c r="H221" s="67">
        <f t="shared" si="36"/>
        <v>260866.62636363634</v>
      </c>
      <c r="I221" s="85">
        <f t="shared" si="44"/>
        <v>130433.31318181817</v>
      </c>
    </row>
    <row r="222" spans="1:50" s="41" customFormat="1" ht="12" customHeight="1" x14ac:dyDescent="0.25">
      <c r="A222" s="8">
        <v>41</v>
      </c>
      <c r="B222" s="70" t="s">
        <v>169</v>
      </c>
      <c r="C222" s="8">
        <v>3</v>
      </c>
      <c r="D222" s="9"/>
      <c r="E222" s="70"/>
      <c r="F222" s="39">
        <f t="shared" si="34"/>
        <v>3</v>
      </c>
      <c r="G222" s="67">
        <f t="shared" si="35"/>
        <v>4470000</v>
      </c>
      <c r="H222" s="67">
        <f t="shared" si="36"/>
        <v>181847.72727272726</v>
      </c>
      <c r="I222" s="85">
        <f t="shared" si="44"/>
        <v>90923.863636363632</v>
      </c>
    </row>
    <row r="223" spans="1:50" s="42" customFormat="1" ht="12" customHeight="1" x14ac:dyDescent="0.25">
      <c r="A223" s="8">
        <v>42</v>
      </c>
      <c r="B223" s="70" t="s">
        <v>170</v>
      </c>
      <c r="C223" s="8"/>
      <c r="D223" s="9"/>
      <c r="E223" s="70"/>
      <c r="F223" s="39"/>
      <c r="G223" s="67"/>
      <c r="H223" s="67"/>
      <c r="I223" s="85" t="s">
        <v>275</v>
      </c>
    </row>
    <row r="224" spans="1:50" ht="12" customHeight="1" x14ac:dyDescent="0.2">
      <c r="A224" s="8">
        <v>43</v>
      </c>
      <c r="B224" s="70" t="s">
        <v>245</v>
      </c>
      <c r="C224" s="8">
        <v>2.46</v>
      </c>
      <c r="D224" s="9"/>
      <c r="E224" s="38"/>
      <c r="F224" s="39">
        <f t="shared" si="34"/>
        <v>2.46</v>
      </c>
      <c r="G224" s="67">
        <f t="shared" si="35"/>
        <v>3665400</v>
      </c>
      <c r="H224" s="67">
        <f t="shared" si="36"/>
        <v>149115.13636363635</v>
      </c>
      <c r="I224" s="85">
        <f t="shared" si="44"/>
        <v>74557.568181818177</v>
      </c>
    </row>
    <row r="225" spans="1:9" ht="12" customHeight="1" x14ac:dyDescent="0.25">
      <c r="A225" s="8"/>
      <c r="B225" s="8" t="s">
        <v>129</v>
      </c>
      <c r="C225" s="14">
        <f t="shared" ref="C225:G225" si="45">SUM(C218:C224)</f>
        <v>21.3</v>
      </c>
      <c r="D225" s="14">
        <f t="shared" si="45"/>
        <v>0.35</v>
      </c>
      <c r="E225" s="14">
        <f t="shared" si="45"/>
        <v>0.48719999999999991</v>
      </c>
      <c r="F225" s="14">
        <f t="shared" si="45"/>
        <v>22.1372</v>
      </c>
      <c r="G225" s="14">
        <f t="shared" si="45"/>
        <v>32984428</v>
      </c>
      <c r="H225" s="14">
        <f>SUM(H218:H224)</f>
        <v>1341866.5027272725</v>
      </c>
      <c r="I225" s="61">
        <f>SUM(I218:I224)</f>
        <v>670933.25136363623</v>
      </c>
    </row>
    <row r="226" spans="1:9" ht="12" customHeight="1" x14ac:dyDescent="0.2">
      <c r="A226" s="10" t="s">
        <v>171</v>
      </c>
      <c r="B226" s="10" t="s">
        <v>172</v>
      </c>
      <c r="C226" s="9"/>
      <c r="D226" s="9"/>
      <c r="E226" s="38"/>
      <c r="F226" s="39">
        <f t="shared" si="34"/>
        <v>0</v>
      </c>
      <c r="G226" s="67">
        <f t="shared" si="35"/>
        <v>0</v>
      </c>
      <c r="H226" s="67">
        <f t="shared" si="36"/>
        <v>0</v>
      </c>
      <c r="I226" s="62"/>
    </row>
    <row r="227" spans="1:9" ht="12" customHeight="1" x14ac:dyDescent="0.2">
      <c r="A227" s="8">
        <v>44</v>
      </c>
      <c r="B227" s="76" t="s">
        <v>174</v>
      </c>
      <c r="C227" s="8">
        <v>4.0599999999999996</v>
      </c>
      <c r="D227" s="9">
        <v>0.2</v>
      </c>
      <c r="E227" s="38">
        <v>0.52779999999999994</v>
      </c>
      <c r="F227" s="39">
        <f t="shared" si="34"/>
        <v>4.7877999999999998</v>
      </c>
      <c r="G227" s="67">
        <f t="shared" si="35"/>
        <v>7133822</v>
      </c>
      <c r="H227" s="67">
        <f t="shared" si="36"/>
        <v>290216.84954545455</v>
      </c>
      <c r="I227" s="85">
        <f t="shared" ref="I227:I234" si="46">H227/2</f>
        <v>145108.42477272727</v>
      </c>
    </row>
    <row r="228" spans="1:9" ht="12" customHeight="1" x14ac:dyDescent="0.2">
      <c r="A228" s="8">
        <v>45</v>
      </c>
      <c r="B228" s="76" t="s">
        <v>175</v>
      </c>
      <c r="C228" s="15">
        <v>4.0599999999999996</v>
      </c>
      <c r="D228" s="9"/>
      <c r="E228" s="9"/>
      <c r="F228" s="39">
        <f t="shared" si="34"/>
        <v>4.0599999999999996</v>
      </c>
      <c r="G228" s="67">
        <f t="shared" si="35"/>
        <v>6049399.9999999991</v>
      </c>
      <c r="H228" s="67">
        <f t="shared" si="36"/>
        <v>246100.59090909088</v>
      </c>
      <c r="I228" s="85">
        <f t="shared" si="46"/>
        <v>123050.29545454544</v>
      </c>
    </row>
    <row r="229" spans="1:9" ht="12" customHeight="1" x14ac:dyDescent="0.2">
      <c r="A229" s="8">
        <v>46</v>
      </c>
      <c r="B229" s="70" t="s">
        <v>176</v>
      </c>
      <c r="C229" s="10">
        <v>4.0599999999999996</v>
      </c>
      <c r="D229" s="10"/>
      <c r="E229" s="38"/>
      <c r="F229" s="39">
        <f t="shared" si="34"/>
        <v>4.0599999999999996</v>
      </c>
      <c r="G229" s="67">
        <f t="shared" si="35"/>
        <v>6049399.9999999991</v>
      </c>
      <c r="H229" s="67">
        <f t="shared" si="36"/>
        <v>246100.59090909088</v>
      </c>
      <c r="I229" s="85">
        <f t="shared" si="46"/>
        <v>123050.29545454544</v>
      </c>
    </row>
    <row r="230" spans="1:9" ht="12" customHeight="1" x14ac:dyDescent="0.2">
      <c r="A230" s="8">
        <v>47</v>
      </c>
      <c r="B230" s="77" t="s">
        <v>177</v>
      </c>
      <c r="C230" s="9"/>
      <c r="D230" s="9"/>
      <c r="E230" s="38"/>
      <c r="F230" s="39"/>
      <c r="G230" s="67"/>
      <c r="H230" s="67"/>
      <c r="I230" s="85" t="s">
        <v>274</v>
      </c>
    </row>
    <row r="231" spans="1:9" ht="12" customHeight="1" x14ac:dyDescent="0.2">
      <c r="A231" s="8">
        <v>48</v>
      </c>
      <c r="B231" s="76" t="s">
        <v>265</v>
      </c>
      <c r="C231" s="8">
        <v>2.86</v>
      </c>
      <c r="D231" s="9"/>
      <c r="E231" s="38"/>
      <c r="F231" s="39">
        <f t="shared" si="34"/>
        <v>2.86</v>
      </c>
      <c r="G231" s="67">
        <f t="shared" si="35"/>
        <v>4261400</v>
      </c>
      <c r="H231" s="67">
        <f t="shared" si="36"/>
        <v>173361.5</v>
      </c>
      <c r="I231" s="85">
        <f t="shared" si="46"/>
        <v>86680.75</v>
      </c>
    </row>
    <row r="232" spans="1:9" ht="12" customHeight="1" x14ac:dyDescent="0.2">
      <c r="A232" s="8">
        <v>49</v>
      </c>
      <c r="B232" s="70" t="s">
        <v>134</v>
      </c>
      <c r="C232" s="55">
        <v>2.34</v>
      </c>
      <c r="D232" s="21"/>
      <c r="E232" s="21"/>
      <c r="F232" s="39">
        <f>C232+D232+E232</f>
        <v>2.34</v>
      </c>
      <c r="G232" s="67">
        <f>F232*1490000</f>
        <v>3486600</v>
      </c>
      <c r="H232" s="67">
        <f>G232/22-G232*10.5%/22</f>
        <v>141841.22727272726</v>
      </c>
      <c r="I232" s="85">
        <f t="shared" si="46"/>
        <v>70920.613636363632</v>
      </c>
    </row>
    <row r="233" spans="1:9" ht="12" customHeight="1" x14ac:dyDescent="0.2">
      <c r="A233" s="8">
        <v>50</v>
      </c>
      <c r="B233" s="70" t="s">
        <v>163</v>
      </c>
      <c r="C233" s="15">
        <v>2.2599999999999998</v>
      </c>
      <c r="D233" s="9"/>
      <c r="E233" s="9"/>
      <c r="F233" s="39">
        <f>C233+D233+E233</f>
        <v>2.2599999999999998</v>
      </c>
      <c r="G233" s="67">
        <f>F233*1490000</f>
        <v>3367399.9999999995</v>
      </c>
      <c r="H233" s="67">
        <f>G233/22-G233*10.5%/22</f>
        <v>136991.95454545453</v>
      </c>
      <c r="I233" s="85">
        <f t="shared" si="46"/>
        <v>68495.977272727265</v>
      </c>
    </row>
    <row r="234" spans="1:9" ht="12" customHeight="1" x14ac:dyDescent="0.2">
      <c r="A234" s="8">
        <v>51</v>
      </c>
      <c r="B234" s="76" t="s">
        <v>244</v>
      </c>
      <c r="C234" s="8">
        <v>2.46</v>
      </c>
      <c r="D234" s="9"/>
      <c r="E234" s="38"/>
      <c r="F234" s="39">
        <f t="shared" si="34"/>
        <v>2.46</v>
      </c>
      <c r="G234" s="67">
        <f t="shared" si="35"/>
        <v>3665400</v>
      </c>
      <c r="H234" s="67">
        <f t="shared" si="36"/>
        <v>149115.13636363635</v>
      </c>
      <c r="I234" s="85">
        <f t="shared" si="46"/>
        <v>74557.568181818177</v>
      </c>
    </row>
    <row r="235" spans="1:9" ht="12" customHeight="1" x14ac:dyDescent="0.25">
      <c r="A235" s="8"/>
      <c r="B235" s="8" t="s">
        <v>129</v>
      </c>
      <c r="C235" s="14">
        <f>SUM(C227:C234)</f>
        <v>22.1</v>
      </c>
      <c r="D235" s="14">
        <f>SUM(D227:D234)</f>
        <v>0.2</v>
      </c>
      <c r="E235" s="14">
        <f>SUM(E227:E234)</f>
        <v>0.52779999999999994</v>
      </c>
      <c r="F235" s="14">
        <f>SUM(F227:F234)</f>
        <v>22.827799999999996</v>
      </c>
      <c r="G235" s="14">
        <f>SUM(G227:G234)</f>
        <v>34013422</v>
      </c>
      <c r="H235" s="14">
        <f>SUM(H227:H234)</f>
        <v>1383727.8495454546</v>
      </c>
      <c r="I235" s="61">
        <f>SUM(I227:I234)</f>
        <v>691863.9247727273</v>
      </c>
    </row>
    <row r="236" spans="1:9" ht="12" customHeight="1" x14ac:dyDescent="0.2">
      <c r="A236" s="10" t="s">
        <v>178</v>
      </c>
      <c r="B236" s="10" t="s">
        <v>179</v>
      </c>
      <c r="C236" s="9"/>
      <c r="D236" s="9"/>
      <c r="E236" s="38"/>
      <c r="F236" s="39">
        <f t="shared" si="34"/>
        <v>0</v>
      </c>
      <c r="G236" s="67">
        <f t="shared" si="35"/>
        <v>0</v>
      </c>
      <c r="H236" s="67">
        <f t="shared" si="36"/>
        <v>0</v>
      </c>
      <c r="I236" s="62"/>
    </row>
    <row r="237" spans="1:9" ht="12" customHeight="1" x14ac:dyDescent="0.2">
      <c r="A237" s="8">
        <v>52</v>
      </c>
      <c r="B237" s="76" t="s">
        <v>180</v>
      </c>
      <c r="C237" s="8">
        <v>3.33</v>
      </c>
      <c r="D237" s="9">
        <v>0.2</v>
      </c>
      <c r="E237" s="38"/>
      <c r="F237" s="39">
        <f t="shared" si="34"/>
        <v>3.5300000000000002</v>
      </c>
      <c r="G237" s="67">
        <f t="shared" si="35"/>
        <v>5259700</v>
      </c>
      <c r="H237" s="67">
        <f t="shared" si="36"/>
        <v>213974.15909090909</v>
      </c>
      <c r="I237" s="85">
        <f t="shared" ref="I237:I241" si="47">H237/2</f>
        <v>106987.07954545454</v>
      </c>
    </row>
    <row r="238" spans="1:9" ht="12" customHeight="1" x14ac:dyDescent="0.2">
      <c r="A238" s="8">
        <v>53</v>
      </c>
      <c r="B238" s="70" t="s">
        <v>181</v>
      </c>
      <c r="C238" s="15">
        <v>2.86</v>
      </c>
      <c r="D238" s="9">
        <v>0.15</v>
      </c>
      <c r="E238" s="9"/>
      <c r="F238" s="39">
        <f t="shared" si="34"/>
        <v>3.01</v>
      </c>
      <c r="G238" s="67">
        <f t="shared" si="35"/>
        <v>4484900</v>
      </c>
      <c r="H238" s="67">
        <f t="shared" si="36"/>
        <v>182453.88636363635</v>
      </c>
      <c r="I238" s="85">
        <f t="shared" si="47"/>
        <v>91226.943181818177</v>
      </c>
    </row>
    <row r="239" spans="1:9" ht="12" customHeight="1" x14ac:dyDescent="0.2">
      <c r="A239" s="8">
        <v>54</v>
      </c>
      <c r="B239" s="70" t="s">
        <v>182</v>
      </c>
      <c r="C239" s="10">
        <v>4.0599999999999996</v>
      </c>
      <c r="D239" s="10"/>
      <c r="E239" s="38">
        <v>0.24359999999999996</v>
      </c>
      <c r="F239" s="39">
        <f t="shared" si="34"/>
        <v>4.3035999999999994</v>
      </c>
      <c r="G239" s="67">
        <f t="shared" si="35"/>
        <v>6412363.9999999991</v>
      </c>
      <c r="H239" s="67">
        <f t="shared" si="36"/>
        <v>260866.62636363634</v>
      </c>
      <c r="I239" s="85">
        <f t="shared" si="47"/>
        <v>130433.31318181817</v>
      </c>
    </row>
    <row r="240" spans="1:9" ht="12" customHeight="1" x14ac:dyDescent="0.2">
      <c r="A240" s="8">
        <v>55</v>
      </c>
      <c r="B240" s="70" t="s">
        <v>183</v>
      </c>
      <c r="C240" s="8">
        <v>2.86</v>
      </c>
      <c r="D240" s="9"/>
      <c r="E240" s="38"/>
      <c r="F240" s="39">
        <f t="shared" si="34"/>
        <v>2.86</v>
      </c>
      <c r="G240" s="67">
        <f t="shared" si="35"/>
        <v>4261400</v>
      </c>
      <c r="H240" s="67">
        <f t="shared" si="36"/>
        <v>173361.5</v>
      </c>
      <c r="I240" s="85">
        <f t="shared" si="47"/>
        <v>86680.75</v>
      </c>
    </row>
    <row r="241" spans="1:50" ht="12" customHeight="1" x14ac:dyDescent="0.2">
      <c r="A241" s="8">
        <v>56</v>
      </c>
      <c r="B241" s="70" t="s">
        <v>246</v>
      </c>
      <c r="C241" s="8">
        <v>2.46</v>
      </c>
      <c r="D241" s="9"/>
      <c r="E241" s="38"/>
      <c r="F241" s="39">
        <f t="shared" si="34"/>
        <v>2.46</v>
      </c>
      <c r="G241" s="67">
        <f t="shared" si="35"/>
        <v>3665400</v>
      </c>
      <c r="H241" s="67">
        <f t="shared" si="36"/>
        <v>149115.13636363635</v>
      </c>
      <c r="I241" s="85">
        <f t="shared" si="47"/>
        <v>74557.568181818177</v>
      </c>
    </row>
    <row r="242" spans="1:50" ht="12" customHeight="1" x14ac:dyDescent="0.25">
      <c r="A242" s="8"/>
      <c r="B242" s="8" t="s">
        <v>129</v>
      </c>
      <c r="C242" s="14">
        <f t="shared" ref="C242:H242" si="48">SUM(C237:C241)</f>
        <v>15.57</v>
      </c>
      <c r="D242" s="14">
        <f t="shared" si="48"/>
        <v>0.35</v>
      </c>
      <c r="E242" s="14">
        <f t="shared" si="48"/>
        <v>0.24359999999999996</v>
      </c>
      <c r="F242" s="14">
        <f t="shared" si="48"/>
        <v>16.163599999999999</v>
      </c>
      <c r="G242" s="14">
        <f t="shared" si="48"/>
        <v>24083764</v>
      </c>
      <c r="H242" s="14">
        <f t="shared" si="48"/>
        <v>979771.30818181811</v>
      </c>
      <c r="I242" s="61">
        <f>SUM(I237:I241)</f>
        <v>489885.65409090905</v>
      </c>
    </row>
    <row r="243" spans="1:50" ht="12" customHeight="1" x14ac:dyDescent="0.2">
      <c r="A243" s="10" t="s">
        <v>184</v>
      </c>
      <c r="B243" s="10" t="s">
        <v>185</v>
      </c>
      <c r="C243" s="8"/>
      <c r="D243" s="9"/>
      <c r="E243" s="38"/>
      <c r="F243" s="39">
        <f t="shared" si="34"/>
        <v>0</v>
      </c>
      <c r="G243" s="67">
        <f t="shared" si="35"/>
        <v>0</v>
      </c>
      <c r="H243" s="67">
        <f t="shared" si="36"/>
        <v>0</v>
      </c>
      <c r="I243" s="62"/>
    </row>
    <row r="244" spans="1:50" s="4" customFormat="1" ht="12" customHeight="1" x14ac:dyDescent="0.2">
      <c r="A244" s="8">
        <v>57</v>
      </c>
      <c r="B244" s="70" t="s">
        <v>186</v>
      </c>
      <c r="C244" s="8">
        <v>3</v>
      </c>
      <c r="D244" s="9">
        <v>0.2</v>
      </c>
      <c r="E244" s="38"/>
      <c r="F244" s="39">
        <f t="shared" si="34"/>
        <v>3.2</v>
      </c>
      <c r="G244" s="67">
        <f t="shared" si="35"/>
        <v>4768000</v>
      </c>
      <c r="H244" s="67">
        <f t="shared" si="36"/>
        <v>193970.90909090909</v>
      </c>
      <c r="I244" s="85">
        <f t="shared" ref="I244:I250" si="49">H244/2</f>
        <v>96985.454545454544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X244" s="5"/>
    </row>
    <row r="245" spans="1:50" s="4" customFormat="1" ht="12" customHeight="1" x14ac:dyDescent="0.2">
      <c r="A245" s="8">
        <v>58</v>
      </c>
      <c r="B245" s="70" t="s">
        <v>187</v>
      </c>
      <c r="C245" s="16">
        <v>2.86</v>
      </c>
      <c r="D245" s="9">
        <v>0.15</v>
      </c>
      <c r="E245" s="9"/>
      <c r="F245" s="39">
        <f t="shared" si="34"/>
        <v>3.01</v>
      </c>
      <c r="G245" s="67">
        <f t="shared" si="35"/>
        <v>4484900</v>
      </c>
      <c r="H245" s="67">
        <f t="shared" si="36"/>
        <v>182453.88636363635</v>
      </c>
      <c r="I245" s="85">
        <f t="shared" si="49"/>
        <v>91226.943181818177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X245" s="5"/>
    </row>
    <row r="246" spans="1:50" s="7" customFormat="1" ht="12" customHeight="1" x14ac:dyDescent="0.2">
      <c r="A246" s="8">
        <v>59</v>
      </c>
      <c r="B246" s="70" t="s">
        <v>188</v>
      </c>
      <c r="C246" s="10">
        <v>4.0599999999999996</v>
      </c>
      <c r="D246" s="10"/>
      <c r="E246" s="66">
        <v>0.44659999999999994</v>
      </c>
      <c r="F246" s="39">
        <f t="shared" si="34"/>
        <v>4.5065999999999997</v>
      </c>
      <c r="G246" s="67">
        <f t="shared" si="35"/>
        <v>6714834</v>
      </c>
      <c r="H246" s="67">
        <f t="shared" si="36"/>
        <v>273171.65590909094</v>
      </c>
      <c r="I246" s="85">
        <f t="shared" si="49"/>
        <v>136585.82795454547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50" ht="12" customHeight="1" x14ac:dyDescent="0.2">
      <c r="A247" s="8">
        <v>60</v>
      </c>
      <c r="B247" s="70" t="s">
        <v>189</v>
      </c>
      <c r="C247" s="12">
        <v>3.06</v>
      </c>
      <c r="D247" s="9"/>
      <c r="E247" s="38"/>
      <c r="F247" s="39">
        <f t="shared" si="34"/>
        <v>3.06</v>
      </c>
      <c r="G247" s="67">
        <f t="shared" si="35"/>
        <v>4559400</v>
      </c>
      <c r="H247" s="67">
        <f t="shared" si="36"/>
        <v>185484.68181818182</v>
      </c>
      <c r="I247" s="85">
        <f t="shared" si="49"/>
        <v>92742.340909090912</v>
      </c>
    </row>
    <row r="248" spans="1:50" s="4" customFormat="1" ht="12" customHeight="1" x14ac:dyDescent="0.2">
      <c r="A248" s="8">
        <v>61</v>
      </c>
      <c r="B248" s="70" t="s">
        <v>190</v>
      </c>
      <c r="C248" s="8">
        <v>3.46</v>
      </c>
      <c r="D248" s="9"/>
      <c r="E248" s="38"/>
      <c r="F248" s="39">
        <f t="shared" si="34"/>
        <v>3.46</v>
      </c>
      <c r="G248" s="67">
        <f t="shared" si="35"/>
        <v>5155400</v>
      </c>
      <c r="H248" s="67">
        <f t="shared" si="36"/>
        <v>209731.04545454547</v>
      </c>
      <c r="I248" s="85">
        <f t="shared" si="49"/>
        <v>104865.52272727274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X248" s="5"/>
    </row>
    <row r="249" spans="1:50" s="35" customFormat="1" ht="12" customHeight="1" x14ac:dyDescent="0.2">
      <c r="A249" s="8">
        <v>62</v>
      </c>
      <c r="B249" s="70" t="s">
        <v>191</v>
      </c>
      <c r="C249" s="8">
        <v>2.46</v>
      </c>
      <c r="D249" s="9"/>
      <c r="E249" s="66"/>
      <c r="F249" s="39">
        <f t="shared" si="34"/>
        <v>2.46</v>
      </c>
      <c r="G249" s="67">
        <f t="shared" si="35"/>
        <v>3665400</v>
      </c>
      <c r="H249" s="67">
        <f t="shared" si="36"/>
        <v>149115.13636363635</v>
      </c>
      <c r="I249" s="85">
        <f t="shared" si="49"/>
        <v>74557.568181818177</v>
      </c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 spans="1:50" ht="12" customHeight="1" x14ac:dyDescent="0.2">
      <c r="A250" s="8">
        <v>63</v>
      </c>
      <c r="B250" s="70" t="s">
        <v>239</v>
      </c>
      <c r="C250" s="8">
        <v>2.66</v>
      </c>
      <c r="D250" s="9"/>
      <c r="E250" s="38"/>
      <c r="F250" s="39">
        <f t="shared" si="34"/>
        <v>2.66</v>
      </c>
      <c r="G250" s="67">
        <f t="shared" si="35"/>
        <v>3963400</v>
      </c>
      <c r="H250" s="67">
        <f t="shared" si="36"/>
        <v>161238.31818181818</v>
      </c>
      <c r="I250" s="85">
        <f t="shared" si="49"/>
        <v>80619.159090909088</v>
      </c>
    </row>
    <row r="251" spans="1:50" ht="12" customHeight="1" x14ac:dyDescent="0.25">
      <c r="A251" s="8"/>
      <c r="B251" s="8" t="s">
        <v>129</v>
      </c>
      <c r="C251" s="14">
        <f t="shared" ref="C251:H251" si="50">SUM(C244:C250)</f>
        <v>21.56</v>
      </c>
      <c r="D251" s="14">
        <f t="shared" si="50"/>
        <v>0.35</v>
      </c>
      <c r="E251" s="14">
        <f t="shared" si="50"/>
        <v>0.44659999999999994</v>
      </c>
      <c r="F251" s="14">
        <f t="shared" si="50"/>
        <v>22.3566</v>
      </c>
      <c r="G251" s="14">
        <f t="shared" si="50"/>
        <v>33311334</v>
      </c>
      <c r="H251" s="14">
        <f t="shared" si="50"/>
        <v>1355165.6331818181</v>
      </c>
      <c r="I251" s="61">
        <f t="shared" ref="I251" si="51">SUM(I244:I250)</f>
        <v>677582.81659090903</v>
      </c>
    </row>
    <row r="252" spans="1:50" ht="12" customHeight="1" x14ac:dyDescent="0.2">
      <c r="A252" s="10" t="s">
        <v>192</v>
      </c>
      <c r="B252" s="10" t="s">
        <v>193</v>
      </c>
      <c r="C252" s="10"/>
      <c r="D252" s="10"/>
      <c r="E252" s="38"/>
      <c r="F252" s="39">
        <f t="shared" si="34"/>
        <v>0</v>
      </c>
      <c r="G252" s="67">
        <f t="shared" si="35"/>
        <v>0</v>
      </c>
      <c r="H252" s="67">
        <f t="shared" si="36"/>
        <v>0</v>
      </c>
      <c r="I252" s="62"/>
    </row>
    <row r="253" spans="1:50" ht="12" customHeight="1" x14ac:dyDescent="0.2">
      <c r="A253" s="8">
        <v>64</v>
      </c>
      <c r="B253" s="70" t="s">
        <v>194</v>
      </c>
      <c r="C253" s="8">
        <v>4.6500000000000004</v>
      </c>
      <c r="D253" s="9">
        <v>0.2</v>
      </c>
      <c r="E253" s="38"/>
      <c r="F253" s="39">
        <f t="shared" si="34"/>
        <v>4.8500000000000005</v>
      </c>
      <c r="G253" s="67">
        <f t="shared" si="35"/>
        <v>7226500.0000000009</v>
      </c>
      <c r="H253" s="67">
        <f t="shared" si="36"/>
        <v>293987.15909090912</v>
      </c>
      <c r="I253" s="85">
        <f t="shared" ref="I253:I258" si="52">H253/2</f>
        <v>146993.57954545456</v>
      </c>
    </row>
    <row r="254" spans="1:50" ht="12" customHeight="1" x14ac:dyDescent="0.2">
      <c r="A254" s="8">
        <v>65</v>
      </c>
      <c r="B254" s="70" t="s">
        <v>195</v>
      </c>
      <c r="C254" s="8">
        <v>2.86</v>
      </c>
      <c r="D254" s="9">
        <v>0.15</v>
      </c>
      <c r="E254" s="38"/>
      <c r="F254" s="39">
        <f t="shared" si="34"/>
        <v>3.01</v>
      </c>
      <c r="G254" s="67">
        <f t="shared" si="35"/>
        <v>4484900</v>
      </c>
      <c r="H254" s="67">
        <f t="shared" si="36"/>
        <v>182453.88636363635</v>
      </c>
      <c r="I254" s="85">
        <f t="shared" si="52"/>
        <v>91226.943181818177</v>
      </c>
    </row>
    <row r="255" spans="1:50" ht="12" customHeight="1" x14ac:dyDescent="0.2">
      <c r="A255" s="8">
        <v>66</v>
      </c>
      <c r="B255" s="70" t="s">
        <v>196</v>
      </c>
      <c r="C255" s="8">
        <v>4.0599999999999996</v>
      </c>
      <c r="D255" s="9"/>
      <c r="E255" s="38"/>
      <c r="F255" s="39">
        <f t="shared" si="34"/>
        <v>4.0599999999999996</v>
      </c>
      <c r="G255" s="67">
        <f t="shared" si="35"/>
        <v>6049399.9999999991</v>
      </c>
      <c r="H255" s="67">
        <f t="shared" si="36"/>
        <v>246100.59090909088</v>
      </c>
      <c r="I255" s="85">
        <f t="shared" si="52"/>
        <v>123050.29545454544</v>
      </c>
    </row>
    <row r="256" spans="1:50" ht="12" customHeight="1" x14ac:dyDescent="0.2">
      <c r="A256" s="8">
        <v>67</v>
      </c>
      <c r="B256" s="70" t="s">
        <v>197</v>
      </c>
      <c r="C256" s="8">
        <v>2.86</v>
      </c>
      <c r="D256" s="9"/>
      <c r="E256" s="38"/>
      <c r="F256" s="39">
        <f t="shared" si="34"/>
        <v>2.86</v>
      </c>
      <c r="G256" s="67">
        <f t="shared" si="35"/>
        <v>4261400</v>
      </c>
      <c r="H256" s="67">
        <f t="shared" si="36"/>
        <v>173361.5</v>
      </c>
      <c r="I256" s="85">
        <f t="shared" si="52"/>
        <v>86680.75</v>
      </c>
    </row>
    <row r="257" spans="1:49" ht="12" customHeight="1" x14ac:dyDescent="0.2">
      <c r="A257" s="8">
        <v>68</v>
      </c>
      <c r="B257" s="70" t="s">
        <v>198</v>
      </c>
      <c r="C257" s="8">
        <v>2.86</v>
      </c>
      <c r="D257" s="9"/>
      <c r="E257" s="38"/>
      <c r="F257" s="39">
        <f t="shared" si="34"/>
        <v>2.86</v>
      </c>
      <c r="G257" s="67">
        <f t="shared" si="35"/>
        <v>4261400</v>
      </c>
      <c r="H257" s="67">
        <f t="shared" si="36"/>
        <v>173361.5</v>
      </c>
      <c r="I257" s="85">
        <f t="shared" si="52"/>
        <v>86680.75</v>
      </c>
    </row>
    <row r="258" spans="1:49" ht="12" customHeight="1" x14ac:dyDescent="0.2">
      <c r="A258" s="8">
        <v>69</v>
      </c>
      <c r="B258" s="70" t="s">
        <v>247</v>
      </c>
      <c r="C258" s="8">
        <v>2.46</v>
      </c>
      <c r="D258" s="9"/>
      <c r="E258" s="38"/>
      <c r="F258" s="39">
        <f t="shared" si="34"/>
        <v>2.46</v>
      </c>
      <c r="G258" s="67">
        <f t="shared" si="35"/>
        <v>3665400</v>
      </c>
      <c r="H258" s="67">
        <f t="shared" si="36"/>
        <v>149115.13636363635</v>
      </c>
      <c r="I258" s="85">
        <f t="shared" si="52"/>
        <v>74557.568181818177</v>
      </c>
    </row>
    <row r="259" spans="1:49" ht="12" customHeight="1" x14ac:dyDescent="0.25">
      <c r="A259" s="8"/>
      <c r="B259" s="8" t="s">
        <v>129</v>
      </c>
      <c r="C259" s="14">
        <f t="shared" ref="C259:G259" si="53">SUM(C253:C258)</f>
        <v>19.75</v>
      </c>
      <c r="D259" s="14">
        <f t="shared" si="53"/>
        <v>0.35</v>
      </c>
      <c r="E259" s="14">
        <f t="shared" si="53"/>
        <v>0</v>
      </c>
      <c r="F259" s="14">
        <f t="shared" si="53"/>
        <v>20.100000000000001</v>
      </c>
      <c r="G259" s="14">
        <f t="shared" si="53"/>
        <v>29949000</v>
      </c>
      <c r="H259" s="14">
        <f>SUM(H253:H258)</f>
        <v>1218379.7727272725</v>
      </c>
      <c r="I259" s="61">
        <f t="shared" ref="I259" si="54">SUM(I253:I258)</f>
        <v>609189.88636363624</v>
      </c>
    </row>
    <row r="260" spans="1:49" ht="12" customHeight="1" x14ac:dyDescent="0.2">
      <c r="A260" s="10" t="s">
        <v>199</v>
      </c>
      <c r="B260" s="10" t="s">
        <v>200</v>
      </c>
      <c r="C260" s="10"/>
      <c r="D260" s="10"/>
      <c r="E260" s="38"/>
      <c r="F260" s="39">
        <f t="shared" si="34"/>
        <v>0</v>
      </c>
      <c r="G260" s="67">
        <f t="shared" si="35"/>
        <v>0</v>
      </c>
      <c r="H260" s="67">
        <f t="shared" si="36"/>
        <v>0</v>
      </c>
      <c r="I260" s="62"/>
    </row>
    <row r="261" spans="1:49" ht="12" customHeight="1" x14ac:dyDescent="0.2">
      <c r="A261" s="8">
        <v>70</v>
      </c>
      <c r="B261" s="70" t="s">
        <v>201</v>
      </c>
      <c r="C261" s="8">
        <v>2.86</v>
      </c>
      <c r="D261" s="9">
        <v>0.2</v>
      </c>
      <c r="E261" s="38"/>
      <c r="F261" s="39">
        <f t="shared" si="34"/>
        <v>3.06</v>
      </c>
      <c r="G261" s="67">
        <f t="shared" si="35"/>
        <v>4559400</v>
      </c>
      <c r="H261" s="67">
        <f t="shared" si="36"/>
        <v>185484.68181818182</v>
      </c>
      <c r="I261" s="85">
        <f t="shared" ref="I261:I267" si="55">H261/2</f>
        <v>92742.340909090912</v>
      </c>
    </row>
    <row r="262" spans="1:49" ht="12" customHeight="1" x14ac:dyDescent="0.2">
      <c r="A262" s="8">
        <v>71</v>
      </c>
      <c r="B262" s="70" t="s">
        <v>202</v>
      </c>
      <c r="C262" s="8">
        <v>2.2599999999999998</v>
      </c>
      <c r="D262" s="9">
        <v>0.15</v>
      </c>
      <c r="E262" s="38"/>
      <c r="F262" s="39">
        <f t="shared" ref="F262:F267" si="56">C262+D262+E262</f>
        <v>2.4099999999999997</v>
      </c>
      <c r="G262" s="67">
        <f t="shared" si="35"/>
        <v>3590899.9999999995</v>
      </c>
      <c r="H262" s="67">
        <f>G262/22-G262*10.5%/22</f>
        <v>146084.34090909091</v>
      </c>
      <c r="I262" s="85">
        <f t="shared" si="55"/>
        <v>73042.170454545456</v>
      </c>
    </row>
    <row r="263" spans="1:49" ht="12" customHeight="1" x14ac:dyDescent="0.2">
      <c r="A263" s="8">
        <v>72</v>
      </c>
      <c r="B263" s="70" t="s">
        <v>203</v>
      </c>
      <c r="C263" s="8">
        <v>2.86</v>
      </c>
      <c r="D263" s="9"/>
      <c r="E263" s="38"/>
      <c r="F263" s="39">
        <f t="shared" si="56"/>
        <v>2.86</v>
      </c>
      <c r="G263" s="67">
        <f t="shared" ref="G263:G266" si="57">F263*1490000</f>
        <v>4261400</v>
      </c>
      <c r="H263" s="67">
        <f t="shared" ref="H263:H266" si="58">G263/22-G263*10.5%/22</f>
        <v>173361.5</v>
      </c>
      <c r="I263" s="85">
        <f t="shared" si="55"/>
        <v>86680.75</v>
      </c>
    </row>
    <row r="264" spans="1:49" ht="12" customHeight="1" x14ac:dyDescent="0.2">
      <c r="A264" s="8">
        <v>73</v>
      </c>
      <c r="B264" s="70" t="s">
        <v>126</v>
      </c>
      <c r="C264" s="8">
        <v>2.86</v>
      </c>
      <c r="D264" s="9"/>
      <c r="E264" s="38"/>
      <c r="F264" s="39">
        <f t="shared" si="56"/>
        <v>2.86</v>
      </c>
      <c r="G264" s="67">
        <f t="shared" si="57"/>
        <v>4261400</v>
      </c>
      <c r="H264" s="67">
        <f t="shared" si="58"/>
        <v>173361.5</v>
      </c>
      <c r="I264" s="85">
        <f t="shared" si="55"/>
        <v>86680.75</v>
      </c>
    </row>
    <row r="265" spans="1:49" ht="12" customHeight="1" x14ac:dyDescent="0.2">
      <c r="A265" s="8">
        <v>74</v>
      </c>
      <c r="B265" s="70" t="s">
        <v>155</v>
      </c>
      <c r="C265" s="8">
        <v>4.0599999999999996</v>
      </c>
      <c r="D265" s="9"/>
      <c r="E265" s="38">
        <v>0.24359999999999996</v>
      </c>
      <c r="F265" s="39">
        <f t="shared" si="56"/>
        <v>4.3035999999999994</v>
      </c>
      <c r="G265" s="67">
        <f t="shared" si="57"/>
        <v>6412363.9999999991</v>
      </c>
      <c r="H265" s="67">
        <f t="shared" si="58"/>
        <v>260866.62636363634</v>
      </c>
      <c r="I265" s="85">
        <f t="shared" si="55"/>
        <v>130433.31318181817</v>
      </c>
    </row>
    <row r="266" spans="1:49" ht="12" customHeight="1" x14ac:dyDescent="0.2">
      <c r="A266" s="8">
        <v>75</v>
      </c>
      <c r="B266" s="70" t="s">
        <v>240</v>
      </c>
      <c r="C266" s="8">
        <v>2.66</v>
      </c>
      <c r="D266" s="9"/>
      <c r="E266" s="38"/>
      <c r="F266" s="39">
        <f t="shared" si="56"/>
        <v>2.66</v>
      </c>
      <c r="G266" s="67">
        <f t="shared" si="57"/>
        <v>3963400</v>
      </c>
      <c r="H266" s="67">
        <f t="shared" si="58"/>
        <v>161238.31818181818</v>
      </c>
      <c r="I266" s="85">
        <f t="shared" si="55"/>
        <v>80619.159090909088</v>
      </c>
    </row>
    <row r="267" spans="1:49" ht="12" customHeight="1" x14ac:dyDescent="0.2">
      <c r="A267" s="8"/>
      <c r="B267" s="8" t="s">
        <v>129</v>
      </c>
      <c r="C267" s="15">
        <v>17.559999999999999</v>
      </c>
      <c r="D267" s="16">
        <v>0.35</v>
      </c>
      <c r="E267" s="78">
        <v>0.24359999999999996</v>
      </c>
      <c r="F267" s="79">
        <f t="shared" si="56"/>
        <v>18.153600000000001</v>
      </c>
      <c r="G267" s="71">
        <f>SUM(G261:G266)</f>
        <v>27048864</v>
      </c>
      <c r="H267" s="71">
        <f>SUM(H261:H266)</f>
        <v>1100396.9672727273</v>
      </c>
      <c r="I267" s="85">
        <f t="shared" si="55"/>
        <v>550198.48363636364</v>
      </c>
    </row>
    <row r="268" spans="1:49" ht="12" customHeight="1" x14ac:dyDescent="0.25">
      <c r="A268" s="116" t="s">
        <v>204</v>
      </c>
      <c r="B268" s="116"/>
      <c r="C268" s="91">
        <f>C267+C259+C251+C242+C235+C225+C216+C201+C192+C176+C184+C208</f>
        <v>230.75</v>
      </c>
      <c r="D268" s="91">
        <f>D267+D259+D251+D242+D235+D225+D216+D201+D192+D176+D184+D208</f>
        <v>3.7500000000000004</v>
      </c>
      <c r="E268" s="91">
        <f>E267+E259+E251+E242+E235+E225+E216+E201+E192+E176+E184+E208</f>
        <v>3.9381999999999993</v>
      </c>
      <c r="F268" s="91">
        <f>F267+F259+F251+F242+F235+F225+F216+F201+F192+F176+F184+F208</f>
        <v>238.43819999999999</v>
      </c>
      <c r="G268" s="91">
        <f>G267+G259+G251+G242+G235+G225+G216+G201+G192+G176+G184+G208</f>
        <v>355272918</v>
      </c>
      <c r="H268" s="91">
        <f>H267+H259+H251+H242+H235+H225+H216+H201+H192+H176+H184+H208</f>
        <v>14453148.255000001</v>
      </c>
      <c r="I268" s="92">
        <f>I267+I259+I251+I242+I235+I225+I216+I201+I192+I176+I184+I208</f>
        <v>7226574.1275000004</v>
      </c>
    </row>
    <row r="269" spans="1:49" ht="12" customHeight="1" x14ac:dyDescent="0.3">
      <c r="A269" s="110" t="s">
        <v>266</v>
      </c>
      <c r="B269" s="111"/>
      <c r="C269" s="88"/>
      <c r="D269" s="88"/>
      <c r="E269" s="88"/>
      <c r="F269" s="88"/>
      <c r="G269" s="89"/>
      <c r="H269" s="89">
        <f>H268+H167</f>
        <v>42229976.407727249</v>
      </c>
      <c r="I269" s="90">
        <f>I268+I167</f>
        <v>21114988.203863636</v>
      </c>
      <c r="J269" s="58">
        <v>40900000</v>
      </c>
      <c r="K269" s="58">
        <v>10350000</v>
      </c>
    </row>
    <row r="270" spans="1:49" s="123" customFormat="1" ht="18.75" x14ac:dyDescent="0.3">
      <c r="A270" s="117" t="s">
        <v>279</v>
      </c>
      <c r="B270" s="118"/>
      <c r="C270" s="119"/>
      <c r="D270" s="119"/>
      <c r="E270" s="119"/>
      <c r="F270" s="119"/>
      <c r="G270" s="120"/>
      <c r="H270" s="119"/>
      <c r="I270" s="121"/>
      <c r="J270" s="60">
        <v>0.94909961854351665</v>
      </c>
      <c r="K270" s="60">
        <v>0.24017557584169674</v>
      </c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122"/>
      <c r="AN270" s="122"/>
      <c r="AO270" s="122"/>
      <c r="AP270" s="122"/>
      <c r="AQ270" s="122"/>
      <c r="AR270" s="122"/>
      <c r="AS270" s="122"/>
      <c r="AT270" s="122"/>
      <c r="AU270" s="122"/>
      <c r="AV270" s="122"/>
      <c r="AW270" s="122"/>
    </row>
    <row r="271" spans="1:49" ht="18.75" x14ac:dyDescent="0.3">
      <c r="A271" s="46"/>
      <c r="B271" s="46"/>
      <c r="C271" s="46"/>
      <c r="D271" s="46"/>
      <c r="E271" s="46"/>
      <c r="F271" s="46"/>
      <c r="G271" s="46"/>
      <c r="H271" s="46" t="s">
        <v>278</v>
      </c>
      <c r="I271" s="46"/>
      <c r="J271" s="46"/>
      <c r="K271" s="58"/>
    </row>
    <row r="272" spans="1:49" ht="18.75" x14ac:dyDescent="0.3">
      <c r="A272" s="46"/>
      <c r="B272" s="47" t="s">
        <v>95</v>
      </c>
      <c r="C272" s="48"/>
      <c r="D272" s="49"/>
      <c r="E272" s="43"/>
      <c r="F272" s="47" t="s">
        <v>92</v>
      </c>
      <c r="G272" s="44"/>
      <c r="H272" s="46" t="s">
        <v>270</v>
      </c>
      <c r="I272" s="46"/>
      <c r="J272" s="46"/>
      <c r="K272" s="58"/>
    </row>
    <row r="273" spans="1:11" ht="18.75" x14ac:dyDescent="0.3">
      <c r="A273" s="46"/>
      <c r="B273" s="47"/>
      <c r="C273" s="48"/>
      <c r="D273" s="49"/>
      <c r="E273" s="43"/>
      <c r="F273" s="47"/>
      <c r="G273" s="44"/>
      <c r="H273" s="46"/>
      <c r="I273" s="46"/>
      <c r="J273" s="46"/>
      <c r="K273" s="58"/>
    </row>
    <row r="274" spans="1:11" ht="18.75" x14ac:dyDescent="0.3">
      <c r="A274" s="46"/>
      <c r="B274" s="47"/>
      <c r="C274" s="48"/>
      <c r="D274" s="49"/>
      <c r="E274" s="43"/>
      <c r="F274" s="47"/>
      <c r="G274" s="44"/>
      <c r="H274" s="46"/>
      <c r="I274" s="46"/>
      <c r="J274" s="46"/>
      <c r="K274" s="58"/>
    </row>
    <row r="275" spans="1:11" ht="18.75" x14ac:dyDescent="0.3">
      <c r="A275" s="46"/>
      <c r="B275" s="47"/>
      <c r="C275" s="48"/>
      <c r="D275" s="49"/>
      <c r="E275" s="43"/>
      <c r="F275" s="47"/>
      <c r="G275" s="44"/>
      <c r="H275" s="46"/>
      <c r="I275" s="46"/>
      <c r="J275" s="46"/>
      <c r="K275" s="58"/>
    </row>
    <row r="276" spans="1:11" ht="15.75" x14ac:dyDescent="0.25">
      <c r="A276" s="46"/>
      <c r="B276" s="47" t="s">
        <v>93</v>
      </c>
      <c r="C276" s="50"/>
      <c r="D276" s="49"/>
      <c r="E276" s="43"/>
      <c r="F276" s="47" t="s">
        <v>94</v>
      </c>
      <c r="G276" s="44"/>
      <c r="H276" s="46" t="s">
        <v>273</v>
      </c>
      <c r="I276" s="46"/>
      <c r="J276" s="46"/>
    </row>
    <row r="277" spans="1:11" ht="15.75" x14ac:dyDescent="0.25">
      <c r="A277" s="43"/>
      <c r="B277" s="24"/>
      <c r="C277" s="43"/>
      <c r="D277" s="43"/>
      <c r="E277" s="43"/>
      <c r="F277" s="43"/>
      <c r="G277" s="44"/>
      <c r="H277" s="43"/>
      <c r="I277" s="45"/>
    </row>
    <row r="278" spans="1:11" ht="15.75" x14ac:dyDescent="0.25">
      <c r="A278" s="43"/>
      <c r="B278" s="24"/>
      <c r="C278" s="43"/>
      <c r="D278" s="43"/>
      <c r="E278" s="43"/>
      <c r="F278" s="43"/>
      <c r="G278" s="44"/>
      <c r="H278" s="43"/>
      <c r="I278" s="45"/>
    </row>
    <row r="280" spans="1:11" ht="12.75" x14ac:dyDescent="0.2">
      <c r="B280" s="5"/>
      <c r="C280" s="5"/>
      <c r="D280" s="5"/>
      <c r="E280" s="5"/>
      <c r="F280" s="5"/>
      <c r="G280" s="5"/>
      <c r="H280" s="5"/>
      <c r="I280" s="5"/>
    </row>
  </sheetData>
  <mergeCells count="10">
    <mergeCell ref="A269:B269"/>
    <mergeCell ref="A7:I7"/>
    <mergeCell ref="A4:I4"/>
    <mergeCell ref="I8:I9"/>
    <mergeCell ref="A8:A9"/>
    <mergeCell ref="B8:B9"/>
    <mergeCell ref="A6:I6"/>
    <mergeCell ref="A268:B268"/>
    <mergeCell ref="C8:H8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2021-06-11T08:55:09Z</dcterms:modified>
</cp:coreProperties>
</file>