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7795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K101" i="1" l="1"/>
  <c r="K235" i="1" l="1"/>
  <c r="G11" i="1" l="1"/>
  <c r="H11" i="1" s="1"/>
  <c r="F11" i="1"/>
  <c r="C259" i="1"/>
  <c r="D259" i="1"/>
  <c r="E259" i="1"/>
  <c r="C251" i="1"/>
  <c r="D251" i="1"/>
  <c r="E251" i="1"/>
  <c r="C242" i="1"/>
  <c r="D242" i="1"/>
  <c r="E242" i="1"/>
  <c r="C235" i="1"/>
  <c r="D235" i="1"/>
  <c r="E235" i="1"/>
  <c r="C225" i="1"/>
  <c r="D225" i="1"/>
  <c r="E225" i="1"/>
  <c r="C216" i="1"/>
  <c r="D216" i="1"/>
  <c r="E216" i="1"/>
  <c r="C208" i="1"/>
  <c r="D208" i="1"/>
  <c r="E208" i="1"/>
  <c r="C201" i="1"/>
  <c r="D201" i="1"/>
  <c r="E201" i="1"/>
  <c r="C192" i="1"/>
  <c r="D192" i="1"/>
  <c r="E192" i="1"/>
  <c r="C184" i="1"/>
  <c r="D184" i="1"/>
  <c r="E184" i="1"/>
  <c r="C176" i="1"/>
  <c r="D176" i="1"/>
  <c r="E176" i="1"/>
  <c r="F155" i="1"/>
  <c r="G155" i="1" s="1"/>
  <c r="H155" i="1" s="1"/>
  <c r="F156" i="1"/>
  <c r="G156" i="1" s="1"/>
  <c r="H156" i="1" s="1"/>
  <c r="F262" i="1"/>
  <c r="G262" i="1" s="1"/>
  <c r="H262" i="1" s="1"/>
  <c r="F263" i="1"/>
  <c r="G263" i="1" s="1"/>
  <c r="H263" i="1" s="1"/>
  <c r="J263" i="1" s="1"/>
  <c r="F264" i="1"/>
  <c r="G264" i="1" s="1"/>
  <c r="H264" i="1" s="1"/>
  <c r="J264" i="1" s="1"/>
  <c r="F265" i="1"/>
  <c r="G265" i="1" s="1"/>
  <c r="H265" i="1" s="1"/>
  <c r="J265" i="1" s="1"/>
  <c r="F266" i="1"/>
  <c r="G266" i="1" s="1"/>
  <c r="H266" i="1" s="1"/>
  <c r="I266" i="1" s="1"/>
  <c r="F267" i="1"/>
  <c r="F12" i="1"/>
  <c r="G12" i="1" s="1"/>
  <c r="H12" i="1" s="1"/>
  <c r="F13" i="1"/>
  <c r="G13" i="1" s="1"/>
  <c r="H13" i="1" s="1"/>
  <c r="F14" i="1"/>
  <c r="G14" i="1" s="1"/>
  <c r="H14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40" i="1"/>
  <c r="G40" i="1" s="1"/>
  <c r="H40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115" i="1"/>
  <c r="G115" i="1" s="1"/>
  <c r="H115" i="1" s="1"/>
  <c r="F66" i="1"/>
  <c r="G66" i="1" s="1"/>
  <c r="H66" i="1" s="1"/>
  <c r="F67" i="1"/>
  <c r="G67" i="1" s="1"/>
  <c r="H67" i="1" s="1"/>
  <c r="F68" i="1"/>
  <c r="G68" i="1" s="1"/>
  <c r="H68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9" i="1"/>
  <c r="G79" i="1" s="1"/>
  <c r="H79" i="1" s="1"/>
  <c r="F80" i="1"/>
  <c r="G80" i="1" s="1"/>
  <c r="H80" i="1" s="1"/>
  <c r="F81" i="1"/>
  <c r="G81" i="1" s="1"/>
  <c r="H81" i="1" s="1"/>
  <c r="F82" i="1"/>
  <c r="G82" i="1" s="1"/>
  <c r="H82" i="1" s="1"/>
  <c r="F83" i="1"/>
  <c r="G83" i="1" s="1"/>
  <c r="H83" i="1" s="1"/>
  <c r="F84" i="1"/>
  <c r="G84" i="1" s="1"/>
  <c r="H84" i="1" s="1"/>
  <c r="F85" i="1"/>
  <c r="G85" i="1" s="1"/>
  <c r="H85" i="1" s="1"/>
  <c r="F86" i="1"/>
  <c r="G86" i="1" s="1"/>
  <c r="H86" i="1" s="1"/>
  <c r="F60" i="1"/>
  <c r="G60" i="1" s="1"/>
  <c r="H60" i="1" s="1"/>
  <c r="F87" i="1"/>
  <c r="G87" i="1" s="1"/>
  <c r="H87" i="1" s="1"/>
  <c r="F88" i="1"/>
  <c r="G88" i="1" s="1"/>
  <c r="H88" i="1" s="1"/>
  <c r="F92" i="1"/>
  <c r="G92" i="1" s="1"/>
  <c r="H92" i="1" s="1"/>
  <c r="F93" i="1"/>
  <c r="G93" i="1" s="1"/>
  <c r="H93" i="1" s="1"/>
  <c r="F94" i="1"/>
  <c r="G94" i="1" s="1"/>
  <c r="H94" i="1" s="1"/>
  <c r="F95" i="1"/>
  <c r="G95" i="1" s="1"/>
  <c r="H95" i="1" s="1"/>
  <c r="F96" i="1"/>
  <c r="G96" i="1" s="1"/>
  <c r="H96" i="1" s="1"/>
  <c r="F97" i="1"/>
  <c r="G97" i="1" s="1"/>
  <c r="H97" i="1" s="1"/>
  <c r="F98" i="1"/>
  <c r="G98" i="1" s="1"/>
  <c r="H98" i="1" s="1"/>
  <c r="F102" i="1"/>
  <c r="G102" i="1" s="1"/>
  <c r="H102" i="1" s="1"/>
  <c r="F103" i="1"/>
  <c r="G103" i="1" s="1"/>
  <c r="H103" i="1" s="1"/>
  <c r="F104" i="1"/>
  <c r="G104" i="1" s="1"/>
  <c r="H104" i="1" s="1"/>
  <c r="F105" i="1"/>
  <c r="G105" i="1" s="1"/>
  <c r="H105" i="1" s="1"/>
  <c r="F106" i="1"/>
  <c r="G106" i="1" s="1"/>
  <c r="H106" i="1" s="1"/>
  <c r="F107" i="1"/>
  <c r="G107" i="1" s="1"/>
  <c r="H107" i="1" s="1"/>
  <c r="F108" i="1"/>
  <c r="G108" i="1" s="1"/>
  <c r="H108" i="1" s="1"/>
  <c r="F109" i="1"/>
  <c r="G109" i="1" s="1"/>
  <c r="H109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7" i="1"/>
  <c r="G117" i="1" s="1"/>
  <c r="H117" i="1" s="1"/>
  <c r="F118" i="1"/>
  <c r="G118" i="1" s="1"/>
  <c r="H118" i="1" s="1"/>
  <c r="F119" i="1"/>
  <c r="G119" i="1" s="1"/>
  <c r="H119" i="1" s="1"/>
  <c r="F121" i="1"/>
  <c r="G121" i="1" s="1"/>
  <c r="H121" i="1" s="1"/>
  <c r="F122" i="1"/>
  <c r="G122" i="1" s="1"/>
  <c r="H122" i="1" s="1"/>
  <c r="F123" i="1"/>
  <c r="G123" i="1" s="1"/>
  <c r="H123" i="1" s="1"/>
  <c r="F124" i="1"/>
  <c r="G124" i="1" s="1"/>
  <c r="H124" i="1" s="1"/>
  <c r="F125" i="1"/>
  <c r="G125" i="1" s="1"/>
  <c r="H125" i="1" s="1"/>
  <c r="F126" i="1"/>
  <c r="G126" i="1" s="1"/>
  <c r="H126" i="1" s="1"/>
  <c r="F127" i="1"/>
  <c r="G127" i="1" s="1"/>
  <c r="H127" i="1" s="1"/>
  <c r="F128" i="1"/>
  <c r="G128" i="1" s="1"/>
  <c r="H128" i="1" s="1"/>
  <c r="F129" i="1"/>
  <c r="G129" i="1" s="1"/>
  <c r="H129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7" i="1"/>
  <c r="G137" i="1" s="1"/>
  <c r="H137" i="1" s="1"/>
  <c r="F138" i="1"/>
  <c r="G138" i="1" s="1"/>
  <c r="H138" i="1" s="1"/>
  <c r="F139" i="1"/>
  <c r="G139" i="1" s="1"/>
  <c r="H139" i="1" s="1"/>
  <c r="F140" i="1"/>
  <c r="G140" i="1" s="1"/>
  <c r="H140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48" i="1"/>
  <c r="G148" i="1" s="1"/>
  <c r="H148" i="1" s="1"/>
  <c r="F149" i="1"/>
  <c r="G149" i="1" s="1"/>
  <c r="H149" i="1" s="1"/>
  <c r="F150" i="1"/>
  <c r="G150" i="1" s="1"/>
  <c r="H150" i="1" s="1"/>
  <c r="F151" i="1"/>
  <c r="G151" i="1" s="1"/>
  <c r="H151" i="1" s="1"/>
  <c r="F152" i="1"/>
  <c r="G152" i="1" s="1"/>
  <c r="H152" i="1" s="1"/>
  <c r="F153" i="1"/>
  <c r="G153" i="1" s="1"/>
  <c r="H153" i="1" s="1"/>
  <c r="F157" i="1"/>
  <c r="G157" i="1" s="1"/>
  <c r="H157" i="1" s="1"/>
  <c r="F158" i="1"/>
  <c r="G158" i="1" s="1"/>
  <c r="H158" i="1" s="1"/>
  <c r="F159" i="1"/>
  <c r="G159" i="1" s="1"/>
  <c r="H159" i="1" s="1"/>
  <c r="F162" i="1"/>
  <c r="G162" i="1" s="1"/>
  <c r="H162" i="1" s="1"/>
  <c r="F163" i="1"/>
  <c r="G163" i="1" s="1"/>
  <c r="H163" i="1" s="1"/>
  <c r="F164" i="1"/>
  <c r="G164" i="1" s="1"/>
  <c r="H164" i="1" s="1"/>
  <c r="F165" i="1"/>
  <c r="G165" i="1" s="1"/>
  <c r="H165" i="1" s="1"/>
  <c r="F166" i="1"/>
  <c r="G166" i="1" s="1"/>
  <c r="H166" i="1" s="1"/>
  <c r="F29" i="1"/>
  <c r="G29" i="1" s="1"/>
  <c r="H29" i="1" s="1"/>
  <c r="F30" i="1"/>
  <c r="G30" i="1" s="1"/>
  <c r="H30" i="1" s="1"/>
  <c r="F170" i="1"/>
  <c r="G170" i="1" s="1"/>
  <c r="F171" i="1"/>
  <c r="G171" i="1" s="1"/>
  <c r="H171" i="1" s="1"/>
  <c r="F172" i="1"/>
  <c r="G172" i="1" s="1"/>
  <c r="H172" i="1" s="1"/>
  <c r="F173" i="1"/>
  <c r="G173" i="1" s="1"/>
  <c r="H173" i="1" s="1"/>
  <c r="F174" i="1"/>
  <c r="G174" i="1" s="1"/>
  <c r="H174" i="1" s="1"/>
  <c r="F175" i="1"/>
  <c r="G175" i="1" s="1"/>
  <c r="H175" i="1" s="1"/>
  <c r="F177" i="1"/>
  <c r="G177" i="1" s="1"/>
  <c r="H177" i="1" s="1"/>
  <c r="F178" i="1"/>
  <c r="G178" i="1" s="1"/>
  <c r="H178" i="1" s="1"/>
  <c r="F179" i="1"/>
  <c r="G179" i="1" s="1"/>
  <c r="H179" i="1" s="1"/>
  <c r="F180" i="1"/>
  <c r="G180" i="1" s="1"/>
  <c r="H180" i="1" s="1"/>
  <c r="F181" i="1"/>
  <c r="G181" i="1" s="1"/>
  <c r="H181" i="1" s="1"/>
  <c r="F182" i="1"/>
  <c r="G182" i="1" s="1"/>
  <c r="H182" i="1" s="1"/>
  <c r="F232" i="1"/>
  <c r="G232" i="1" s="1"/>
  <c r="H232" i="1" s="1"/>
  <c r="F183" i="1"/>
  <c r="G183" i="1" s="1"/>
  <c r="H183" i="1" s="1"/>
  <c r="F185" i="1"/>
  <c r="G185" i="1" s="1"/>
  <c r="H185" i="1" s="1"/>
  <c r="F186" i="1"/>
  <c r="G186" i="1" s="1"/>
  <c r="H186" i="1" s="1"/>
  <c r="F187" i="1"/>
  <c r="G187" i="1" s="1"/>
  <c r="H187" i="1" s="1"/>
  <c r="F188" i="1"/>
  <c r="G188" i="1" s="1"/>
  <c r="H188" i="1" s="1"/>
  <c r="F189" i="1"/>
  <c r="G189" i="1" s="1"/>
  <c r="H189" i="1" s="1"/>
  <c r="F190" i="1"/>
  <c r="G190" i="1" s="1"/>
  <c r="H190" i="1" s="1"/>
  <c r="F191" i="1"/>
  <c r="G191" i="1" s="1"/>
  <c r="H191" i="1" s="1"/>
  <c r="F193" i="1"/>
  <c r="G193" i="1" s="1"/>
  <c r="H193" i="1" s="1"/>
  <c r="F194" i="1"/>
  <c r="G194" i="1" s="1"/>
  <c r="H194" i="1" s="1"/>
  <c r="F195" i="1"/>
  <c r="G195" i="1" s="1"/>
  <c r="H195" i="1" s="1"/>
  <c r="F196" i="1"/>
  <c r="G196" i="1" s="1"/>
  <c r="H196" i="1" s="1"/>
  <c r="F197" i="1"/>
  <c r="G197" i="1" s="1"/>
  <c r="H197" i="1" s="1"/>
  <c r="F198" i="1"/>
  <c r="G198" i="1" s="1"/>
  <c r="H198" i="1" s="1"/>
  <c r="F199" i="1"/>
  <c r="G199" i="1" s="1"/>
  <c r="H199" i="1" s="1"/>
  <c r="F200" i="1"/>
  <c r="G200" i="1" s="1"/>
  <c r="H200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6" i="1"/>
  <c r="G206" i="1" s="1"/>
  <c r="H206" i="1" s="1"/>
  <c r="F207" i="1"/>
  <c r="G207" i="1" s="1"/>
  <c r="H207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3" i="1"/>
  <c r="G213" i="1" s="1"/>
  <c r="H213" i="1" s="1"/>
  <c r="F214" i="1"/>
  <c r="G214" i="1" s="1"/>
  <c r="H214" i="1" s="1"/>
  <c r="F233" i="1"/>
  <c r="G233" i="1" s="1"/>
  <c r="H233" i="1" s="1"/>
  <c r="F215" i="1"/>
  <c r="G215" i="1" s="1"/>
  <c r="H215" i="1" s="1"/>
  <c r="F217" i="1"/>
  <c r="G217" i="1" s="1"/>
  <c r="H217" i="1" s="1"/>
  <c r="F218" i="1"/>
  <c r="G218" i="1" s="1"/>
  <c r="H218" i="1" s="1"/>
  <c r="F219" i="1"/>
  <c r="G219" i="1" s="1"/>
  <c r="H219" i="1" s="1"/>
  <c r="F220" i="1"/>
  <c r="G220" i="1" s="1"/>
  <c r="H220" i="1" s="1"/>
  <c r="F221" i="1"/>
  <c r="G221" i="1" s="1"/>
  <c r="H221" i="1" s="1"/>
  <c r="F222" i="1"/>
  <c r="G222" i="1" s="1"/>
  <c r="H222" i="1" s="1"/>
  <c r="F223" i="1"/>
  <c r="G223" i="1" s="1"/>
  <c r="H223" i="1" s="1"/>
  <c r="F224" i="1"/>
  <c r="G224" i="1" s="1"/>
  <c r="H224" i="1" s="1"/>
  <c r="F226" i="1"/>
  <c r="G226" i="1" s="1"/>
  <c r="H226" i="1" s="1"/>
  <c r="F227" i="1"/>
  <c r="G227" i="1" s="1"/>
  <c r="H227" i="1" s="1"/>
  <c r="F228" i="1"/>
  <c r="G228" i="1" s="1"/>
  <c r="F229" i="1"/>
  <c r="G229" i="1" s="1"/>
  <c r="H229" i="1" s="1"/>
  <c r="F230" i="1"/>
  <c r="G230" i="1" s="1"/>
  <c r="H230" i="1" s="1"/>
  <c r="F231" i="1"/>
  <c r="G231" i="1" s="1"/>
  <c r="H231" i="1" s="1"/>
  <c r="F234" i="1"/>
  <c r="G234" i="1" s="1"/>
  <c r="H234" i="1" s="1"/>
  <c r="F236" i="1"/>
  <c r="G236" i="1" s="1"/>
  <c r="H236" i="1" s="1"/>
  <c r="F237" i="1"/>
  <c r="G237" i="1" s="1"/>
  <c r="H237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3" i="1"/>
  <c r="G243" i="1" s="1"/>
  <c r="H243" i="1" s="1"/>
  <c r="F244" i="1"/>
  <c r="G244" i="1" s="1"/>
  <c r="H244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2" i="1"/>
  <c r="G252" i="1" s="1"/>
  <c r="H252" i="1" s="1"/>
  <c r="F253" i="1"/>
  <c r="G253" i="1" s="1"/>
  <c r="H253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60" i="1"/>
  <c r="G260" i="1" s="1"/>
  <c r="H260" i="1" s="1"/>
  <c r="F261" i="1"/>
  <c r="G261" i="1" s="1"/>
  <c r="H261" i="1" s="1"/>
  <c r="C160" i="1"/>
  <c r="F160" i="1" s="1"/>
  <c r="G160" i="1" s="1"/>
  <c r="H160" i="1" s="1"/>
  <c r="C141" i="1"/>
  <c r="F141" i="1" s="1"/>
  <c r="G141" i="1" s="1"/>
  <c r="H141" i="1" s="1"/>
  <c r="C130" i="1"/>
  <c r="F130" i="1" s="1"/>
  <c r="G130" i="1" s="1"/>
  <c r="H130" i="1" s="1"/>
  <c r="C120" i="1"/>
  <c r="F120" i="1" s="1"/>
  <c r="G120" i="1" s="1"/>
  <c r="H120" i="1" s="1"/>
  <c r="C100" i="1"/>
  <c r="F100" i="1" s="1"/>
  <c r="G100" i="1" s="1"/>
  <c r="H100" i="1" s="1"/>
  <c r="C99" i="1"/>
  <c r="F99" i="1" s="1"/>
  <c r="G99" i="1" s="1"/>
  <c r="H99" i="1" s="1"/>
  <c r="C90" i="1"/>
  <c r="F90" i="1" s="1"/>
  <c r="G90" i="1" s="1"/>
  <c r="H90" i="1" s="1"/>
  <c r="C89" i="1"/>
  <c r="F89" i="1" s="1"/>
  <c r="G89" i="1" s="1"/>
  <c r="H89" i="1" s="1"/>
  <c r="C77" i="1"/>
  <c r="F77" i="1" s="1"/>
  <c r="G77" i="1" s="1"/>
  <c r="H77" i="1" s="1"/>
  <c r="C64" i="1"/>
  <c r="F64" i="1" s="1"/>
  <c r="G64" i="1" s="1"/>
  <c r="H64" i="1" s="1"/>
  <c r="C63" i="1"/>
  <c r="F63" i="1" s="1"/>
  <c r="G63" i="1" s="1"/>
  <c r="H63" i="1" s="1"/>
  <c r="C62" i="1"/>
  <c r="F62" i="1" s="1"/>
  <c r="G62" i="1" s="1"/>
  <c r="H62" i="1" s="1"/>
  <c r="C61" i="1"/>
  <c r="F61" i="1" s="1"/>
  <c r="G61" i="1" s="1"/>
  <c r="H61" i="1" s="1"/>
  <c r="J11" i="1" l="1"/>
  <c r="I11" i="1"/>
  <c r="I265" i="1"/>
  <c r="J165" i="1"/>
  <c r="J266" i="1"/>
  <c r="I165" i="1"/>
  <c r="I164" i="1"/>
  <c r="H167" i="1"/>
  <c r="J12" i="1"/>
  <c r="H259" i="1"/>
  <c r="H267" i="1"/>
  <c r="G267" i="1"/>
  <c r="H225" i="1"/>
  <c r="H216" i="1"/>
  <c r="C268" i="1"/>
  <c r="H242" i="1"/>
  <c r="H192" i="1"/>
  <c r="E268" i="1"/>
  <c r="H251" i="1"/>
  <c r="H201" i="1"/>
  <c r="H184" i="1"/>
  <c r="D268" i="1"/>
  <c r="H208" i="1"/>
  <c r="H228" i="1"/>
  <c r="H235" i="1" s="1"/>
  <c r="G235" i="1"/>
  <c r="F184" i="1"/>
  <c r="G242" i="1"/>
  <c r="G251" i="1"/>
  <c r="G259" i="1"/>
  <c r="G225" i="1"/>
  <c r="F235" i="1"/>
  <c r="F242" i="1"/>
  <c r="F251" i="1"/>
  <c r="F259" i="1"/>
  <c r="G192" i="1"/>
  <c r="G201" i="1"/>
  <c r="G208" i="1"/>
  <c r="G216" i="1"/>
  <c r="F225" i="1"/>
  <c r="G184" i="1"/>
  <c r="F192" i="1"/>
  <c r="F201" i="1"/>
  <c r="F208" i="1"/>
  <c r="F216" i="1"/>
  <c r="G176" i="1"/>
  <c r="H170" i="1"/>
  <c r="H176" i="1" s="1"/>
  <c r="F176" i="1"/>
  <c r="H268" i="1" l="1"/>
  <c r="G268" i="1"/>
  <c r="F268" i="1"/>
  <c r="J261" i="1" l="1"/>
  <c r="J250" i="1"/>
  <c r="J248" i="1"/>
  <c r="J237" i="1"/>
  <c r="J231" i="1"/>
  <c r="J218" i="1"/>
  <c r="J233" i="1"/>
  <c r="J204" i="1"/>
  <c r="J200" i="1"/>
  <c r="J198" i="1"/>
  <c r="J187" i="1"/>
  <c r="J183" i="1"/>
  <c r="J182" i="1"/>
  <c r="J171" i="1"/>
  <c r="J166" i="1"/>
  <c r="J164" i="1"/>
  <c r="J157" i="1"/>
  <c r="J155" i="1"/>
  <c r="J150" i="1"/>
  <c r="J148" i="1"/>
  <c r="J141" i="1"/>
  <c r="J139" i="1"/>
  <c r="J134" i="1"/>
  <c r="J132" i="1"/>
  <c r="J125" i="1"/>
  <c r="J123" i="1"/>
  <c r="J118" i="1"/>
  <c r="J108" i="1"/>
  <c r="J106" i="1"/>
  <c r="J99" i="1"/>
  <c r="J92" i="1"/>
  <c r="J262" i="1"/>
  <c r="J258" i="1"/>
  <c r="J253" i="1"/>
  <c r="J249" i="1"/>
  <c r="J238" i="1"/>
  <c r="J234" i="1"/>
  <c r="J230" i="1"/>
  <c r="J219" i="1"/>
  <c r="J215" i="1"/>
  <c r="J214" i="1"/>
  <c r="J203" i="1"/>
  <c r="J199" i="1"/>
  <c r="J188" i="1"/>
  <c r="J186" i="1"/>
  <c r="J232" i="1"/>
  <c r="J172" i="1"/>
  <c r="J170" i="1"/>
  <c r="J163" i="1"/>
  <c r="J158" i="1"/>
  <c r="J156" i="1"/>
  <c r="J149" i="1"/>
  <c r="J140" i="1"/>
  <c r="J133" i="1"/>
  <c r="J126" i="1"/>
  <c r="J124" i="1"/>
  <c r="J117" i="1"/>
  <c r="J114" i="1"/>
  <c r="J109" i="1"/>
  <c r="J107" i="1"/>
  <c r="J100" i="1"/>
  <c r="J98" i="1"/>
  <c r="J257" i="1"/>
  <c r="J244" i="1"/>
  <c r="J227" i="1"/>
  <c r="J221" i="1"/>
  <c r="J213" i="1"/>
  <c r="J207" i="1"/>
  <c r="J194" i="1"/>
  <c r="J180" i="1"/>
  <c r="J174" i="1"/>
  <c r="J30" i="1"/>
  <c r="J162" i="1"/>
  <c r="J151" i="1"/>
  <c r="J144" i="1"/>
  <c r="J137" i="1"/>
  <c r="J130" i="1"/>
  <c r="J119" i="1"/>
  <c r="J111" i="1"/>
  <c r="J104" i="1"/>
  <c r="J97" i="1"/>
  <c r="J94" i="1"/>
  <c r="J88" i="1"/>
  <c r="J60" i="1"/>
  <c r="J82" i="1"/>
  <c r="J80" i="1"/>
  <c r="J73" i="1"/>
  <c r="J71" i="1"/>
  <c r="J66" i="1"/>
  <c r="J64" i="1"/>
  <c r="J57" i="1"/>
  <c r="J55" i="1"/>
  <c r="J50" i="1"/>
  <c r="J48" i="1"/>
  <c r="J34" i="1"/>
  <c r="J32" i="1"/>
  <c r="J21" i="1"/>
  <c r="J246" i="1"/>
  <c r="J239" i="1"/>
  <c r="J223" i="1"/>
  <c r="J212" i="1"/>
  <c r="J205" i="1"/>
  <c r="J191" i="1"/>
  <c r="J181" i="1"/>
  <c r="J173" i="1"/>
  <c r="J152" i="1"/>
  <c r="J138" i="1"/>
  <c r="J128" i="1"/>
  <c r="J113" i="1"/>
  <c r="J103" i="1"/>
  <c r="J89" i="1"/>
  <c r="J85" i="1"/>
  <c r="J59" i="1"/>
  <c r="J52" i="1"/>
  <c r="J47" i="1"/>
  <c r="J45" i="1"/>
  <c r="J40" i="1"/>
  <c r="J38" i="1"/>
  <c r="J35" i="1"/>
  <c r="J33" i="1"/>
  <c r="J26" i="1"/>
  <c r="J24" i="1"/>
  <c r="J19" i="1"/>
  <c r="J13" i="1"/>
  <c r="J255" i="1"/>
  <c r="J241" i="1"/>
  <c r="J228" i="1"/>
  <c r="J220" i="1"/>
  <c r="J210" i="1"/>
  <c r="J196" i="1"/>
  <c r="J189" i="1"/>
  <c r="J178" i="1"/>
  <c r="J29" i="1"/>
  <c r="J159" i="1"/>
  <c r="J145" i="1"/>
  <c r="J135" i="1"/>
  <c r="J121" i="1"/>
  <c r="J110" i="1"/>
  <c r="J96" i="1"/>
  <c r="J93" i="1"/>
  <c r="J90" i="1"/>
  <c r="J84" i="1"/>
  <c r="J79" i="1"/>
  <c r="J77" i="1"/>
  <c r="J72" i="1"/>
  <c r="J70" i="1"/>
  <c r="J67" i="1"/>
  <c r="J115" i="1"/>
  <c r="J58" i="1"/>
  <c r="J53" i="1"/>
  <c r="J46" i="1"/>
  <c r="J25" i="1"/>
  <c r="J18" i="1"/>
  <c r="J16" i="1"/>
  <c r="J14" i="1"/>
  <c r="J254" i="1"/>
  <c r="J247" i="1"/>
  <c r="J240" i="1"/>
  <c r="J224" i="1"/>
  <c r="J206" i="1"/>
  <c r="J195" i="1"/>
  <c r="J175" i="1"/>
  <c r="J245" i="1"/>
  <c r="J190" i="1"/>
  <c r="J160" i="1"/>
  <c r="J122" i="1"/>
  <c r="J112" i="1"/>
  <c r="J102" i="1"/>
  <c r="J75" i="1"/>
  <c r="J61" i="1"/>
  <c r="J56" i="1"/>
  <c r="J51" i="1"/>
  <c r="J42" i="1"/>
  <c r="J37" i="1"/>
  <c r="J211" i="1"/>
  <c r="J129" i="1"/>
  <c r="J120" i="1"/>
  <c r="J87" i="1"/>
  <c r="J83" i="1"/>
  <c r="J74" i="1"/>
  <c r="J69" i="1"/>
  <c r="J36" i="1"/>
  <c r="J20" i="1"/>
  <c r="J256" i="1"/>
  <c r="J229" i="1"/>
  <c r="J179" i="1"/>
  <c r="J146" i="1"/>
  <c r="J136" i="1"/>
  <c r="J127" i="1"/>
  <c r="J68" i="1"/>
  <c r="J63" i="1"/>
  <c r="J54" i="1"/>
  <c r="J49" i="1"/>
  <c r="J44" i="1"/>
  <c r="J28" i="1"/>
  <c r="J222" i="1"/>
  <c r="J197" i="1"/>
  <c r="J153" i="1"/>
  <c r="J143" i="1"/>
  <c r="J105" i="1"/>
  <c r="J95" i="1"/>
  <c r="J86" i="1"/>
  <c r="J81" i="1"/>
  <c r="J76" i="1"/>
  <c r="J62" i="1"/>
  <c r="J43" i="1"/>
  <c r="J27" i="1"/>
  <c r="J22" i="1"/>
  <c r="J17" i="1"/>
  <c r="I256" i="1"/>
  <c r="I254" i="1"/>
  <c r="I247" i="1"/>
  <c r="I245" i="1"/>
  <c r="I241" i="1"/>
  <c r="I239" i="1"/>
  <c r="I228" i="1"/>
  <c r="I224" i="1"/>
  <c r="I222" i="1"/>
  <c r="I220" i="1"/>
  <c r="I212" i="1"/>
  <c r="I210" i="1"/>
  <c r="I206" i="1"/>
  <c r="I197" i="1"/>
  <c r="I195" i="1"/>
  <c r="I191" i="1"/>
  <c r="I189" i="1"/>
  <c r="I181" i="1"/>
  <c r="I179" i="1"/>
  <c r="I175" i="1"/>
  <c r="I173" i="1"/>
  <c r="I29" i="1"/>
  <c r="I159" i="1"/>
  <c r="I152" i="1"/>
  <c r="I145" i="1"/>
  <c r="I143" i="1"/>
  <c r="I138" i="1"/>
  <c r="I136" i="1"/>
  <c r="I129" i="1"/>
  <c r="I127" i="1"/>
  <c r="I122" i="1"/>
  <c r="I120" i="1"/>
  <c r="I112" i="1"/>
  <c r="I110" i="1"/>
  <c r="I105" i="1"/>
  <c r="I103" i="1"/>
  <c r="I96" i="1"/>
  <c r="I94" i="1"/>
  <c r="I264" i="1"/>
  <c r="I257" i="1"/>
  <c r="I255" i="1"/>
  <c r="I246" i="1"/>
  <c r="I244" i="1"/>
  <c r="I240" i="1"/>
  <c r="I229" i="1"/>
  <c r="I227" i="1"/>
  <c r="I223" i="1"/>
  <c r="I221" i="1"/>
  <c r="I213" i="1"/>
  <c r="I211" i="1"/>
  <c r="I207" i="1"/>
  <c r="I205" i="1"/>
  <c r="I196" i="1"/>
  <c r="I194" i="1"/>
  <c r="I190" i="1"/>
  <c r="I180" i="1"/>
  <c r="I178" i="1"/>
  <c r="I174" i="1"/>
  <c r="I30" i="1"/>
  <c r="I162" i="1"/>
  <c r="I160" i="1"/>
  <c r="I153" i="1"/>
  <c r="I151" i="1"/>
  <c r="I146" i="1"/>
  <c r="I144" i="1"/>
  <c r="I137" i="1"/>
  <c r="I135" i="1"/>
  <c r="I130" i="1"/>
  <c r="I128" i="1"/>
  <c r="I121" i="1"/>
  <c r="I119" i="1"/>
  <c r="I113" i="1"/>
  <c r="I111" i="1"/>
  <c r="I104" i="1"/>
  <c r="I102" i="1"/>
  <c r="I97" i="1"/>
  <c r="I258" i="1"/>
  <c r="I263" i="1"/>
  <c r="K263" i="1" s="1"/>
  <c r="I248" i="1"/>
  <c r="I231" i="1"/>
  <c r="I218" i="1"/>
  <c r="I204" i="1"/>
  <c r="I198" i="1"/>
  <c r="I183" i="1"/>
  <c r="I171" i="1"/>
  <c r="I166" i="1"/>
  <c r="I155" i="1"/>
  <c r="I148" i="1"/>
  <c r="I141" i="1"/>
  <c r="I134" i="1"/>
  <c r="I123" i="1"/>
  <c r="I108" i="1"/>
  <c r="I92" i="1"/>
  <c r="I90" i="1"/>
  <c r="I86" i="1"/>
  <c r="I84" i="1"/>
  <c r="I77" i="1"/>
  <c r="I75" i="1"/>
  <c r="I70" i="1"/>
  <c r="I68" i="1"/>
  <c r="I61" i="1"/>
  <c r="I59" i="1"/>
  <c r="I54" i="1"/>
  <c r="I52" i="1"/>
  <c r="I45" i="1"/>
  <c r="I43" i="1"/>
  <c r="I38" i="1"/>
  <c r="I36" i="1"/>
  <c r="I27" i="1"/>
  <c r="I25" i="1"/>
  <c r="I20" i="1"/>
  <c r="I18" i="1"/>
  <c r="I261" i="1"/>
  <c r="I253" i="1"/>
  <c r="I230" i="1"/>
  <c r="I219" i="1"/>
  <c r="I199" i="1"/>
  <c r="I187" i="1"/>
  <c r="I157" i="1"/>
  <c r="I133" i="1"/>
  <c r="I124" i="1"/>
  <c r="I109" i="1"/>
  <c r="I99" i="1"/>
  <c r="I95" i="1"/>
  <c r="I87" i="1"/>
  <c r="I83" i="1"/>
  <c r="I81" i="1"/>
  <c r="I76" i="1"/>
  <c r="I74" i="1"/>
  <c r="I71" i="1"/>
  <c r="I69" i="1"/>
  <c r="I64" i="1"/>
  <c r="I62" i="1"/>
  <c r="I57" i="1"/>
  <c r="I50" i="1"/>
  <c r="I22" i="1"/>
  <c r="I17" i="1"/>
  <c r="I12" i="1"/>
  <c r="I249" i="1"/>
  <c r="I237" i="1"/>
  <c r="I233" i="1"/>
  <c r="I203" i="1"/>
  <c r="I232" i="1"/>
  <c r="I172" i="1"/>
  <c r="I150" i="1"/>
  <c r="I140" i="1"/>
  <c r="I126" i="1"/>
  <c r="I117" i="1"/>
  <c r="I106" i="1"/>
  <c r="I88" i="1"/>
  <c r="I82" i="1"/>
  <c r="I63" i="1"/>
  <c r="I56" i="1"/>
  <c r="I51" i="1"/>
  <c r="I49" i="1"/>
  <c r="I44" i="1"/>
  <c r="I42" i="1"/>
  <c r="I37" i="1"/>
  <c r="I32" i="1"/>
  <c r="I28" i="1"/>
  <c r="I262" i="1"/>
  <c r="I234" i="1"/>
  <c r="I214" i="1"/>
  <c r="I200" i="1"/>
  <c r="I188" i="1"/>
  <c r="I182" i="1"/>
  <c r="I170" i="1"/>
  <c r="I215" i="1"/>
  <c r="I132" i="1"/>
  <c r="I89" i="1"/>
  <c r="I85" i="1"/>
  <c r="I80" i="1"/>
  <c r="I66" i="1"/>
  <c r="I47" i="1"/>
  <c r="I33" i="1"/>
  <c r="I26" i="1"/>
  <c r="I21" i="1"/>
  <c r="I13" i="1"/>
  <c r="I238" i="1"/>
  <c r="I186" i="1"/>
  <c r="I158" i="1"/>
  <c r="I149" i="1"/>
  <c r="I139" i="1"/>
  <c r="I100" i="1"/>
  <c r="I93" i="1"/>
  <c r="I79" i="1"/>
  <c r="I115" i="1"/>
  <c r="I55" i="1"/>
  <c r="I46" i="1"/>
  <c r="I16" i="1"/>
  <c r="I156" i="1"/>
  <c r="I118" i="1"/>
  <c r="I107" i="1"/>
  <c r="I98" i="1"/>
  <c r="I60" i="1"/>
  <c r="I73" i="1"/>
  <c r="I40" i="1"/>
  <c r="I35" i="1"/>
  <c r="I24" i="1"/>
  <c r="I19" i="1"/>
  <c r="I250" i="1"/>
  <c r="I163" i="1"/>
  <c r="I125" i="1"/>
  <c r="I114" i="1"/>
  <c r="I72" i="1"/>
  <c r="I67" i="1"/>
  <c r="I58" i="1"/>
  <c r="I53" i="1"/>
  <c r="I48" i="1"/>
  <c r="I34" i="1"/>
  <c r="I14" i="1"/>
  <c r="K204" i="1" l="1"/>
  <c r="I242" i="1"/>
  <c r="J161" i="1"/>
  <c r="I208" i="1"/>
  <c r="I259" i="1"/>
  <c r="I235" i="1"/>
  <c r="I142" i="1"/>
  <c r="I225" i="1"/>
  <c r="I147" i="1"/>
  <c r="I161" i="1"/>
  <c r="I216" i="1"/>
  <c r="I154" i="1"/>
  <c r="I251" i="1"/>
  <c r="I65" i="1"/>
  <c r="I41" i="1"/>
  <c r="J142" i="1"/>
  <c r="J78" i="1"/>
  <c r="J131" i="1"/>
  <c r="J147" i="1"/>
  <c r="I23" i="1"/>
  <c r="I192" i="1"/>
  <c r="I116" i="1"/>
  <c r="J15" i="1"/>
  <c r="J23" i="1"/>
  <c r="J91" i="1"/>
  <c r="I31" i="1"/>
  <c r="I101" i="1"/>
  <c r="J41" i="1"/>
  <c r="J39" i="1"/>
  <c r="J65" i="1"/>
  <c r="J116" i="1"/>
  <c r="J154" i="1"/>
  <c r="I131" i="1"/>
  <c r="I91" i="1"/>
  <c r="I39" i="1"/>
  <c r="I15" i="1"/>
  <c r="I78" i="1"/>
  <c r="I10" i="1"/>
  <c r="I201" i="1"/>
  <c r="J101" i="1"/>
  <c r="J10" i="1"/>
  <c r="J31" i="1"/>
  <c r="K134" i="1"/>
  <c r="K166" i="1"/>
  <c r="K150" i="1"/>
  <c r="K146" i="1"/>
  <c r="K54" i="1"/>
  <c r="K100" i="1"/>
  <c r="K104" i="1"/>
  <c r="K137" i="1"/>
  <c r="K30" i="1"/>
  <c r="K105" i="1"/>
  <c r="K33" i="1"/>
  <c r="K165" i="1"/>
  <c r="K117" i="1"/>
  <c r="K56" i="1"/>
  <c r="K72" i="1"/>
  <c r="K205" i="1"/>
  <c r="K118" i="1"/>
  <c r="K149" i="1"/>
  <c r="K214" i="1"/>
  <c r="K50" i="1"/>
  <c r="K99" i="1"/>
  <c r="K106" i="1"/>
  <c r="K19" i="1"/>
  <c r="K22" i="1"/>
  <c r="K206" i="1"/>
  <c r="K44" i="1"/>
  <c r="K264" i="1"/>
  <c r="K187" i="1"/>
  <c r="K28" i="1"/>
  <c r="K61" i="1"/>
  <c r="K77" i="1"/>
  <c r="K129" i="1"/>
  <c r="K245" i="1"/>
  <c r="K66" i="1"/>
  <c r="K132" i="1"/>
  <c r="K182" i="1"/>
  <c r="K49" i="1"/>
  <c r="K87" i="1"/>
  <c r="K70" i="1"/>
  <c r="K211" i="1"/>
  <c r="K239" i="1"/>
  <c r="K93" i="1"/>
  <c r="K52" i="1"/>
  <c r="K59" i="1"/>
  <c r="K14" i="1"/>
  <c r="K24" i="1"/>
  <c r="K16" i="1"/>
  <c r="K172" i="1"/>
  <c r="K38" i="1"/>
  <c r="K108" i="1"/>
  <c r="K141" i="1"/>
  <c r="K258" i="1"/>
  <c r="K128" i="1"/>
  <c r="K254" i="1"/>
  <c r="K110" i="1"/>
  <c r="K13" i="1"/>
  <c r="K88" i="1"/>
  <c r="K124" i="1"/>
  <c r="K111" i="1"/>
  <c r="K144" i="1"/>
  <c r="K160" i="1"/>
  <c r="K174" i="1"/>
  <c r="K138" i="1"/>
  <c r="K181" i="1"/>
  <c r="K197" i="1"/>
  <c r="K228" i="1"/>
  <c r="K48" i="1"/>
  <c r="K89" i="1"/>
  <c r="K249" i="1"/>
  <c r="K64" i="1"/>
  <c r="K133" i="1"/>
  <c r="K183" i="1"/>
  <c r="J267" i="1"/>
  <c r="K238" i="1"/>
  <c r="K62" i="1"/>
  <c r="K53" i="1"/>
  <c r="K240" i="1"/>
  <c r="K96" i="1"/>
  <c r="K145" i="1"/>
  <c r="K261" i="1"/>
  <c r="I267" i="1"/>
  <c r="K58" i="1"/>
  <c r="K12" i="1"/>
  <c r="K69" i="1"/>
  <c r="K199" i="1"/>
  <c r="K27" i="1"/>
  <c r="K92" i="1"/>
  <c r="K198" i="1"/>
  <c r="K248" i="1"/>
  <c r="K221" i="1"/>
  <c r="K257" i="1"/>
  <c r="K112" i="1"/>
  <c r="K265" i="1"/>
  <c r="K43" i="1"/>
  <c r="J216" i="1"/>
  <c r="K35" i="1"/>
  <c r="K47" i="1"/>
  <c r="K246" i="1"/>
  <c r="J201" i="1"/>
  <c r="J235" i="1"/>
  <c r="K114" i="1"/>
  <c r="K163" i="1"/>
  <c r="K125" i="1"/>
  <c r="K73" i="1"/>
  <c r="K158" i="1"/>
  <c r="K32" i="1"/>
  <c r="K81" i="1"/>
  <c r="K45" i="1"/>
  <c r="K107" i="1"/>
  <c r="K115" i="1"/>
  <c r="K26" i="1"/>
  <c r="K80" i="1"/>
  <c r="K188" i="1"/>
  <c r="K126" i="1"/>
  <c r="K233" i="1"/>
  <c r="K57" i="1"/>
  <c r="K109" i="1"/>
  <c r="K157" i="1"/>
  <c r="K219" i="1"/>
  <c r="K121" i="1"/>
  <c r="K190" i="1"/>
  <c r="K103" i="1"/>
  <c r="K120" i="1"/>
  <c r="K152" i="1"/>
  <c r="I184" i="1"/>
  <c r="K127" i="1"/>
  <c r="K75" i="1"/>
  <c r="K79" i="1"/>
  <c r="K85" i="1"/>
  <c r="K74" i="1"/>
  <c r="K230" i="1"/>
  <c r="K20" i="1"/>
  <c r="K86" i="1"/>
  <c r="K218" i="1"/>
  <c r="K194" i="1"/>
  <c r="K227" i="1"/>
  <c r="K122" i="1"/>
  <c r="J259" i="1"/>
  <c r="K51" i="1"/>
  <c r="K102" i="1"/>
  <c r="J176" i="1"/>
  <c r="K215" i="1"/>
  <c r="K262" i="1"/>
  <c r="K123" i="1"/>
  <c r="K139" i="1"/>
  <c r="K155" i="1"/>
  <c r="K40" i="1"/>
  <c r="K39" i="1" s="1"/>
  <c r="K156" i="1"/>
  <c r="K46" i="1"/>
  <c r="I176" i="1"/>
  <c r="K170" i="1"/>
  <c r="K42" i="1"/>
  <c r="K140" i="1"/>
  <c r="K232" i="1"/>
  <c r="K76" i="1"/>
  <c r="K95" i="1"/>
  <c r="K253" i="1"/>
  <c r="K148" i="1"/>
  <c r="K231" i="1"/>
  <c r="K97" i="1"/>
  <c r="K113" i="1"/>
  <c r="K130" i="1"/>
  <c r="K162" i="1"/>
  <c r="K178" i="1"/>
  <c r="K213" i="1"/>
  <c r="K229" i="1"/>
  <c r="K255" i="1"/>
  <c r="K173" i="1"/>
  <c r="K189" i="1"/>
  <c r="K222" i="1"/>
  <c r="K256" i="1"/>
  <c r="K143" i="1"/>
  <c r="K63" i="1"/>
  <c r="K25" i="1"/>
  <c r="K90" i="1"/>
  <c r="K159" i="1"/>
  <c r="K196" i="1"/>
  <c r="K241" i="1"/>
  <c r="K191" i="1"/>
  <c r="K94" i="1"/>
  <c r="K119" i="1"/>
  <c r="K151" i="1"/>
  <c r="K180" i="1"/>
  <c r="K266" i="1"/>
  <c r="K171" i="1"/>
  <c r="J225" i="1"/>
  <c r="K250" i="1"/>
  <c r="K210" i="1"/>
  <c r="K224" i="1"/>
  <c r="K135" i="1"/>
  <c r="K98" i="1"/>
  <c r="K203" i="1"/>
  <c r="J208" i="1"/>
  <c r="K200" i="1"/>
  <c r="K34" i="1"/>
  <c r="K186" i="1"/>
  <c r="K37" i="1"/>
  <c r="K82" i="1"/>
  <c r="K164" i="1"/>
  <c r="K18" i="1"/>
  <c r="K36" i="1"/>
  <c r="K68" i="1"/>
  <c r="K84" i="1"/>
  <c r="K153" i="1"/>
  <c r="K223" i="1"/>
  <c r="K244" i="1"/>
  <c r="K136" i="1"/>
  <c r="K29" i="1"/>
  <c r="K179" i="1"/>
  <c r="K195" i="1"/>
  <c r="K247" i="1"/>
  <c r="K17" i="1"/>
  <c r="K83" i="1"/>
  <c r="K175" i="1"/>
  <c r="K67" i="1"/>
  <c r="K220" i="1"/>
  <c r="K212" i="1"/>
  <c r="K21" i="1"/>
  <c r="K55" i="1"/>
  <c r="K71" i="1"/>
  <c r="K60" i="1"/>
  <c r="K207" i="1"/>
  <c r="J251" i="1"/>
  <c r="J192" i="1"/>
  <c r="K234" i="1"/>
  <c r="K237" i="1"/>
  <c r="J242" i="1"/>
  <c r="J184" i="1"/>
  <c r="K11" i="1"/>
  <c r="K10" i="1" l="1"/>
  <c r="K15" i="1"/>
  <c r="K161" i="1"/>
  <c r="K91" i="1"/>
  <c r="K131" i="1"/>
  <c r="K147" i="1"/>
  <c r="K154" i="1"/>
  <c r="K31" i="1"/>
  <c r="K23" i="1"/>
  <c r="K65" i="1"/>
  <c r="J167" i="1"/>
  <c r="K116" i="1"/>
  <c r="K142" i="1"/>
  <c r="K41" i="1"/>
  <c r="K78" i="1"/>
  <c r="I167" i="1"/>
  <c r="J268" i="1"/>
  <c r="I268" i="1"/>
  <c r="K267" i="1"/>
  <c r="K259" i="1"/>
  <c r="K251" i="1"/>
  <c r="K242" i="1"/>
  <c r="K216" i="1"/>
  <c r="K176" i="1"/>
  <c r="K201" i="1"/>
  <c r="K192" i="1"/>
  <c r="K184" i="1"/>
  <c r="K208" i="1"/>
  <c r="K225" i="1"/>
  <c r="K167" i="1" l="1"/>
  <c r="J269" i="1"/>
  <c r="I269" i="1"/>
  <c r="K268" i="1"/>
  <c r="K269" i="1" l="1"/>
</calcChain>
</file>

<file path=xl/sharedStrings.xml><?xml version="1.0" encoding="utf-8"?>
<sst xmlns="http://schemas.openxmlformats.org/spreadsheetml/2006/main" count="314" uniqueCount="281">
  <si>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</si>
  <si>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</si>
  <si>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</si>
  <si>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</si>
  <si>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</si>
  <si>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</si>
  <si>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</si>
  <si>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</si>
  <si>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</si>
  <si>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</si>
  <si>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</si>
  <si>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</si>
  <si>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Lang Thi Hồng Lan</t>
  </si>
  <si>
    <t>Nguyễn Tiến Mạnh</t>
  </si>
  <si>
    <t>Phan Bá Lịch</t>
  </si>
  <si>
    <t>Lương Việt Khoa</t>
  </si>
  <si>
    <t>Vi Văn Nhất</t>
  </si>
  <si>
    <t>Trần Thị Hương</t>
  </si>
  <si>
    <t>Hồ Thị Thanh</t>
  </si>
  <si>
    <t>Lê Thị Hồng Thắm</t>
  </si>
  <si>
    <t>Sầm Thị Hà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</si>
  <si>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</si>
  <si>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</si>
  <si>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</si>
  <si>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</si>
  <si>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</si>
  <si>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</si>
  <si>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</si>
  <si>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</si>
  <si>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</si>
  <si>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</si>
  <si>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</si>
  <si>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</si>
  <si>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</si>
  <si>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</si>
  <si>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</si>
  <si>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</si>
  <si>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</si>
  <si>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</si>
  <si>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</si>
  <si>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</si>
  <si>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</si>
  <si>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</si>
  <si>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</si>
  <si>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</si>
  <si>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</si>
  <si>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</si>
  <si>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</si>
  <si>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</si>
  <si>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</si>
  <si>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</si>
  <si>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</si>
  <si>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</si>
  <si>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</si>
  <si>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</si>
  <si>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</si>
  <si>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</si>
  <si>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</si>
  <si>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</si>
  <si>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</si>
  <si>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</si>
  <si>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</si>
  <si>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</si>
  <si>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</si>
  <si>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</si>
  <si>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</si>
  <si>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</si>
  <si>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</si>
  <si>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</si>
  <si>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</si>
  <si>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</si>
  <si>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</si>
  <si>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</si>
  <si>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</si>
  <si>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</si>
  <si>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</si>
  <si>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</si>
  <si>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</si>
  <si>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</si>
  <si>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</si>
  <si>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</si>
  <si>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</si>
  <si>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</si>
  <si>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</si>
  <si>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</si>
  <si>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</si>
  <si>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</si>
  <si>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</si>
  <si>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</si>
  <si>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Nguyễn Tiến Dũng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</si>
  <si>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</si>
  <si>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</si>
  <si>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</si>
  <si>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</si>
  <si>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</si>
  <si>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</si>
  <si>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</si>
  <si>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</si>
  <si>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</si>
  <si>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</si>
  <si>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</si>
  <si>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</si>
  <si>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</si>
  <si>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</si>
  <si>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</si>
  <si>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</si>
  <si>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</si>
  <si>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</si>
  <si>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</si>
  <si>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</si>
  <si>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</si>
  <si>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</si>
  <si>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</si>
  <si>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</si>
  <si>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</si>
  <si>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</si>
  <si>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</si>
  <si>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</si>
  <si>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</si>
  <si>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</si>
  <si>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</si>
  <si>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</si>
  <si>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</si>
  <si>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</si>
  <si>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</si>
  <si>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</si>
  <si>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</si>
  <si>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</si>
  <si>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</si>
  <si>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</si>
  <si>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</si>
  <si>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</si>
  <si>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</si>
  <si>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</si>
  <si>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</si>
  <si>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</si>
  <si>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</si>
  <si>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</si>
  <si>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</si>
  <si>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</si>
  <si>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</si>
  <si>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</si>
  <si>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</si>
  <si>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</si>
  <si>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</si>
  <si>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</si>
  <si>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</si>
  <si>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</si>
  <si>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</si>
  <si>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</si>
  <si>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</si>
  <si>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</si>
  <si>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</si>
  <si>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</si>
  <si>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</si>
  <si>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</si>
  <si>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</si>
  <si>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</si>
  <si>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</si>
  <si>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</si>
  <si>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</si>
  <si>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</si>
  <si>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</si>
  <si>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</si>
  <si>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</si>
  <si>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</si>
  <si>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</si>
  <si>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</si>
  <si>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</si>
  <si>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</si>
  <si>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</si>
  <si>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</si>
  <si>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</si>
  <si>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</si>
  <si>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</si>
  <si>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</si>
  <si>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</si>
  <si>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</si>
  <si>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</si>
  <si>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</si>
  <si>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</si>
  <si>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</si>
  <si>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</si>
  <si>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</si>
  <si>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</si>
  <si>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</si>
  <si>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</si>
  <si>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</si>
  <si>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</si>
  <si>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</si>
  <si>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</si>
  <si>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</si>
  <si>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</si>
  <si>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</si>
  <si>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</si>
  <si>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</si>
  <si>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</si>
  <si>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</si>
  <si>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</si>
  <si>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</si>
  <si>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</si>
  <si>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</si>
  <si>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</si>
  <si>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</si>
  <si>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</si>
  <si>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</si>
  <si>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</si>
  <si>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</si>
  <si>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</si>
  <si>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</si>
  <si>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</si>
  <si>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</si>
  <si>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Vy Văn Thắng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</si>
  <si>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</si>
  <si>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</si>
  <si>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</si>
  <si>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</si>
  <si>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</si>
  <si>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</si>
  <si>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</si>
  <si>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</si>
  <si>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</si>
  <si>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</si>
  <si>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</si>
  <si>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</si>
  <si>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</si>
  <si>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</si>
  <si>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</si>
  <si>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</si>
  <si>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</si>
  <si>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</si>
  <si>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</si>
  <si>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</si>
  <si>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Sầm Thị Mai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</si>
  <si>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</si>
  <si>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</si>
  <si>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</si>
  <si>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</si>
  <si>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</si>
  <si>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</si>
  <si>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</si>
  <si>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</si>
  <si>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</si>
  <si>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</si>
  <si>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</si>
  <si>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</si>
  <si>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</si>
  <si>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</si>
  <si>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</si>
  <si>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</si>
  <si>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</si>
  <si>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</si>
  <si>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</si>
  <si>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</si>
  <si>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</si>
  <si>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</si>
  <si>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</si>
  <si>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</si>
  <si>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</si>
  <si>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</si>
  <si>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</si>
  <si>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</si>
  <si>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</si>
  <si>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</si>
  <si>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</si>
  <si>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</si>
  <si>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</si>
  <si>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</si>
  <si>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QUỸ PHẢI NỘP DO UBND HUYỆN GIAO CHỈ TIÊU</t>
  </si>
  <si>
    <t>QUỸ ĐỀN ƠN ĐÁP NGHĨA</t>
  </si>
  <si>
    <t>QUỸ PHÒNG CHỐNG THIÊN TAI</t>
  </si>
  <si>
    <t>TỔNG SỐ TIỀN QUỸ PHẢI NỘP ĐỢT NÀY CHO UBND HUYỆN</t>
  </si>
  <si>
    <t>CÁC TRẠM Y TẾ</t>
  </si>
  <si>
    <t>Cộng trung tâm y tế:</t>
  </si>
  <si>
    <t>Quỳ Châu, ngày 6 tháng 5 năm 2021</t>
  </si>
  <si>
    <t xml:space="preserve">         THỦ TRƯỞNG ĐƠN VỊ</t>
  </si>
  <si>
    <t xml:space="preserve">DANH SÁCH THU QUỸ PHÒNG CHỐNG THIÊN TAI + ĐỀN ƠN ĐÁP NGHĨA CỦA HUYỆN - NĂM 2021 </t>
  </si>
  <si>
    <t xml:space="preserve"> ( Các khoa, phòng, trạm triển khai thu tiền Nộp về cho Thủ quỹ đơn vị, để tổng hợp nộp cho UBND huyện )</t>
  </si>
  <si>
    <t>Lương cơ bản tháng</t>
  </si>
  <si>
    <t xml:space="preserve">                  Đặng Tân Minh</t>
  </si>
  <si>
    <t xml:space="preserve"> ( Hạn nộp ngày 21/5/2021 - Người thu thủ quỹ đơn vị Trương Đỗ Mỹ - Nộp tiền mặt hoặc Tài khoản 3613215000524 )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</si>
</sst>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9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13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164" fontId="8" fillId="2" borderId="0" xfId="2" applyNumberFormat="1" applyFont="1" applyFill="1" applyBorder="1"/>
    <xf numFmtId="0" fontId="8" fillId="2" borderId="0" xfId="2" applyFont="1" applyFill="1" applyBorder="1" applyAlignment="1">
      <alignment horizontal="center"/>
    </xf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right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3" fontId="18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43" fontId="9" fillId="2" borderId="1" xfId="1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7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0"/>
  <sheetViews>
    <sheetView tabSelected="1" workbookViewId="0">
      <selection activeCell="F21" sqref="F21"/>
    </sheetView>
  </sheetViews>
  <sheetFormatPr defaultRowHeight="15" x14ac:dyDescent="0.25"/>
  <cols>
    <col min="1" max="1" width="5.42578125" style="52" customWidth="1"/>
    <col min="2" max="2" width="25.85546875" style="53" customWidth="1"/>
    <col min="3" max="3" width="9.28515625" style="54" customWidth="1"/>
    <col min="4" max="4" width="8.140625" style="54" customWidth="1"/>
    <col min="5" max="5" width="6.7109375" style="54" customWidth="1"/>
    <col min="6" max="6" width="8.140625" style="54" customWidth="1"/>
    <col min="7" max="7" width="13.5703125" style="55" customWidth="1"/>
    <col min="8" max="8" width="12.5703125" style="54" bestFit="1" customWidth="1"/>
    <col min="9" max="9" width="12.5703125" style="54" customWidth="1"/>
    <col min="10" max="10" width="17.7109375" style="54" customWidth="1"/>
    <col min="11" max="11" width="17" style="3" customWidth="1"/>
    <col min="12" max="12" width="23" style="3" customWidth="1"/>
    <col min="13" max="13" width="18" style="3" customWidth="1"/>
    <col min="14" max="40" width="10.28515625" style="3" customWidth="1"/>
    <col min="41" max="51" width="10.28515625" style="4" customWidth="1"/>
    <col min="52" max="231" width="9.140625" style="5"/>
    <col min="232" max="232" width="5.42578125" style="5" customWidth="1"/>
    <col min="233" max="233" width="23.5703125" style="5" customWidth="1"/>
    <col min="234" max="234" width="6.85546875" style="5" customWidth="1"/>
    <col min="235" max="235" width="5.7109375" style="5" customWidth="1"/>
    <col min="236" max="236" width="5.28515625" style="5" customWidth="1"/>
    <col min="237" max="237" width="6.42578125" style="5" customWidth="1"/>
    <col min="238" max="239" width="5.42578125" style="5" customWidth="1"/>
    <col min="240" max="240" width="5" style="5" customWidth="1"/>
    <col min="241" max="241" width="7.7109375" style="5" customWidth="1"/>
    <col min="242" max="242" width="4.7109375" style="5" customWidth="1"/>
    <col min="243" max="243" width="6.7109375" style="5" customWidth="1"/>
    <col min="244" max="244" width="5.85546875" style="5" customWidth="1"/>
    <col min="245" max="245" width="8.140625" style="5" customWidth="1"/>
    <col min="246" max="246" width="7.5703125" style="5" customWidth="1"/>
    <col min="247" max="247" width="10.85546875" style="5" customWidth="1"/>
    <col min="248" max="248" width="9.85546875" style="5" customWidth="1"/>
    <col min="249" max="249" width="13.85546875" style="5" customWidth="1"/>
    <col min="250" max="250" width="15" style="5" customWidth="1"/>
    <col min="251" max="307" width="10.28515625" style="5" customWidth="1"/>
    <col min="308" max="487" width="9.140625" style="5"/>
    <col min="488" max="488" width="5.42578125" style="5" customWidth="1"/>
    <col min="489" max="489" width="23.5703125" style="5" customWidth="1"/>
    <col min="490" max="490" width="6.85546875" style="5" customWidth="1"/>
    <col min="491" max="491" width="5.7109375" style="5" customWidth="1"/>
    <col min="492" max="492" width="5.28515625" style="5" customWidth="1"/>
    <col min="493" max="493" width="6.42578125" style="5" customWidth="1"/>
    <col min="494" max="495" width="5.42578125" style="5" customWidth="1"/>
    <col min="496" max="496" width="5" style="5" customWidth="1"/>
    <col min="497" max="497" width="7.7109375" style="5" customWidth="1"/>
    <col min="498" max="498" width="4.7109375" style="5" customWidth="1"/>
    <col min="499" max="499" width="6.7109375" style="5" customWidth="1"/>
    <col min="500" max="500" width="5.85546875" style="5" customWidth="1"/>
    <col min="501" max="501" width="8.140625" style="5" customWidth="1"/>
    <col min="502" max="502" width="7.5703125" style="5" customWidth="1"/>
    <col min="503" max="503" width="10.85546875" style="5" customWidth="1"/>
    <col min="504" max="504" width="9.85546875" style="5" customWidth="1"/>
    <col min="505" max="505" width="13.85546875" style="5" customWidth="1"/>
    <col min="506" max="506" width="15" style="5" customWidth="1"/>
    <col min="507" max="563" width="10.28515625" style="5" customWidth="1"/>
    <col min="564" max="743" width="9.140625" style="5"/>
    <col min="744" max="744" width="5.42578125" style="5" customWidth="1"/>
    <col min="745" max="745" width="23.5703125" style="5" customWidth="1"/>
    <col min="746" max="746" width="6.85546875" style="5" customWidth="1"/>
    <col min="747" max="747" width="5.7109375" style="5" customWidth="1"/>
    <col min="748" max="748" width="5.28515625" style="5" customWidth="1"/>
    <col min="749" max="749" width="6.42578125" style="5" customWidth="1"/>
    <col min="750" max="751" width="5.42578125" style="5" customWidth="1"/>
    <col min="752" max="752" width="5" style="5" customWidth="1"/>
    <col min="753" max="753" width="7.7109375" style="5" customWidth="1"/>
    <col min="754" max="754" width="4.7109375" style="5" customWidth="1"/>
    <col min="755" max="755" width="6.7109375" style="5" customWidth="1"/>
    <col min="756" max="756" width="5.85546875" style="5" customWidth="1"/>
    <col min="757" max="757" width="8.140625" style="5" customWidth="1"/>
    <col min="758" max="758" width="7.5703125" style="5" customWidth="1"/>
    <col min="759" max="759" width="10.85546875" style="5" customWidth="1"/>
    <col min="760" max="760" width="9.85546875" style="5" customWidth="1"/>
    <col min="761" max="761" width="13.85546875" style="5" customWidth="1"/>
    <col min="762" max="762" width="15" style="5" customWidth="1"/>
    <col min="763" max="819" width="10.28515625" style="5" customWidth="1"/>
    <col min="820" max="999" width="9.140625" style="5"/>
    <col min="1000" max="1000" width="5.42578125" style="5" customWidth="1"/>
    <col min="1001" max="1001" width="23.5703125" style="5" customWidth="1"/>
    <col min="1002" max="1002" width="6.85546875" style="5" customWidth="1"/>
    <col min="1003" max="1003" width="5.7109375" style="5" customWidth="1"/>
    <col min="1004" max="1004" width="5.28515625" style="5" customWidth="1"/>
    <col min="1005" max="1005" width="6.42578125" style="5" customWidth="1"/>
    <col min="1006" max="1007" width="5.42578125" style="5" customWidth="1"/>
    <col min="1008" max="1008" width="5" style="5" customWidth="1"/>
    <col min="1009" max="1009" width="7.7109375" style="5" customWidth="1"/>
    <col min="1010" max="1010" width="4.7109375" style="5" customWidth="1"/>
    <col min="1011" max="1011" width="6.7109375" style="5" customWidth="1"/>
    <col min="1012" max="1012" width="5.85546875" style="5" customWidth="1"/>
    <col min="1013" max="1013" width="8.140625" style="5" customWidth="1"/>
    <col min="1014" max="1014" width="7.5703125" style="5" customWidth="1"/>
    <col min="1015" max="1015" width="10.85546875" style="5" customWidth="1"/>
    <col min="1016" max="1016" width="9.85546875" style="5" customWidth="1"/>
    <col min="1017" max="1017" width="13.85546875" style="5" customWidth="1"/>
    <col min="1018" max="1018" width="15" style="5" customWidth="1"/>
    <col min="1019" max="1075" width="10.28515625" style="5" customWidth="1"/>
    <col min="1076" max="1255" width="9.140625" style="5"/>
    <col min="1256" max="1256" width="5.42578125" style="5" customWidth="1"/>
    <col min="1257" max="1257" width="23.5703125" style="5" customWidth="1"/>
    <col min="1258" max="1258" width="6.85546875" style="5" customWidth="1"/>
    <col min="1259" max="1259" width="5.7109375" style="5" customWidth="1"/>
    <col min="1260" max="1260" width="5.28515625" style="5" customWidth="1"/>
    <col min="1261" max="1261" width="6.42578125" style="5" customWidth="1"/>
    <col min="1262" max="1263" width="5.42578125" style="5" customWidth="1"/>
    <col min="1264" max="1264" width="5" style="5" customWidth="1"/>
    <col min="1265" max="1265" width="7.7109375" style="5" customWidth="1"/>
    <col min="1266" max="1266" width="4.7109375" style="5" customWidth="1"/>
    <col min="1267" max="1267" width="6.7109375" style="5" customWidth="1"/>
    <col min="1268" max="1268" width="5.85546875" style="5" customWidth="1"/>
    <col min="1269" max="1269" width="8.140625" style="5" customWidth="1"/>
    <col min="1270" max="1270" width="7.5703125" style="5" customWidth="1"/>
    <col min="1271" max="1271" width="10.85546875" style="5" customWidth="1"/>
    <col min="1272" max="1272" width="9.85546875" style="5" customWidth="1"/>
    <col min="1273" max="1273" width="13.85546875" style="5" customWidth="1"/>
    <col min="1274" max="1274" width="15" style="5" customWidth="1"/>
    <col min="1275" max="1331" width="10.28515625" style="5" customWidth="1"/>
    <col min="1332" max="1511" width="9.140625" style="5"/>
    <col min="1512" max="1512" width="5.42578125" style="5" customWidth="1"/>
    <col min="1513" max="1513" width="23.5703125" style="5" customWidth="1"/>
    <col min="1514" max="1514" width="6.85546875" style="5" customWidth="1"/>
    <col min="1515" max="1515" width="5.7109375" style="5" customWidth="1"/>
    <col min="1516" max="1516" width="5.28515625" style="5" customWidth="1"/>
    <col min="1517" max="1517" width="6.42578125" style="5" customWidth="1"/>
    <col min="1518" max="1519" width="5.42578125" style="5" customWidth="1"/>
    <col min="1520" max="1520" width="5" style="5" customWidth="1"/>
    <col min="1521" max="1521" width="7.7109375" style="5" customWidth="1"/>
    <col min="1522" max="1522" width="4.7109375" style="5" customWidth="1"/>
    <col min="1523" max="1523" width="6.7109375" style="5" customWidth="1"/>
    <col min="1524" max="1524" width="5.85546875" style="5" customWidth="1"/>
    <col min="1525" max="1525" width="8.140625" style="5" customWidth="1"/>
    <col min="1526" max="1526" width="7.5703125" style="5" customWidth="1"/>
    <col min="1527" max="1527" width="10.85546875" style="5" customWidth="1"/>
    <col min="1528" max="1528" width="9.85546875" style="5" customWidth="1"/>
    <col min="1529" max="1529" width="13.85546875" style="5" customWidth="1"/>
    <col min="1530" max="1530" width="15" style="5" customWidth="1"/>
    <col min="1531" max="1587" width="10.28515625" style="5" customWidth="1"/>
    <col min="1588" max="1767" width="9.140625" style="5"/>
    <col min="1768" max="1768" width="5.42578125" style="5" customWidth="1"/>
    <col min="1769" max="1769" width="23.5703125" style="5" customWidth="1"/>
    <col min="1770" max="1770" width="6.85546875" style="5" customWidth="1"/>
    <col min="1771" max="1771" width="5.7109375" style="5" customWidth="1"/>
    <col min="1772" max="1772" width="5.28515625" style="5" customWidth="1"/>
    <col min="1773" max="1773" width="6.42578125" style="5" customWidth="1"/>
    <col min="1774" max="1775" width="5.42578125" style="5" customWidth="1"/>
    <col min="1776" max="1776" width="5" style="5" customWidth="1"/>
    <col min="1777" max="1777" width="7.7109375" style="5" customWidth="1"/>
    <col min="1778" max="1778" width="4.7109375" style="5" customWidth="1"/>
    <col min="1779" max="1779" width="6.7109375" style="5" customWidth="1"/>
    <col min="1780" max="1780" width="5.85546875" style="5" customWidth="1"/>
    <col min="1781" max="1781" width="8.140625" style="5" customWidth="1"/>
    <col min="1782" max="1782" width="7.5703125" style="5" customWidth="1"/>
    <col min="1783" max="1783" width="10.85546875" style="5" customWidth="1"/>
    <col min="1784" max="1784" width="9.85546875" style="5" customWidth="1"/>
    <col min="1785" max="1785" width="13.85546875" style="5" customWidth="1"/>
    <col min="1786" max="1786" width="15" style="5" customWidth="1"/>
    <col min="1787" max="1843" width="10.28515625" style="5" customWidth="1"/>
    <col min="1844" max="2023" width="9.140625" style="5"/>
    <col min="2024" max="2024" width="5.42578125" style="5" customWidth="1"/>
    <col min="2025" max="2025" width="23.5703125" style="5" customWidth="1"/>
    <col min="2026" max="2026" width="6.85546875" style="5" customWidth="1"/>
    <col min="2027" max="2027" width="5.7109375" style="5" customWidth="1"/>
    <col min="2028" max="2028" width="5.28515625" style="5" customWidth="1"/>
    <col min="2029" max="2029" width="6.42578125" style="5" customWidth="1"/>
    <col min="2030" max="2031" width="5.42578125" style="5" customWidth="1"/>
    <col min="2032" max="2032" width="5" style="5" customWidth="1"/>
    <col min="2033" max="2033" width="7.7109375" style="5" customWidth="1"/>
    <col min="2034" max="2034" width="4.7109375" style="5" customWidth="1"/>
    <col min="2035" max="2035" width="6.7109375" style="5" customWidth="1"/>
    <col min="2036" max="2036" width="5.85546875" style="5" customWidth="1"/>
    <col min="2037" max="2037" width="8.140625" style="5" customWidth="1"/>
    <col min="2038" max="2038" width="7.5703125" style="5" customWidth="1"/>
    <col min="2039" max="2039" width="10.85546875" style="5" customWidth="1"/>
    <col min="2040" max="2040" width="9.85546875" style="5" customWidth="1"/>
    <col min="2041" max="2041" width="13.85546875" style="5" customWidth="1"/>
    <col min="2042" max="2042" width="15" style="5" customWidth="1"/>
    <col min="2043" max="2099" width="10.28515625" style="5" customWidth="1"/>
    <col min="2100" max="2279" width="9.140625" style="5"/>
    <col min="2280" max="2280" width="5.42578125" style="5" customWidth="1"/>
    <col min="2281" max="2281" width="23.5703125" style="5" customWidth="1"/>
    <col min="2282" max="2282" width="6.85546875" style="5" customWidth="1"/>
    <col min="2283" max="2283" width="5.7109375" style="5" customWidth="1"/>
    <col min="2284" max="2284" width="5.28515625" style="5" customWidth="1"/>
    <col min="2285" max="2285" width="6.42578125" style="5" customWidth="1"/>
    <col min="2286" max="2287" width="5.42578125" style="5" customWidth="1"/>
    <col min="2288" max="2288" width="5" style="5" customWidth="1"/>
    <col min="2289" max="2289" width="7.7109375" style="5" customWidth="1"/>
    <col min="2290" max="2290" width="4.7109375" style="5" customWidth="1"/>
    <col min="2291" max="2291" width="6.7109375" style="5" customWidth="1"/>
    <col min="2292" max="2292" width="5.85546875" style="5" customWidth="1"/>
    <col min="2293" max="2293" width="8.140625" style="5" customWidth="1"/>
    <col min="2294" max="2294" width="7.5703125" style="5" customWidth="1"/>
    <col min="2295" max="2295" width="10.85546875" style="5" customWidth="1"/>
    <col min="2296" max="2296" width="9.85546875" style="5" customWidth="1"/>
    <col min="2297" max="2297" width="13.85546875" style="5" customWidth="1"/>
    <col min="2298" max="2298" width="15" style="5" customWidth="1"/>
    <col min="2299" max="2355" width="10.28515625" style="5" customWidth="1"/>
    <col min="2356" max="2535" width="9.140625" style="5"/>
    <col min="2536" max="2536" width="5.42578125" style="5" customWidth="1"/>
    <col min="2537" max="2537" width="23.5703125" style="5" customWidth="1"/>
    <col min="2538" max="2538" width="6.85546875" style="5" customWidth="1"/>
    <col min="2539" max="2539" width="5.7109375" style="5" customWidth="1"/>
    <col min="2540" max="2540" width="5.28515625" style="5" customWidth="1"/>
    <col min="2541" max="2541" width="6.42578125" style="5" customWidth="1"/>
    <col min="2542" max="2543" width="5.42578125" style="5" customWidth="1"/>
    <col min="2544" max="2544" width="5" style="5" customWidth="1"/>
    <col min="2545" max="2545" width="7.7109375" style="5" customWidth="1"/>
    <col min="2546" max="2546" width="4.7109375" style="5" customWidth="1"/>
    <col min="2547" max="2547" width="6.7109375" style="5" customWidth="1"/>
    <col min="2548" max="2548" width="5.85546875" style="5" customWidth="1"/>
    <col min="2549" max="2549" width="8.140625" style="5" customWidth="1"/>
    <col min="2550" max="2550" width="7.5703125" style="5" customWidth="1"/>
    <col min="2551" max="2551" width="10.85546875" style="5" customWidth="1"/>
    <col min="2552" max="2552" width="9.85546875" style="5" customWidth="1"/>
    <col min="2553" max="2553" width="13.85546875" style="5" customWidth="1"/>
    <col min="2554" max="2554" width="15" style="5" customWidth="1"/>
    <col min="2555" max="2611" width="10.28515625" style="5" customWidth="1"/>
    <col min="2612" max="2791" width="9.140625" style="5"/>
    <col min="2792" max="2792" width="5.42578125" style="5" customWidth="1"/>
    <col min="2793" max="2793" width="23.5703125" style="5" customWidth="1"/>
    <col min="2794" max="2794" width="6.85546875" style="5" customWidth="1"/>
    <col min="2795" max="2795" width="5.7109375" style="5" customWidth="1"/>
    <col min="2796" max="2796" width="5.28515625" style="5" customWidth="1"/>
    <col min="2797" max="2797" width="6.42578125" style="5" customWidth="1"/>
    <col min="2798" max="2799" width="5.42578125" style="5" customWidth="1"/>
    <col min="2800" max="2800" width="5" style="5" customWidth="1"/>
    <col min="2801" max="2801" width="7.7109375" style="5" customWidth="1"/>
    <col min="2802" max="2802" width="4.7109375" style="5" customWidth="1"/>
    <col min="2803" max="2803" width="6.7109375" style="5" customWidth="1"/>
    <col min="2804" max="2804" width="5.85546875" style="5" customWidth="1"/>
    <col min="2805" max="2805" width="8.140625" style="5" customWidth="1"/>
    <col min="2806" max="2806" width="7.5703125" style="5" customWidth="1"/>
    <col min="2807" max="2807" width="10.85546875" style="5" customWidth="1"/>
    <col min="2808" max="2808" width="9.85546875" style="5" customWidth="1"/>
    <col min="2809" max="2809" width="13.85546875" style="5" customWidth="1"/>
    <col min="2810" max="2810" width="15" style="5" customWidth="1"/>
    <col min="2811" max="2867" width="10.28515625" style="5" customWidth="1"/>
    <col min="2868" max="3047" width="9.140625" style="5"/>
    <col min="3048" max="3048" width="5.42578125" style="5" customWidth="1"/>
    <col min="3049" max="3049" width="23.5703125" style="5" customWidth="1"/>
    <col min="3050" max="3050" width="6.85546875" style="5" customWidth="1"/>
    <col min="3051" max="3051" width="5.7109375" style="5" customWidth="1"/>
    <col min="3052" max="3052" width="5.28515625" style="5" customWidth="1"/>
    <col min="3053" max="3053" width="6.42578125" style="5" customWidth="1"/>
    <col min="3054" max="3055" width="5.42578125" style="5" customWidth="1"/>
    <col min="3056" max="3056" width="5" style="5" customWidth="1"/>
    <col min="3057" max="3057" width="7.7109375" style="5" customWidth="1"/>
    <col min="3058" max="3058" width="4.7109375" style="5" customWidth="1"/>
    <col min="3059" max="3059" width="6.7109375" style="5" customWidth="1"/>
    <col min="3060" max="3060" width="5.85546875" style="5" customWidth="1"/>
    <col min="3061" max="3061" width="8.140625" style="5" customWidth="1"/>
    <col min="3062" max="3062" width="7.5703125" style="5" customWidth="1"/>
    <col min="3063" max="3063" width="10.85546875" style="5" customWidth="1"/>
    <col min="3064" max="3064" width="9.85546875" style="5" customWidth="1"/>
    <col min="3065" max="3065" width="13.85546875" style="5" customWidth="1"/>
    <col min="3066" max="3066" width="15" style="5" customWidth="1"/>
    <col min="3067" max="3123" width="10.28515625" style="5" customWidth="1"/>
    <col min="3124" max="3303" width="9.140625" style="5"/>
    <col min="3304" max="3304" width="5.42578125" style="5" customWidth="1"/>
    <col min="3305" max="3305" width="23.5703125" style="5" customWidth="1"/>
    <col min="3306" max="3306" width="6.85546875" style="5" customWidth="1"/>
    <col min="3307" max="3307" width="5.7109375" style="5" customWidth="1"/>
    <col min="3308" max="3308" width="5.28515625" style="5" customWidth="1"/>
    <col min="3309" max="3309" width="6.42578125" style="5" customWidth="1"/>
    <col min="3310" max="3311" width="5.42578125" style="5" customWidth="1"/>
    <col min="3312" max="3312" width="5" style="5" customWidth="1"/>
    <col min="3313" max="3313" width="7.7109375" style="5" customWidth="1"/>
    <col min="3314" max="3314" width="4.7109375" style="5" customWidth="1"/>
    <col min="3315" max="3315" width="6.7109375" style="5" customWidth="1"/>
    <col min="3316" max="3316" width="5.85546875" style="5" customWidth="1"/>
    <col min="3317" max="3317" width="8.140625" style="5" customWidth="1"/>
    <col min="3318" max="3318" width="7.5703125" style="5" customWidth="1"/>
    <col min="3319" max="3319" width="10.85546875" style="5" customWidth="1"/>
    <col min="3320" max="3320" width="9.85546875" style="5" customWidth="1"/>
    <col min="3321" max="3321" width="13.85546875" style="5" customWidth="1"/>
    <col min="3322" max="3322" width="15" style="5" customWidth="1"/>
    <col min="3323" max="3379" width="10.28515625" style="5" customWidth="1"/>
    <col min="3380" max="3559" width="9.140625" style="5"/>
    <col min="3560" max="3560" width="5.42578125" style="5" customWidth="1"/>
    <col min="3561" max="3561" width="23.5703125" style="5" customWidth="1"/>
    <col min="3562" max="3562" width="6.85546875" style="5" customWidth="1"/>
    <col min="3563" max="3563" width="5.7109375" style="5" customWidth="1"/>
    <col min="3564" max="3564" width="5.28515625" style="5" customWidth="1"/>
    <col min="3565" max="3565" width="6.42578125" style="5" customWidth="1"/>
    <col min="3566" max="3567" width="5.42578125" style="5" customWidth="1"/>
    <col min="3568" max="3568" width="5" style="5" customWidth="1"/>
    <col min="3569" max="3569" width="7.7109375" style="5" customWidth="1"/>
    <col min="3570" max="3570" width="4.7109375" style="5" customWidth="1"/>
    <col min="3571" max="3571" width="6.7109375" style="5" customWidth="1"/>
    <col min="3572" max="3572" width="5.85546875" style="5" customWidth="1"/>
    <col min="3573" max="3573" width="8.140625" style="5" customWidth="1"/>
    <col min="3574" max="3574" width="7.5703125" style="5" customWidth="1"/>
    <col min="3575" max="3575" width="10.85546875" style="5" customWidth="1"/>
    <col min="3576" max="3576" width="9.85546875" style="5" customWidth="1"/>
    <col min="3577" max="3577" width="13.85546875" style="5" customWidth="1"/>
    <col min="3578" max="3578" width="15" style="5" customWidth="1"/>
    <col min="3579" max="3635" width="10.28515625" style="5" customWidth="1"/>
    <col min="3636" max="3815" width="9.140625" style="5"/>
    <col min="3816" max="3816" width="5.42578125" style="5" customWidth="1"/>
    <col min="3817" max="3817" width="23.5703125" style="5" customWidth="1"/>
    <col min="3818" max="3818" width="6.85546875" style="5" customWidth="1"/>
    <col min="3819" max="3819" width="5.7109375" style="5" customWidth="1"/>
    <col min="3820" max="3820" width="5.28515625" style="5" customWidth="1"/>
    <col min="3821" max="3821" width="6.42578125" style="5" customWidth="1"/>
    <col min="3822" max="3823" width="5.42578125" style="5" customWidth="1"/>
    <col min="3824" max="3824" width="5" style="5" customWidth="1"/>
    <col min="3825" max="3825" width="7.7109375" style="5" customWidth="1"/>
    <col min="3826" max="3826" width="4.7109375" style="5" customWidth="1"/>
    <col min="3827" max="3827" width="6.7109375" style="5" customWidth="1"/>
    <col min="3828" max="3828" width="5.85546875" style="5" customWidth="1"/>
    <col min="3829" max="3829" width="8.140625" style="5" customWidth="1"/>
    <col min="3830" max="3830" width="7.5703125" style="5" customWidth="1"/>
    <col min="3831" max="3831" width="10.85546875" style="5" customWidth="1"/>
    <col min="3832" max="3832" width="9.85546875" style="5" customWidth="1"/>
    <col min="3833" max="3833" width="13.85546875" style="5" customWidth="1"/>
    <col min="3834" max="3834" width="15" style="5" customWidth="1"/>
    <col min="3835" max="3891" width="10.28515625" style="5" customWidth="1"/>
    <col min="3892" max="4071" width="9.140625" style="5"/>
    <col min="4072" max="4072" width="5.42578125" style="5" customWidth="1"/>
    <col min="4073" max="4073" width="23.5703125" style="5" customWidth="1"/>
    <col min="4074" max="4074" width="6.85546875" style="5" customWidth="1"/>
    <col min="4075" max="4075" width="5.7109375" style="5" customWidth="1"/>
    <col min="4076" max="4076" width="5.28515625" style="5" customWidth="1"/>
    <col min="4077" max="4077" width="6.42578125" style="5" customWidth="1"/>
    <col min="4078" max="4079" width="5.42578125" style="5" customWidth="1"/>
    <col min="4080" max="4080" width="5" style="5" customWidth="1"/>
    <col min="4081" max="4081" width="7.7109375" style="5" customWidth="1"/>
    <col min="4082" max="4082" width="4.7109375" style="5" customWidth="1"/>
    <col min="4083" max="4083" width="6.7109375" style="5" customWidth="1"/>
    <col min="4084" max="4084" width="5.85546875" style="5" customWidth="1"/>
    <col min="4085" max="4085" width="8.140625" style="5" customWidth="1"/>
    <col min="4086" max="4086" width="7.5703125" style="5" customWidth="1"/>
    <col min="4087" max="4087" width="10.85546875" style="5" customWidth="1"/>
    <col min="4088" max="4088" width="9.85546875" style="5" customWidth="1"/>
    <col min="4089" max="4089" width="13.85546875" style="5" customWidth="1"/>
    <col min="4090" max="4090" width="15" style="5" customWidth="1"/>
    <col min="4091" max="4147" width="10.28515625" style="5" customWidth="1"/>
    <col min="4148" max="4327" width="9.140625" style="5"/>
    <col min="4328" max="4328" width="5.42578125" style="5" customWidth="1"/>
    <col min="4329" max="4329" width="23.5703125" style="5" customWidth="1"/>
    <col min="4330" max="4330" width="6.85546875" style="5" customWidth="1"/>
    <col min="4331" max="4331" width="5.7109375" style="5" customWidth="1"/>
    <col min="4332" max="4332" width="5.28515625" style="5" customWidth="1"/>
    <col min="4333" max="4333" width="6.42578125" style="5" customWidth="1"/>
    <col min="4334" max="4335" width="5.42578125" style="5" customWidth="1"/>
    <col min="4336" max="4336" width="5" style="5" customWidth="1"/>
    <col min="4337" max="4337" width="7.7109375" style="5" customWidth="1"/>
    <col min="4338" max="4338" width="4.7109375" style="5" customWidth="1"/>
    <col min="4339" max="4339" width="6.7109375" style="5" customWidth="1"/>
    <col min="4340" max="4340" width="5.85546875" style="5" customWidth="1"/>
    <col min="4341" max="4341" width="8.140625" style="5" customWidth="1"/>
    <col min="4342" max="4342" width="7.5703125" style="5" customWidth="1"/>
    <col min="4343" max="4343" width="10.85546875" style="5" customWidth="1"/>
    <col min="4344" max="4344" width="9.85546875" style="5" customWidth="1"/>
    <col min="4345" max="4345" width="13.85546875" style="5" customWidth="1"/>
    <col min="4346" max="4346" width="15" style="5" customWidth="1"/>
    <col min="4347" max="4403" width="10.28515625" style="5" customWidth="1"/>
    <col min="4404" max="4583" width="9.140625" style="5"/>
    <col min="4584" max="4584" width="5.42578125" style="5" customWidth="1"/>
    <col min="4585" max="4585" width="23.5703125" style="5" customWidth="1"/>
    <col min="4586" max="4586" width="6.85546875" style="5" customWidth="1"/>
    <col min="4587" max="4587" width="5.7109375" style="5" customWidth="1"/>
    <col min="4588" max="4588" width="5.28515625" style="5" customWidth="1"/>
    <col min="4589" max="4589" width="6.42578125" style="5" customWidth="1"/>
    <col min="4590" max="4591" width="5.42578125" style="5" customWidth="1"/>
    <col min="4592" max="4592" width="5" style="5" customWidth="1"/>
    <col min="4593" max="4593" width="7.7109375" style="5" customWidth="1"/>
    <col min="4594" max="4594" width="4.7109375" style="5" customWidth="1"/>
    <col min="4595" max="4595" width="6.7109375" style="5" customWidth="1"/>
    <col min="4596" max="4596" width="5.85546875" style="5" customWidth="1"/>
    <col min="4597" max="4597" width="8.140625" style="5" customWidth="1"/>
    <col min="4598" max="4598" width="7.5703125" style="5" customWidth="1"/>
    <col min="4599" max="4599" width="10.85546875" style="5" customWidth="1"/>
    <col min="4600" max="4600" width="9.85546875" style="5" customWidth="1"/>
    <col min="4601" max="4601" width="13.85546875" style="5" customWidth="1"/>
    <col min="4602" max="4602" width="15" style="5" customWidth="1"/>
    <col min="4603" max="4659" width="10.28515625" style="5" customWidth="1"/>
    <col min="4660" max="4839" width="9.140625" style="5"/>
    <col min="4840" max="4840" width="5.42578125" style="5" customWidth="1"/>
    <col min="4841" max="4841" width="23.5703125" style="5" customWidth="1"/>
    <col min="4842" max="4842" width="6.85546875" style="5" customWidth="1"/>
    <col min="4843" max="4843" width="5.7109375" style="5" customWidth="1"/>
    <col min="4844" max="4844" width="5.28515625" style="5" customWidth="1"/>
    <col min="4845" max="4845" width="6.42578125" style="5" customWidth="1"/>
    <col min="4846" max="4847" width="5.42578125" style="5" customWidth="1"/>
    <col min="4848" max="4848" width="5" style="5" customWidth="1"/>
    <col min="4849" max="4849" width="7.7109375" style="5" customWidth="1"/>
    <col min="4850" max="4850" width="4.7109375" style="5" customWidth="1"/>
    <col min="4851" max="4851" width="6.7109375" style="5" customWidth="1"/>
    <col min="4852" max="4852" width="5.85546875" style="5" customWidth="1"/>
    <col min="4853" max="4853" width="8.140625" style="5" customWidth="1"/>
    <col min="4854" max="4854" width="7.5703125" style="5" customWidth="1"/>
    <col min="4855" max="4855" width="10.85546875" style="5" customWidth="1"/>
    <col min="4856" max="4856" width="9.85546875" style="5" customWidth="1"/>
    <col min="4857" max="4857" width="13.85546875" style="5" customWidth="1"/>
    <col min="4858" max="4858" width="15" style="5" customWidth="1"/>
    <col min="4859" max="4915" width="10.28515625" style="5" customWidth="1"/>
    <col min="4916" max="5095" width="9.140625" style="5"/>
    <col min="5096" max="5096" width="5.42578125" style="5" customWidth="1"/>
    <col min="5097" max="5097" width="23.5703125" style="5" customWidth="1"/>
    <col min="5098" max="5098" width="6.85546875" style="5" customWidth="1"/>
    <col min="5099" max="5099" width="5.7109375" style="5" customWidth="1"/>
    <col min="5100" max="5100" width="5.28515625" style="5" customWidth="1"/>
    <col min="5101" max="5101" width="6.42578125" style="5" customWidth="1"/>
    <col min="5102" max="5103" width="5.42578125" style="5" customWidth="1"/>
    <col min="5104" max="5104" width="5" style="5" customWidth="1"/>
    <col min="5105" max="5105" width="7.7109375" style="5" customWidth="1"/>
    <col min="5106" max="5106" width="4.7109375" style="5" customWidth="1"/>
    <col min="5107" max="5107" width="6.7109375" style="5" customWidth="1"/>
    <col min="5108" max="5108" width="5.85546875" style="5" customWidth="1"/>
    <col min="5109" max="5109" width="8.140625" style="5" customWidth="1"/>
    <col min="5110" max="5110" width="7.5703125" style="5" customWidth="1"/>
    <col min="5111" max="5111" width="10.85546875" style="5" customWidth="1"/>
    <col min="5112" max="5112" width="9.85546875" style="5" customWidth="1"/>
    <col min="5113" max="5113" width="13.85546875" style="5" customWidth="1"/>
    <col min="5114" max="5114" width="15" style="5" customWidth="1"/>
    <col min="5115" max="5171" width="10.28515625" style="5" customWidth="1"/>
    <col min="5172" max="5351" width="9.140625" style="5"/>
    <col min="5352" max="5352" width="5.42578125" style="5" customWidth="1"/>
    <col min="5353" max="5353" width="23.5703125" style="5" customWidth="1"/>
    <col min="5354" max="5354" width="6.85546875" style="5" customWidth="1"/>
    <col min="5355" max="5355" width="5.7109375" style="5" customWidth="1"/>
    <col min="5356" max="5356" width="5.28515625" style="5" customWidth="1"/>
    <col min="5357" max="5357" width="6.42578125" style="5" customWidth="1"/>
    <col min="5358" max="5359" width="5.42578125" style="5" customWidth="1"/>
    <col min="5360" max="5360" width="5" style="5" customWidth="1"/>
    <col min="5361" max="5361" width="7.7109375" style="5" customWidth="1"/>
    <col min="5362" max="5362" width="4.7109375" style="5" customWidth="1"/>
    <col min="5363" max="5363" width="6.7109375" style="5" customWidth="1"/>
    <col min="5364" max="5364" width="5.85546875" style="5" customWidth="1"/>
    <col min="5365" max="5365" width="8.140625" style="5" customWidth="1"/>
    <col min="5366" max="5366" width="7.5703125" style="5" customWidth="1"/>
    <col min="5367" max="5367" width="10.85546875" style="5" customWidth="1"/>
    <col min="5368" max="5368" width="9.85546875" style="5" customWidth="1"/>
    <col min="5369" max="5369" width="13.85546875" style="5" customWidth="1"/>
    <col min="5370" max="5370" width="15" style="5" customWidth="1"/>
    <col min="5371" max="5427" width="10.28515625" style="5" customWidth="1"/>
    <col min="5428" max="5607" width="9.140625" style="5"/>
    <col min="5608" max="5608" width="5.42578125" style="5" customWidth="1"/>
    <col min="5609" max="5609" width="23.5703125" style="5" customWidth="1"/>
    <col min="5610" max="5610" width="6.85546875" style="5" customWidth="1"/>
    <col min="5611" max="5611" width="5.7109375" style="5" customWidth="1"/>
    <col min="5612" max="5612" width="5.28515625" style="5" customWidth="1"/>
    <col min="5613" max="5613" width="6.42578125" style="5" customWidth="1"/>
    <col min="5614" max="5615" width="5.42578125" style="5" customWidth="1"/>
    <col min="5616" max="5616" width="5" style="5" customWidth="1"/>
    <col min="5617" max="5617" width="7.7109375" style="5" customWidth="1"/>
    <col min="5618" max="5618" width="4.7109375" style="5" customWidth="1"/>
    <col min="5619" max="5619" width="6.7109375" style="5" customWidth="1"/>
    <col min="5620" max="5620" width="5.85546875" style="5" customWidth="1"/>
    <col min="5621" max="5621" width="8.140625" style="5" customWidth="1"/>
    <col min="5622" max="5622" width="7.5703125" style="5" customWidth="1"/>
    <col min="5623" max="5623" width="10.85546875" style="5" customWidth="1"/>
    <col min="5624" max="5624" width="9.85546875" style="5" customWidth="1"/>
    <col min="5625" max="5625" width="13.85546875" style="5" customWidth="1"/>
    <col min="5626" max="5626" width="15" style="5" customWidth="1"/>
    <col min="5627" max="5683" width="10.28515625" style="5" customWidth="1"/>
    <col min="5684" max="5863" width="9.140625" style="5"/>
    <col min="5864" max="5864" width="5.42578125" style="5" customWidth="1"/>
    <col min="5865" max="5865" width="23.5703125" style="5" customWidth="1"/>
    <col min="5866" max="5866" width="6.85546875" style="5" customWidth="1"/>
    <col min="5867" max="5867" width="5.7109375" style="5" customWidth="1"/>
    <col min="5868" max="5868" width="5.28515625" style="5" customWidth="1"/>
    <col min="5869" max="5869" width="6.42578125" style="5" customWidth="1"/>
    <col min="5870" max="5871" width="5.42578125" style="5" customWidth="1"/>
    <col min="5872" max="5872" width="5" style="5" customWidth="1"/>
    <col min="5873" max="5873" width="7.7109375" style="5" customWidth="1"/>
    <col min="5874" max="5874" width="4.7109375" style="5" customWidth="1"/>
    <col min="5875" max="5875" width="6.7109375" style="5" customWidth="1"/>
    <col min="5876" max="5876" width="5.85546875" style="5" customWidth="1"/>
    <col min="5877" max="5877" width="8.140625" style="5" customWidth="1"/>
    <col min="5878" max="5878" width="7.5703125" style="5" customWidth="1"/>
    <col min="5879" max="5879" width="10.85546875" style="5" customWidth="1"/>
    <col min="5880" max="5880" width="9.85546875" style="5" customWidth="1"/>
    <col min="5881" max="5881" width="13.85546875" style="5" customWidth="1"/>
    <col min="5882" max="5882" width="15" style="5" customWidth="1"/>
    <col min="5883" max="5939" width="10.28515625" style="5" customWidth="1"/>
    <col min="5940" max="6119" width="9.140625" style="5"/>
    <col min="6120" max="6120" width="5.42578125" style="5" customWidth="1"/>
    <col min="6121" max="6121" width="23.5703125" style="5" customWidth="1"/>
    <col min="6122" max="6122" width="6.85546875" style="5" customWidth="1"/>
    <col min="6123" max="6123" width="5.7109375" style="5" customWidth="1"/>
    <col min="6124" max="6124" width="5.28515625" style="5" customWidth="1"/>
    <col min="6125" max="6125" width="6.42578125" style="5" customWidth="1"/>
    <col min="6126" max="6127" width="5.42578125" style="5" customWidth="1"/>
    <col min="6128" max="6128" width="5" style="5" customWidth="1"/>
    <col min="6129" max="6129" width="7.7109375" style="5" customWidth="1"/>
    <col min="6130" max="6130" width="4.7109375" style="5" customWidth="1"/>
    <col min="6131" max="6131" width="6.7109375" style="5" customWidth="1"/>
    <col min="6132" max="6132" width="5.85546875" style="5" customWidth="1"/>
    <col min="6133" max="6133" width="8.140625" style="5" customWidth="1"/>
    <col min="6134" max="6134" width="7.5703125" style="5" customWidth="1"/>
    <col min="6135" max="6135" width="10.85546875" style="5" customWidth="1"/>
    <col min="6136" max="6136" width="9.85546875" style="5" customWidth="1"/>
    <col min="6137" max="6137" width="13.85546875" style="5" customWidth="1"/>
    <col min="6138" max="6138" width="15" style="5" customWidth="1"/>
    <col min="6139" max="6195" width="10.28515625" style="5" customWidth="1"/>
    <col min="6196" max="6375" width="9.140625" style="5"/>
    <col min="6376" max="6376" width="5.42578125" style="5" customWidth="1"/>
    <col min="6377" max="6377" width="23.5703125" style="5" customWidth="1"/>
    <col min="6378" max="6378" width="6.85546875" style="5" customWidth="1"/>
    <col min="6379" max="6379" width="5.7109375" style="5" customWidth="1"/>
    <col min="6380" max="6380" width="5.28515625" style="5" customWidth="1"/>
    <col min="6381" max="6381" width="6.42578125" style="5" customWidth="1"/>
    <col min="6382" max="6383" width="5.42578125" style="5" customWidth="1"/>
    <col min="6384" max="6384" width="5" style="5" customWidth="1"/>
    <col min="6385" max="6385" width="7.7109375" style="5" customWidth="1"/>
    <col min="6386" max="6386" width="4.7109375" style="5" customWidth="1"/>
    <col min="6387" max="6387" width="6.7109375" style="5" customWidth="1"/>
    <col min="6388" max="6388" width="5.85546875" style="5" customWidth="1"/>
    <col min="6389" max="6389" width="8.140625" style="5" customWidth="1"/>
    <col min="6390" max="6390" width="7.5703125" style="5" customWidth="1"/>
    <col min="6391" max="6391" width="10.85546875" style="5" customWidth="1"/>
    <col min="6392" max="6392" width="9.85546875" style="5" customWidth="1"/>
    <col min="6393" max="6393" width="13.85546875" style="5" customWidth="1"/>
    <col min="6394" max="6394" width="15" style="5" customWidth="1"/>
    <col min="6395" max="6451" width="10.28515625" style="5" customWidth="1"/>
    <col min="6452" max="6631" width="9.140625" style="5"/>
    <col min="6632" max="6632" width="5.42578125" style="5" customWidth="1"/>
    <col min="6633" max="6633" width="23.5703125" style="5" customWidth="1"/>
    <col min="6634" max="6634" width="6.85546875" style="5" customWidth="1"/>
    <col min="6635" max="6635" width="5.7109375" style="5" customWidth="1"/>
    <col min="6636" max="6636" width="5.28515625" style="5" customWidth="1"/>
    <col min="6637" max="6637" width="6.42578125" style="5" customWidth="1"/>
    <col min="6638" max="6639" width="5.42578125" style="5" customWidth="1"/>
    <col min="6640" max="6640" width="5" style="5" customWidth="1"/>
    <col min="6641" max="6641" width="7.7109375" style="5" customWidth="1"/>
    <col min="6642" max="6642" width="4.7109375" style="5" customWidth="1"/>
    <col min="6643" max="6643" width="6.7109375" style="5" customWidth="1"/>
    <col min="6644" max="6644" width="5.85546875" style="5" customWidth="1"/>
    <col min="6645" max="6645" width="8.140625" style="5" customWidth="1"/>
    <col min="6646" max="6646" width="7.5703125" style="5" customWidth="1"/>
    <col min="6647" max="6647" width="10.85546875" style="5" customWidth="1"/>
    <col min="6648" max="6648" width="9.85546875" style="5" customWidth="1"/>
    <col min="6649" max="6649" width="13.85546875" style="5" customWidth="1"/>
    <col min="6650" max="6650" width="15" style="5" customWidth="1"/>
    <col min="6651" max="6707" width="10.28515625" style="5" customWidth="1"/>
    <col min="6708" max="6887" width="9.140625" style="5"/>
    <col min="6888" max="6888" width="5.42578125" style="5" customWidth="1"/>
    <col min="6889" max="6889" width="23.5703125" style="5" customWidth="1"/>
    <col min="6890" max="6890" width="6.85546875" style="5" customWidth="1"/>
    <col min="6891" max="6891" width="5.7109375" style="5" customWidth="1"/>
    <col min="6892" max="6892" width="5.28515625" style="5" customWidth="1"/>
    <col min="6893" max="6893" width="6.42578125" style="5" customWidth="1"/>
    <col min="6894" max="6895" width="5.42578125" style="5" customWidth="1"/>
    <col min="6896" max="6896" width="5" style="5" customWidth="1"/>
    <col min="6897" max="6897" width="7.7109375" style="5" customWidth="1"/>
    <col min="6898" max="6898" width="4.7109375" style="5" customWidth="1"/>
    <col min="6899" max="6899" width="6.7109375" style="5" customWidth="1"/>
    <col min="6900" max="6900" width="5.85546875" style="5" customWidth="1"/>
    <col min="6901" max="6901" width="8.140625" style="5" customWidth="1"/>
    <col min="6902" max="6902" width="7.5703125" style="5" customWidth="1"/>
    <col min="6903" max="6903" width="10.85546875" style="5" customWidth="1"/>
    <col min="6904" max="6904" width="9.85546875" style="5" customWidth="1"/>
    <col min="6905" max="6905" width="13.85546875" style="5" customWidth="1"/>
    <col min="6906" max="6906" width="15" style="5" customWidth="1"/>
    <col min="6907" max="6963" width="10.28515625" style="5" customWidth="1"/>
    <col min="6964" max="7143" width="9.140625" style="5"/>
    <col min="7144" max="7144" width="5.42578125" style="5" customWidth="1"/>
    <col min="7145" max="7145" width="23.5703125" style="5" customWidth="1"/>
    <col min="7146" max="7146" width="6.85546875" style="5" customWidth="1"/>
    <col min="7147" max="7147" width="5.7109375" style="5" customWidth="1"/>
    <col min="7148" max="7148" width="5.28515625" style="5" customWidth="1"/>
    <col min="7149" max="7149" width="6.42578125" style="5" customWidth="1"/>
    <col min="7150" max="7151" width="5.42578125" style="5" customWidth="1"/>
    <col min="7152" max="7152" width="5" style="5" customWidth="1"/>
    <col min="7153" max="7153" width="7.7109375" style="5" customWidth="1"/>
    <col min="7154" max="7154" width="4.7109375" style="5" customWidth="1"/>
    <col min="7155" max="7155" width="6.7109375" style="5" customWidth="1"/>
    <col min="7156" max="7156" width="5.85546875" style="5" customWidth="1"/>
    <col min="7157" max="7157" width="8.140625" style="5" customWidth="1"/>
    <col min="7158" max="7158" width="7.5703125" style="5" customWidth="1"/>
    <col min="7159" max="7159" width="10.85546875" style="5" customWidth="1"/>
    <col min="7160" max="7160" width="9.85546875" style="5" customWidth="1"/>
    <col min="7161" max="7161" width="13.85546875" style="5" customWidth="1"/>
    <col min="7162" max="7162" width="15" style="5" customWidth="1"/>
    <col min="7163" max="7219" width="10.28515625" style="5" customWidth="1"/>
    <col min="7220" max="7399" width="9.140625" style="5"/>
    <col min="7400" max="7400" width="5.42578125" style="5" customWidth="1"/>
    <col min="7401" max="7401" width="23.5703125" style="5" customWidth="1"/>
    <col min="7402" max="7402" width="6.85546875" style="5" customWidth="1"/>
    <col min="7403" max="7403" width="5.7109375" style="5" customWidth="1"/>
    <col min="7404" max="7404" width="5.28515625" style="5" customWidth="1"/>
    <col min="7405" max="7405" width="6.42578125" style="5" customWidth="1"/>
    <col min="7406" max="7407" width="5.42578125" style="5" customWidth="1"/>
    <col min="7408" max="7408" width="5" style="5" customWidth="1"/>
    <col min="7409" max="7409" width="7.7109375" style="5" customWidth="1"/>
    <col min="7410" max="7410" width="4.7109375" style="5" customWidth="1"/>
    <col min="7411" max="7411" width="6.7109375" style="5" customWidth="1"/>
    <col min="7412" max="7412" width="5.85546875" style="5" customWidth="1"/>
    <col min="7413" max="7413" width="8.140625" style="5" customWidth="1"/>
    <col min="7414" max="7414" width="7.5703125" style="5" customWidth="1"/>
    <col min="7415" max="7415" width="10.85546875" style="5" customWidth="1"/>
    <col min="7416" max="7416" width="9.85546875" style="5" customWidth="1"/>
    <col min="7417" max="7417" width="13.85546875" style="5" customWidth="1"/>
    <col min="7418" max="7418" width="15" style="5" customWidth="1"/>
    <col min="7419" max="7475" width="10.28515625" style="5" customWidth="1"/>
    <col min="7476" max="7655" width="9.140625" style="5"/>
    <col min="7656" max="7656" width="5.42578125" style="5" customWidth="1"/>
    <col min="7657" max="7657" width="23.5703125" style="5" customWidth="1"/>
    <col min="7658" max="7658" width="6.85546875" style="5" customWidth="1"/>
    <col min="7659" max="7659" width="5.7109375" style="5" customWidth="1"/>
    <col min="7660" max="7660" width="5.28515625" style="5" customWidth="1"/>
    <col min="7661" max="7661" width="6.42578125" style="5" customWidth="1"/>
    <col min="7662" max="7663" width="5.42578125" style="5" customWidth="1"/>
    <col min="7664" max="7664" width="5" style="5" customWidth="1"/>
    <col min="7665" max="7665" width="7.7109375" style="5" customWidth="1"/>
    <col min="7666" max="7666" width="4.7109375" style="5" customWidth="1"/>
    <col min="7667" max="7667" width="6.7109375" style="5" customWidth="1"/>
    <col min="7668" max="7668" width="5.85546875" style="5" customWidth="1"/>
    <col min="7669" max="7669" width="8.140625" style="5" customWidth="1"/>
    <col min="7670" max="7670" width="7.5703125" style="5" customWidth="1"/>
    <col min="7671" max="7671" width="10.85546875" style="5" customWidth="1"/>
    <col min="7672" max="7672" width="9.85546875" style="5" customWidth="1"/>
    <col min="7673" max="7673" width="13.85546875" style="5" customWidth="1"/>
    <col min="7674" max="7674" width="15" style="5" customWidth="1"/>
    <col min="7675" max="7731" width="10.28515625" style="5" customWidth="1"/>
    <col min="7732" max="7911" width="9.140625" style="5"/>
    <col min="7912" max="7912" width="5.42578125" style="5" customWidth="1"/>
    <col min="7913" max="7913" width="23.5703125" style="5" customWidth="1"/>
    <col min="7914" max="7914" width="6.85546875" style="5" customWidth="1"/>
    <col min="7915" max="7915" width="5.7109375" style="5" customWidth="1"/>
    <col min="7916" max="7916" width="5.28515625" style="5" customWidth="1"/>
    <col min="7917" max="7917" width="6.42578125" style="5" customWidth="1"/>
    <col min="7918" max="7919" width="5.42578125" style="5" customWidth="1"/>
    <col min="7920" max="7920" width="5" style="5" customWidth="1"/>
    <col min="7921" max="7921" width="7.7109375" style="5" customWidth="1"/>
    <col min="7922" max="7922" width="4.7109375" style="5" customWidth="1"/>
    <col min="7923" max="7923" width="6.7109375" style="5" customWidth="1"/>
    <col min="7924" max="7924" width="5.85546875" style="5" customWidth="1"/>
    <col min="7925" max="7925" width="8.140625" style="5" customWidth="1"/>
    <col min="7926" max="7926" width="7.5703125" style="5" customWidth="1"/>
    <col min="7927" max="7927" width="10.85546875" style="5" customWidth="1"/>
    <col min="7928" max="7928" width="9.85546875" style="5" customWidth="1"/>
    <col min="7929" max="7929" width="13.85546875" style="5" customWidth="1"/>
    <col min="7930" max="7930" width="15" style="5" customWidth="1"/>
    <col min="7931" max="7987" width="10.28515625" style="5" customWidth="1"/>
    <col min="7988" max="8167" width="9.140625" style="5"/>
    <col min="8168" max="8168" width="5.42578125" style="5" customWidth="1"/>
    <col min="8169" max="8169" width="23.5703125" style="5" customWidth="1"/>
    <col min="8170" max="8170" width="6.85546875" style="5" customWidth="1"/>
    <col min="8171" max="8171" width="5.7109375" style="5" customWidth="1"/>
    <col min="8172" max="8172" width="5.28515625" style="5" customWidth="1"/>
    <col min="8173" max="8173" width="6.42578125" style="5" customWidth="1"/>
    <col min="8174" max="8175" width="5.42578125" style="5" customWidth="1"/>
    <col min="8176" max="8176" width="5" style="5" customWidth="1"/>
    <col min="8177" max="8177" width="7.7109375" style="5" customWidth="1"/>
    <col min="8178" max="8178" width="4.7109375" style="5" customWidth="1"/>
    <col min="8179" max="8179" width="6.7109375" style="5" customWidth="1"/>
    <col min="8180" max="8180" width="5.85546875" style="5" customWidth="1"/>
    <col min="8181" max="8181" width="8.140625" style="5" customWidth="1"/>
    <col min="8182" max="8182" width="7.5703125" style="5" customWidth="1"/>
    <col min="8183" max="8183" width="10.85546875" style="5" customWidth="1"/>
    <col min="8184" max="8184" width="9.85546875" style="5" customWidth="1"/>
    <col min="8185" max="8185" width="13.85546875" style="5" customWidth="1"/>
    <col min="8186" max="8186" width="15" style="5" customWidth="1"/>
    <col min="8187" max="8243" width="10.28515625" style="5" customWidth="1"/>
    <col min="8244" max="8423" width="9.140625" style="5"/>
    <col min="8424" max="8424" width="5.42578125" style="5" customWidth="1"/>
    <col min="8425" max="8425" width="23.5703125" style="5" customWidth="1"/>
    <col min="8426" max="8426" width="6.85546875" style="5" customWidth="1"/>
    <col min="8427" max="8427" width="5.7109375" style="5" customWidth="1"/>
    <col min="8428" max="8428" width="5.28515625" style="5" customWidth="1"/>
    <col min="8429" max="8429" width="6.42578125" style="5" customWidth="1"/>
    <col min="8430" max="8431" width="5.42578125" style="5" customWidth="1"/>
    <col min="8432" max="8432" width="5" style="5" customWidth="1"/>
    <col min="8433" max="8433" width="7.7109375" style="5" customWidth="1"/>
    <col min="8434" max="8434" width="4.7109375" style="5" customWidth="1"/>
    <col min="8435" max="8435" width="6.7109375" style="5" customWidth="1"/>
    <col min="8436" max="8436" width="5.85546875" style="5" customWidth="1"/>
    <col min="8437" max="8437" width="8.140625" style="5" customWidth="1"/>
    <col min="8438" max="8438" width="7.5703125" style="5" customWidth="1"/>
    <col min="8439" max="8439" width="10.85546875" style="5" customWidth="1"/>
    <col min="8440" max="8440" width="9.85546875" style="5" customWidth="1"/>
    <col min="8441" max="8441" width="13.85546875" style="5" customWidth="1"/>
    <col min="8442" max="8442" width="15" style="5" customWidth="1"/>
    <col min="8443" max="8499" width="10.28515625" style="5" customWidth="1"/>
    <col min="8500" max="8679" width="9.140625" style="5"/>
    <col min="8680" max="8680" width="5.42578125" style="5" customWidth="1"/>
    <col min="8681" max="8681" width="23.5703125" style="5" customWidth="1"/>
    <col min="8682" max="8682" width="6.85546875" style="5" customWidth="1"/>
    <col min="8683" max="8683" width="5.7109375" style="5" customWidth="1"/>
    <col min="8684" max="8684" width="5.28515625" style="5" customWidth="1"/>
    <col min="8685" max="8685" width="6.42578125" style="5" customWidth="1"/>
    <col min="8686" max="8687" width="5.42578125" style="5" customWidth="1"/>
    <col min="8688" max="8688" width="5" style="5" customWidth="1"/>
    <col min="8689" max="8689" width="7.7109375" style="5" customWidth="1"/>
    <col min="8690" max="8690" width="4.7109375" style="5" customWidth="1"/>
    <col min="8691" max="8691" width="6.7109375" style="5" customWidth="1"/>
    <col min="8692" max="8692" width="5.85546875" style="5" customWidth="1"/>
    <col min="8693" max="8693" width="8.140625" style="5" customWidth="1"/>
    <col min="8694" max="8694" width="7.5703125" style="5" customWidth="1"/>
    <col min="8695" max="8695" width="10.85546875" style="5" customWidth="1"/>
    <col min="8696" max="8696" width="9.85546875" style="5" customWidth="1"/>
    <col min="8697" max="8697" width="13.85546875" style="5" customWidth="1"/>
    <col min="8698" max="8698" width="15" style="5" customWidth="1"/>
    <col min="8699" max="8755" width="10.28515625" style="5" customWidth="1"/>
    <col min="8756" max="8935" width="9.140625" style="5"/>
    <col min="8936" max="8936" width="5.42578125" style="5" customWidth="1"/>
    <col min="8937" max="8937" width="23.5703125" style="5" customWidth="1"/>
    <col min="8938" max="8938" width="6.85546875" style="5" customWidth="1"/>
    <col min="8939" max="8939" width="5.7109375" style="5" customWidth="1"/>
    <col min="8940" max="8940" width="5.28515625" style="5" customWidth="1"/>
    <col min="8941" max="8941" width="6.42578125" style="5" customWidth="1"/>
    <col min="8942" max="8943" width="5.42578125" style="5" customWidth="1"/>
    <col min="8944" max="8944" width="5" style="5" customWidth="1"/>
    <col min="8945" max="8945" width="7.7109375" style="5" customWidth="1"/>
    <col min="8946" max="8946" width="4.7109375" style="5" customWidth="1"/>
    <col min="8947" max="8947" width="6.7109375" style="5" customWidth="1"/>
    <col min="8948" max="8948" width="5.85546875" style="5" customWidth="1"/>
    <col min="8949" max="8949" width="8.140625" style="5" customWidth="1"/>
    <col min="8950" max="8950" width="7.5703125" style="5" customWidth="1"/>
    <col min="8951" max="8951" width="10.85546875" style="5" customWidth="1"/>
    <col min="8952" max="8952" width="9.85546875" style="5" customWidth="1"/>
    <col min="8953" max="8953" width="13.85546875" style="5" customWidth="1"/>
    <col min="8954" max="8954" width="15" style="5" customWidth="1"/>
    <col min="8955" max="9011" width="10.28515625" style="5" customWidth="1"/>
    <col min="9012" max="9191" width="9.140625" style="5"/>
    <col min="9192" max="9192" width="5.42578125" style="5" customWidth="1"/>
    <col min="9193" max="9193" width="23.5703125" style="5" customWidth="1"/>
    <col min="9194" max="9194" width="6.85546875" style="5" customWidth="1"/>
    <col min="9195" max="9195" width="5.7109375" style="5" customWidth="1"/>
    <col min="9196" max="9196" width="5.28515625" style="5" customWidth="1"/>
    <col min="9197" max="9197" width="6.42578125" style="5" customWidth="1"/>
    <col min="9198" max="9199" width="5.42578125" style="5" customWidth="1"/>
    <col min="9200" max="9200" width="5" style="5" customWidth="1"/>
    <col min="9201" max="9201" width="7.7109375" style="5" customWidth="1"/>
    <col min="9202" max="9202" width="4.7109375" style="5" customWidth="1"/>
    <col min="9203" max="9203" width="6.7109375" style="5" customWidth="1"/>
    <col min="9204" max="9204" width="5.85546875" style="5" customWidth="1"/>
    <col min="9205" max="9205" width="8.140625" style="5" customWidth="1"/>
    <col min="9206" max="9206" width="7.5703125" style="5" customWidth="1"/>
    <col min="9207" max="9207" width="10.85546875" style="5" customWidth="1"/>
    <col min="9208" max="9208" width="9.85546875" style="5" customWidth="1"/>
    <col min="9209" max="9209" width="13.85546875" style="5" customWidth="1"/>
    <col min="9210" max="9210" width="15" style="5" customWidth="1"/>
    <col min="9211" max="9267" width="10.28515625" style="5" customWidth="1"/>
    <col min="9268" max="9447" width="9.140625" style="5"/>
    <col min="9448" max="9448" width="5.42578125" style="5" customWidth="1"/>
    <col min="9449" max="9449" width="23.5703125" style="5" customWidth="1"/>
    <col min="9450" max="9450" width="6.85546875" style="5" customWidth="1"/>
    <col min="9451" max="9451" width="5.7109375" style="5" customWidth="1"/>
    <col min="9452" max="9452" width="5.28515625" style="5" customWidth="1"/>
    <col min="9453" max="9453" width="6.42578125" style="5" customWidth="1"/>
    <col min="9454" max="9455" width="5.42578125" style="5" customWidth="1"/>
    <col min="9456" max="9456" width="5" style="5" customWidth="1"/>
    <col min="9457" max="9457" width="7.7109375" style="5" customWidth="1"/>
    <col min="9458" max="9458" width="4.7109375" style="5" customWidth="1"/>
    <col min="9459" max="9459" width="6.7109375" style="5" customWidth="1"/>
    <col min="9460" max="9460" width="5.85546875" style="5" customWidth="1"/>
    <col min="9461" max="9461" width="8.140625" style="5" customWidth="1"/>
    <col min="9462" max="9462" width="7.5703125" style="5" customWidth="1"/>
    <col min="9463" max="9463" width="10.85546875" style="5" customWidth="1"/>
    <col min="9464" max="9464" width="9.85546875" style="5" customWidth="1"/>
    <col min="9465" max="9465" width="13.85546875" style="5" customWidth="1"/>
    <col min="9466" max="9466" width="15" style="5" customWidth="1"/>
    <col min="9467" max="9523" width="10.28515625" style="5" customWidth="1"/>
    <col min="9524" max="9703" width="9.140625" style="5"/>
    <col min="9704" max="9704" width="5.42578125" style="5" customWidth="1"/>
    <col min="9705" max="9705" width="23.5703125" style="5" customWidth="1"/>
    <col min="9706" max="9706" width="6.85546875" style="5" customWidth="1"/>
    <col min="9707" max="9707" width="5.7109375" style="5" customWidth="1"/>
    <col min="9708" max="9708" width="5.28515625" style="5" customWidth="1"/>
    <col min="9709" max="9709" width="6.42578125" style="5" customWidth="1"/>
    <col min="9710" max="9711" width="5.42578125" style="5" customWidth="1"/>
    <col min="9712" max="9712" width="5" style="5" customWidth="1"/>
    <col min="9713" max="9713" width="7.7109375" style="5" customWidth="1"/>
    <col min="9714" max="9714" width="4.7109375" style="5" customWidth="1"/>
    <col min="9715" max="9715" width="6.7109375" style="5" customWidth="1"/>
    <col min="9716" max="9716" width="5.85546875" style="5" customWidth="1"/>
    <col min="9717" max="9717" width="8.140625" style="5" customWidth="1"/>
    <col min="9718" max="9718" width="7.5703125" style="5" customWidth="1"/>
    <col min="9719" max="9719" width="10.85546875" style="5" customWidth="1"/>
    <col min="9720" max="9720" width="9.85546875" style="5" customWidth="1"/>
    <col min="9721" max="9721" width="13.85546875" style="5" customWidth="1"/>
    <col min="9722" max="9722" width="15" style="5" customWidth="1"/>
    <col min="9723" max="9779" width="10.28515625" style="5" customWidth="1"/>
    <col min="9780" max="9959" width="9.140625" style="5"/>
    <col min="9960" max="9960" width="5.42578125" style="5" customWidth="1"/>
    <col min="9961" max="9961" width="23.5703125" style="5" customWidth="1"/>
    <col min="9962" max="9962" width="6.85546875" style="5" customWidth="1"/>
    <col min="9963" max="9963" width="5.7109375" style="5" customWidth="1"/>
    <col min="9964" max="9964" width="5.28515625" style="5" customWidth="1"/>
    <col min="9965" max="9965" width="6.42578125" style="5" customWidth="1"/>
    <col min="9966" max="9967" width="5.42578125" style="5" customWidth="1"/>
    <col min="9968" max="9968" width="5" style="5" customWidth="1"/>
    <col min="9969" max="9969" width="7.7109375" style="5" customWidth="1"/>
    <col min="9970" max="9970" width="4.7109375" style="5" customWidth="1"/>
    <col min="9971" max="9971" width="6.7109375" style="5" customWidth="1"/>
    <col min="9972" max="9972" width="5.85546875" style="5" customWidth="1"/>
    <col min="9973" max="9973" width="8.140625" style="5" customWidth="1"/>
    <col min="9974" max="9974" width="7.5703125" style="5" customWidth="1"/>
    <col min="9975" max="9975" width="10.85546875" style="5" customWidth="1"/>
    <col min="9976" max="9976" width="9.85546875" style="5" customWidth="1"/>
    <col min="9977" max="9977" width="13.85546875" style="5" customWidth="1"/>
    <col min="9978" max="9978" width="15" style="5" customWidth="1"/>
    <col min="9979" max="10035" width="10.28515625" style="5" customWidth="1"/>
    <col min="10036" max="10215" width="9.140625" style="5"/>
    <col min="10216" max="10216" width="5.42578125" style="5" customWidth="1"/>
    <col min="10217" max="10217" width="23.5703125" style="5" customWidth="1"/>
    <col min="10218" max="10218" width="6.85546875" style="5" customWidth="1"/>
    <col min="10219" max="10219" width="5.7109375" style="5" customWidth="1"/>
    <col min="10220" max="10220" width="5.28515625" style="5" customWidth="1"/>
    <col min="10221" max="10221" width="6.42578125" style="5" customWidth="1"/>
    <col min="10222" max="10223" width="5.42578125" style="5" customWidth="1"/>
    <col min="10224" max="10224" width="5" style="5" customWidth="1"/>
    <col min="10225" max="10225" width="7.7109375" style="5" customWidth="1"/>
    <col min="10226" max="10226" width="4.7109375" style="5" customWidth="1"/>
    <col min="10227" max="10227" width="6.7109375" style="5" customWidth="1"/>
    <col min="10228" max="10228" width="5.85546875" style="5" customWidth="1"/>
    <col min="10229" max="10229" width="8.140625" style="5" customWidth="1"/>
    <col min="10230" max="10230" width="7.5703125" style="5" customWidth="1"/>
    <col min="10231" max="10231" width="10.85546875" style="5" customWidth="1"/>
    <col min="10232" max="10232" width="9.85546875" style="5" customWidth="1"/>
    <col min="10233" max="10233" width="13.85546875" style="5" customWidth="1"/>
    <col min="10234" max="10234" width="15" style="5" customWidth="1"/>
    <col min="10235" max="10291" width="10.28515625" style="5" customWidth="1"/>
    <col min="10292" max="10471" width="9.140625" style="5"/>
    <col min="10472" max="10472" width="5.42578125" style="5" customWidth="1"/>
    <col min="10473" max="10473" width="23.5703125" style="5" customWidth="1"/>
    <col min="10474" max="10474" width="6.85546875" style="5" customWidth="1"/>
    <col min="10475" max="10475" width="5.7109375" style="5" customWidth="1"/>
    <col min="10476" max="10476" width="5.28515625" style="5" customWidth="1"/>
    <col min="10477" max="10477" width="6.42578125" style="5" customWidth="1"/>
    <col min="10478" max="10479" width="5.42578125" style="5" customWidth="1"/>
    <col min="10480" max="10480" width="5" style="5" customWidth="1"/>
    <col min="10481" max="10481" width="7.7109375" style="5" customWidth="1"/>
    <col min="10482" max="10482" width="4.7109375" style="5" customWidth="1"/>
    <col min="10483" max="10483" width="6.7109375" style="5" customWidth="1"/>
    <col min="10484" max="10484" width="5.85546875" style="5" customWidth="1"/>
    <col min="10485" max="10485" width="8.140625" style="5" customWidth="1"/>
    <col min="10486" max="10486" width="7.5703125" style="5" customWidth="1"/>
    <col min="10487" max="10487" width="10.85546875" style="5" customWidth="1"/>
    <col min="10488" max="10488" width="9.85546875" style="5" customWidth="1"/>
    <col min="10489" max="10489" width="13.85546875" style="5" customWidth="1"/>
    <col min="10490" max="10490" width="15" style="5" customWidth="1"/>
    <col min="10491" max="10547" width="10.28515625" style="5" customWidth="1"/>
    <col min="10548" max="10727" width="9.140625" style="5"/>
    <col min="10728" max="10728" width="5.42578125" style="5" customWidth="1"/>
    <col min="10729" max="10729" width="23.5703125" style="5" customWidth="1"/>
    <col min="10730" max="10730" width="6.85546875" style="5" customWidth="1"/>
    <col min="10731" max="10731" width="5.7109375" style="5" customWidth="1"/>
    <col min="10732" max="10732" width="5.28515625" style="5" customWidth="1"/>
    <col min="10733" max="10733" width="6.42578125" style="5" customWidth="1"/>
    <col min="10734" max="10735" width="5.42578125" style="5" customWidth="1"/>
    <col min="10736" max="10736" width="5" style="5" customWidth="1"/>
    <col min="10737" max="10737" width="7.7109375" style="5" customWidth="1"/>
    <col min="10738" max="10738" width="4.7109375" style="5" customWidth="1"/>
    <col min="10739" max="10739" width="6.7109375" style="5" customWidth="1"/>
    <col min="10740" max="10740" width="5.85546875" style="5" customWidth="1"/>
    <col min="10741" max="10741" width="8.140625" style="5" customWidth="1"/>
    <col min="10742" max="10742" width="7.5703125" style="5" customWidth="1"/>
    <col min="10743" max="10743" width="10.85546875" style="5" customWidth="1"/>
    <col min="10744" max="10744" width="9.85546875" style="5" customWidth="1"/>
    <col min="10745" max="10745" width="13.85546875" style="5" customWidth="1"/>
    <col min="10746" max="10746" width="15" style="5" customWidth="1"/>
    <col min="10747" max="10803" width="10.28515625" style="5" customWidth="1"/>
    <col min="10804" max="10983" width="9.140625" style="5"/>
    <col min="10984" max="10984" width="5.42578125" style="5" customWidth="1"/>
    <col min="10985" max="10985" width="23.5703125" style="5" customWidth="1"/>
    <col min="10986" max="10986" width="6.85546875" style="5" customWidth="1"/>
    <col min="10987" max="10987" width="5.7109375" style="5" customWidth="1"/>
    <col min="10988" max="10988" width="5.28515625" style="5" customWidth="1"/>
    <col min="10989" max="10989" width="6.42578125" style="5" customWidth="1"/>
    <col min="10990" max="10991" width="5.42578125" style="5" customWidth="1"/>
    <col min="10992" max="10992" width="5" style="5" customWidth="1"/>
    <col min="10993" max="10993" width="7.7109375" style="5" customWidth="1"/>
    <col min="10994" max="10994" width="4.7109375" style="5" customWidth="1"/>
    <col min="10995" max="10995" width="6.7109375" style="5" customWidth="1"/>
    <col min="10996" max="10996" width="5.85546875" style="5" customWidth="1"/>
    <col min="10997" max="10997" width="8.140625" style="5" customWidth="1"/>
    <col min="10998" max="10998" width="7.5703125" style="5" customWidth="1"/>
    <col min="10999" max="10999" width="10.85546875" style="5" customWidth="1"/>
    <col min="11000" max="11000" width="9.85546875" style="5" customWidth="1"/>
    <col min="11001" max="11001" width="13.85546875" style="5" customWidth="1"/>
    <col min="11002" max="11002" width="15" style="5" customWidth="1"/>
    <col min="11003" max="11059" width="10.28515625" style="5" customWidth="1"/>
    <col min="11060" max="11239" width="9.140625" style="5"/>
    <col min="11240" max="11240" width="5.42578125" style="5" customWidth="1"/>
    <col min="11241" max="11241" width="23.5703125" style="5" customWidth="1"/>
    <col min="11242" max="11242" width="6.85546875" style="5" customWidth="1"/>
    <col min="11243" max="11243" width="5.7109375" style="5" customWidth="1"/>
    <col min="11244" max="11244" width="5.28515625" style="5" customWidth="1"/>
    <col min="11245" max="11245" width="6.42578125" style="5" customWidth="1"/>
    <col min="11246" max="11247" width="5.42578125" style="5" customWidth="1"/>
    <col min="11248" max="11248" width="5" style="5" customWidth="1"/>
    <col min="11249" max="11249" width="7.7109375" style="5" customWidth="1"/>
    <col min="11250" max="11250" width="4.7109375" style="5" customWidth="1"/>
    <col min="11251" max="11251" width="6.7109375" style="5" customWidth="1"/>
    <col min="11252" max="11252" width="5.85546875" style="5" customWidth="1"/>
    <col min="11253" max="11253" width="8.140625" style="5" customWidth="1"/>
    <col min="11254" max="11254" width="7.5703125" style="5" customWidth="1"/>
    <col min="11255" max="11255" width="10.85546875" style="5" customWidth="1"/>
    <col min="11256" max="11256" width="9.85546875" style="5" customWidth="1"/>
    <col min="11257" max="11257" width="13.85546875" style="5" customWidth="1"/>
    <col min="11258" max="11258" width="15" style="5" customWidth="1"/>
    <col min="11259" max="11315" width="10.28515625" style="5" customWidth="1"/>
    <col min="11316" max="11495" width="9.140625" style="5"/>
    <col min="11496" max="11496" width="5.42578125" style="5" customWidth="1"/>
    <col min="11497" max="11497" width="23.5703125" style="5" customWidth="1"/>
    <col min="11498" max="11498" width="6.85546875" style="5" customWidth="1"/>
    <col min="11499" max="11499" width="5.7109375" style="5" customWidth="1"/>
    <col min="11500" max="11500" width="5.28515625" style="5" customWidth="1"/>
    <col min="11501" max="11501" width="6.42578125" style="5" customWidth="1"/>
    <col min="11502" max="11503" width="5.42578125" style="5" customWidth="1"/>
    <col min="11504" max="11504" width="5" style="5" customWidth="1"/>
    <col min="11505" max="11505" width="7.7109375" style="5" customWidth="1"/>
    <col min="11506" max="11506" width="4.7109375" style="5" customWidth="1"/>
    <col min="11507" max="11507" width="6.7109375" style="5" customWidth="1"/>
    <col min="11508" max="11508" width="5.85546875" style="5" customWidth="1"/>
    <col min="11509" max="11509" width="8.140625" style="5" customWidth="1"/>
    <col min="11510" max="11510" width="7.5703125" style="5" customWidth="1"/>
    <col min="11511" max="11511" width="10.85546875" style="5" customWidth="1"/>
    <col min="11512" max="11512" width="9.85546875" style="5" customWidth="1"/>
    <col min="11513" max="11513" width="13.85546875" style="5" customWidth="1"/>
    <col min="11514" max="11514" width="15" style="5" customWidth="1"/>
    <col min="11515" max="11571" width="10.28515625" style="5" customWidth="1"/>
    <col min="11572" max="11751" width="9.140625" style="5"/>
    <col min="11752" max="11752" width="5.42578125" style="5" customWidth="1"/>
    <col min="11753" max="11753" width="23.5703125" style="5" customWidth="1"/>
    <col min="11754" max="11754" width="6.85546875" style="5" customWidth="1"/>
    <col min="11755" max="11755" width="5.7109375" style="5" customWidth="1"/>
    <col min="11756" max="11756" width="5.28515625" style="5" customWidth="1"/>
    <col min="11757" max="11757" width="6.42578125" style="5" customWidth="1"/>
    <col min="11758" max="11759" width="5.42578125" style="5" customWidth="1"/>
    <col min="11760" max="11760" width="5" style="5" customWidth="1"/>
    <col min="11761" max="11761" width="7.7109375" style="5" customWidth="1"/>
    <col min="11762" max="11762" width="4.7109375" style="5" customWidth="1"/>
    <col min="11763" max="11763" width="6.7109375" style="5" customWidth="1"/>
    <col min="11764" max="11764" width="5.85546875" style="5" customWidth="1"/>
    <col min="11765" max="11765" width="8.140625" style="5" customWidth="1"/>
    <col min="11766" max="11766" width="7.5703125" style="5" customWidth="1"/>
    <col min="11767" max="11767" width="10.85546875" style="5" customWidth="1"/>
    <col min="11768" max="11768" width="9.85546875" style="5" customWidth="1"/>
    <col min="11769" max="11769" width="13.85546875" style="5" customWidth="1"/>
    <col min="11770" max="11770" width="15" style="5" customWidth="1"/>
    <col min="11771" max="11827" width="10.28515625" style="5" customWidth="1"/>
    <col min="11828" max="12007" width="9.140625" style="5"/>
    <col min="12008" max="12008" width="5.42578125" style="5" customWidth="1"/>
    <col min="12009" max="12009" width="23.5703125" style="5" customWidth="1"/>
    <col min="12010" max="12010" width="6.85546875" style="5" customWidth="1"/>
    <col min="12011" max="12011" width="5.7109375" style="5" customWidth="1"/>
    <col min="12012" max="12012" width="5.28515625" style="5" customWidth="1"/>
    <col min="12013" max="12013" width="6.42578125" style="5" customWidth="1"/>
    <col min="12014" max="12015" width="5.42578125" style="5" customWidth="1"/>
    <col min="12016" max="12016" width="5" style="5" customWidth="1"/>
    <col min="12017" max="12017" width="7.7109375" style="5" customWidth="1"/>
    <col min="12018" max="12018" width="4.7109375" style="5" customWidth="1"/>
    <col min="12019" max="12019" width="6.7109375" style="5" customWidth="1"/>
    <col min="12020" max="12020" width="5.85546875" style="5" customWidth="1"/>
    <col min="12021" max="12021" width="8.140625" style="5" customWidth="1"/>
    <col min="12022" max="12022" width="7.5703125" style="5" customWidth="1"/>
    <col min="12023" max="12023" width="10.85546875" style="5" customWidth="1"/>
    <col min="12024" max="12024" width="9.85546875" style="5" customWidth="1"/>
    <col min="12025" max="12025" width="13.85546875" style="5" customWidth="1"/>
    <col min="12026" max="12026" width="15" style="5" customWidth="1"/>
    <col min="12027" max="12083" width="10.28515625" style="5" customWidth="1"/>
    <col min="12084" max="12263" width="9.140625" style="5"/>
    <col min="12264" max="12264" width="5.42578125" style="5" customWidth="1"/>
    <col min="12265" max="12265" width="23.5703125" style="5" customWidth="1"/>
    <col min="12266" max="12266" width="6.85546875" style="5" customWidth="1"/>
    <col min="12267" max="12267" width="5.7109375" style="5" customWidth="1"/>
    <col min="12268" max="12268" width="5.28515625" style="5" customWidth="1"/>
    <col min="12269" max="12269" width="6.42578125" style="5" customWidth="1"/>
    <col min="12270" max="12271" width="5.42578125" style="5" customWidth="1"/>
    <col min="12272" max="12272" width="5" style="5" customWidth="1"/>
    <col min="12273" max="12273" width="7.7109375" style="5" customWidth="1"/>
    <col min="12274" max="12274" width="4.7109375" style="5" customWidth="1"/>
    <col min="12275" max="12275" width="6.7109375" style="5" customWidth="1"/>
    <col min="12276" max="12276" width="5.85546875" style="5" customWidth="1"/>
    <col min="12277" max="12277" width="8.140625" style="5" customWidth="1"/>
    <col min="12278" max="12278" width="7.5703125" style="5" customWidth="1"/>
    <col min="12279" max="12279" width="10.85546875" style="5" customWidth="1"/>
    <col min="12280" max="12280" width="9.85546875" style="5" customWidth="1"/>
    <col min="12281" max="12281" width="13.85546875" style="5" customWidth="1"/>
    <col min="12282" max="12282" width="15" style="5" customWidth="1"/>
    <col min="12283" max="12339" width="10.28515625" style="5" customWidth="1"/>
    <col min="12340" max="12519" width="9.140625" style="5"/>
    <col min="12520" max="12520" width="5.42578125" style="5" customWidth="1"/>
    <col min="12521" max="12521" width="23.5703125" style="5" customWidth="1"/>
    <col min="12522" max="12522" width="6.85546875" style="5" customWidth="1"/>
    <col min="12523" max="12523" width="5.7109375" style="5" customWidth="1"/>
    <col min="12524" max="12524" width="5.28515625" style="5" customWidth="1"/>
    <col min="12525" max="12525" width="6.42578125" style="5" customWidth="1"/>
    <col min="12526" max="12527" width="5.42578125" style="5" customWidth="1"/>
    <col min="12528" max="12528" width="5" style="5" customWidth="1"/>
    <col min="12529" max="12529" width="7.7109375" style="5" customWidth="1"/>
    <col min="12530" max="12530" width="4.7109375" style="5" customWidth="1"/>
    <col min="12531" max="12531" width="6.7109375" style="5" customWidth="1"/>
    <col min="12532" max="12532" width="5.85546875" style="5" customWidth="1"/>
    <col min="12533" max="12533" width="8.140625" style="5" customWidth="1"/>
    <col min="12534" max="12534" width="7.5703125" style="5" customWidth="1"/>
    <col min="12535" max="12535" width="10.85546875" style="5" customWidth="1"/>
    <col min="12536" max="12536" width="9.85546875" style="5" customWidth="1"/>
    <col min="12537" max="12537" width="13.85546875" style="5" customWidth="1"/>
    <col min="12538" max="12538" width="15" style="5" customWidth="1"/>
    <col min="12539" max="12595" width="10.28515625" style="5" customWidth="1"/>
    <col min="12596" max="12775" width="9.140625" style="5"/>
    <col min="12776" max="12776" width="5.42578125" style="5" customWidth="1"/>
    <col min="12777" max="12777" width="23.5703125" style="5" customWidth="1"/>
    <col min="12778" max="12778" width="6.85546875" style="5" customWidth="1"/>
    <col min="12779" max="12779" width="5.7109375" style="5" customWidth="1"/>
    <col min="12780" max="12780" width="5.28515625" style="5" customWidth="1"/>
    <col min="12781" max="12781" width="6.42578125" style="5" customWidth="1"/>
    <col min="12782" max="12783" width="5.42578125" style="5" customWidth="1"/>
    <col min="12784" max="12784" width="5" style="5" customWidth="1"/>
    <col min="12785" max="12785" width="7.7109375" style="5" customWidth="1"/>
    <col min="12786" max="12786" width="4.7109375" style="5" customWidth="1"/>
    <col min="12787" max="12787" width="6.7109375" style="5" customWidth="1"/>
    <col min="12788" max="12788" width="5.85546875" style="5" customWidth="1"/>
    <col min="12789" max="12789" width="8.140625" style="5" customWidth="1"/>
    <col min="12790" max="12790" width="7.5703125" style="5" customWidth="1"/>
    <col min="12791" max="12791" width="10.85546875" style="5" customWidth="1"/>
    <col min="12792" max="12792" width="9.85546875" style="5" customWidth="1"/>
    <col min="12793" max="12793" width="13.85546875" style="5" customWidth="1"/>
    <col min="12794" max="12794" width="15" style="5" customWidth="1"/>
    <col min="12795" max="12851" width="10.28515625" style="5" customWidth="1"/>
    <col min="12852" max="13031" width="9.140625" style="5"/>
    <col min="13032" max="13032" width="5.42578125" style="5" customWidth="1"/>
    <col min="13033" max="13033" width="23.5703125" style="5" customWidth="1"/>
    <col min="13034" max="13034" width="6.85546875" style="5" customWidth="1"/>
    <col min="13035" max="13035" width="5.7109375" style="5" customWidth="1"/>
    <col min="13036" max="13036" width="5.28515625" style="5" customWidth="1"/>
    <col min="13037" max="13037" width="6.42578125" style="5" customWidth="1"/>
    <col min="13038" max="13039" width="5.42578125" style="5" customWidth="1"/>
    <col min="13040" max="13040" width="5" style="5" customWidth="1"/>
    <col min="13041" max="13041" width="7.7109375" style="5" customWidth="1"/>
    <col min="13042" max="13042" width="4.7109375" style="5" customWidth="1"/>
    <col min="13043" max="13043" width="6.7109375" style="5" customWidth="1"/>
    <col min="13044" max="13044" width="5.85546875" style="5" customWidth="1"/>
    <col min="13045" max="13045" width="8.140625" style="5" customWidth="1"/>
    <col min="13046" max="13046" width="7.5703125" style="5" customWidth="1"/>
    <col min="13047" max="13047" width="10.85546875" style="5" customWidth="1"/>
    <col min="13048" max="13048" width="9.85546875" style="5" customWidth="1"/>
    <col min="13049" max="13049" width="13.85546875" style="5" customWidth="1"/>
    <col min="13050" max="13050" width="15" style="5" customWidth="1"/>
    <col min="13051" max="13107" width="10.28515625" style="5" customWidth="1"/>
    <col min="13108" max="13287" width="9.140625" style="5"/>
    <col min="13288" max="13288" width="5.42578125" style="5" customWidth="1"/>
    <col min="13289" max="13289" width="23.5703125" style="5" customWidth="1"/>
    <col min="13290" max="13290" width="6.85546875" style="5" customWidth="1"/>
    <col min="13291" max="13291" width="5.7109375" style="5" customWidth="1"/>
    <col min="13292" max="13292" width="5.28515625" style="5" customWidth="1"/>
    <col min="13293" max="13293" width="6.42578125" style="5" customWidth="1"/>
    <col min="13294" max="13295" width="5.42578125" style="5" customWidth="1"/>
    <col min="13296" max="13296" width="5" style="5" customWidth="1"/>
    <col min="13297" max="13297" width="7.7109375" style="5" customWidth="1"/>
    <col min="13298" max="13298" width="4.7109375" style="5" customWidth="1"/>
    <col min="13299" max="13299" width="6.7109375" style="5" customWidth="1"/>
    <col min="13300" max="13300" width="5.85546875" style="5" customWidth="1"/>
    <col min="13301" max="13301" width="8.140625" style="5" customWidth="1"/>
    <col min="13302" max="13302" width="7.5703125" style="5" customWidth="1"/>
    <col min="13303" max="13303" width="10.85546875" style="5" customWidth="1"/>
    <col min="13304" max="13304" width="9.85546875" style="5" customWidth="1"/>
    <col min="13305" max="13305" width="13.85546875" style="5" customWidth="1"/>
    <col min="13306" max="13306" width="15" style="5" customWidth="1"/>
    <col min="13307" max="13363" width="10.28515625" style="5" customWidth="1"/>
    <col min="13364" max="13543" width="9.140625" style="5"/>
    <col min="13544" max="13544" width="5.42578125" style="5" customWidth="1"/>
    <col min="13545" max="13545" width="23.5703125" style="5" customWidth="1"/>
    <col min="13546" max="13546" width="6.85546875" style="5" customWidth="1"/>
    <col min="13547" max="13547" width="5.7109375" style="5" customWidth="1"/>
    <col min="13548" max="13548" width="5.28515625" style="5" customWidth="1"/>
    <col min="13549" max="13549" width="6.42578125" style="5" customWidth="1"/>
    <col min="13550" max="13551" width="5.42578125" style="5" customWidth="1"/>
    <col min="13552" max="13552" width="5" style="5" customWidth="1"/>
    <col min="13553" max="13553" width="7.7109375" style="5" customWidth="1"/>
    <col min="13554" max="13554" width="4.7109375" style="5" customWidth="1"/>
    <col min="13555" max="13555" width="6.7109375" style="5" customWidth="1"/>
    <col min="13556" max="13556" width="5.85546875" style="5" customWidth="1"/>
    <col min="13557" max="13557" width="8.140625" style="5" customWidth="1"/>
    <col min="13558" max="13558" width="7.5703125" style="5" customWidth="1"/>
    <col min="13559" max="13559" width="10.85546875" style="5" customWidth="1"/>
    <col min="13560" max="13560" width="9.85546875" style="5" customWidth="1"/>
    <col min="13561" max="13561" width="13.85546875" style="5" customWidth="1"/>
    <col min="13562" max="13562" width="15" style="5" customWidth="1"/>
    <col min="13563" max="13619" width="10.28515625" style="5" customWidth="1"/>
    <col min="13620" max="13799" width="9.140625" style="5"/>
    <col min="13800" max="13800" width="5.42578125" style="5" customWidth="1"/>
    <col min="13801" max="13801" width="23.5703125" style="5" customWidth="1"/>
    <col min="13802" max="13802" width="6.85546875" style="5" customWidth="1"/>
    <col min="13803" max="13803" width="5.7109375" style="5" customWidth="1"/>
    <col min="13804" max="13804" width="5.28515625" style="5" customWidth="1"/>
    <col min="13805" max="13805" width="6.42578125" style="5" customWidth="1"/>
    <col min="13806" max="13807" width="5.42578125" style="5" customWidth="1"/>
    <col min="13808" max="13808" width="5" style="5" customWidth="1"/>
    <col min="13809" max="13809" width="7.7109375" style="5" customWidth="1"/>
    <col min="13810" max="13810" width="4.7109375" style="5" customWidth="1"/>
    <col min="13811" max="13811" width="6.7109375" style="5" customWidth="1"/>
    <col min="13812" max="13812" width="5.85546875" style="5" customWidth="1"/>
    <col min="13813" max="13813" width="8.140625" style="5" customWidth="1"/>
    <col min="13814" max="13814" width="7.5703125" style="5" customWidth="1"/>
    <col min="13815" max="13815" width="10.85546875" style="5" customWidth="1"/>
    <col min="13816" max="13816" width="9.85546875" style="5" customWidth="1"/>
    <col min="13817" max="13817" width="13.85546875" style="5" customWidth="1"/>
    <col min="13818" max="13818" width="15" style="5" customWidth="1"/>
    <col min="13819" max="13875" width="10.28515625" style="5" customWidth="1"/>
    <col min="13876" max="14055" width="9.140625" style="5"/>
    <col min="14056" max="14056" width="5.42578125" style="5" customWidth="1"/>
    <col min="14057" max="14057" width="23.5703125" style="5" customWidth="1"/>
    <col min="14058" max="14058" width="6.85546875" style="5" customWidth="1"/>
    <col min="14059" max="14059" width="5.7109375" style="5" customWidth="1"/>
    <col min="14060" max="14060" width="5.28515625" style="5" customWidth="1"/>
    <col min="14061" max="14061" width="6.42578125" style="5" customWidth="1"/>
    <col min="14062" max="14063" width="5.42578125" style="5" customWidth="1"/>
    <col min="14064" max="14064" width="5" style="5" customWidth="1"/>
    <col min="14065" max="14065" width="7.7109375" style="5" customWidth="1"/>
    <col min="14066" max="14066" width="4.7109375" style="5" customWidth="1"/>
    <col min="14067" max="14067" width="6.7109375" style="5" customWidth="1"/>
    <col min="14068" max="14068" width="5.85546875" style="5" customWidth="1"/>
    <col min="14069" max="14069" width="8.140625" style="5" customWidth="1"/>
    <col min="14070" max="14070" width="7.5703125" style="5" customWidth="1"/>
    <col min="14071" max="14071" width="10.85546875" style="5" customWidth="1"/>
    <col min="14072" max="14072" width="9.85546875" style="5" customWidth="1"/>
    <col min="14073" max="14073" width="13.85546875" style="5" customWidth="1"/>
    <col min="14074" max="14074" width="15" style="5" customWidth="1"/>
    <col min="14075" max="14131" width="10.28515625" style="5" customWidth="1"/>
    <col min="14132" max="14311" width="9.140625" style="5"/>
    <col min="14312" max="14312" width="5.42578125" style="5" customWidth="1"/>
    <col min="14313" max="14313" width="23.5703125" style="5" customWidth="1"/>
    <col min="14314" max="14314" width="6.85546875" style="5" customWidth="1"/>
    <col min="14315" max="14315" width="5.7109375" style="5" customWidth="1"/>
    <col min="14316" max="14316" width="5.28515625" style="5" customWidth="1"/>
    <col min="14317" max="14317" width="6.42578125" style="5" customWidth="1"/>
    <col min="14318" max="14319" width="5.42578125" style="5" customWidth="1"/>
    <col min="14320" max="14320" width="5" style="5" customWidth="1"/>
    <col min="14321" max="14321" width="7.7109375" style="5" customWidth="1"/>
    <col min="14322" max="14322" width="4.7109375" style="5" customWidth="1"/>
    <col min="14323" max="14323" width="6.7109375" style="5" customWidth="1"/>
    <col min="14324" max="14324" width="5.85546875" style="5" customWidth="1"/>
    <col min="14325" max="14325" width="8.140625" style="5" customWidth="1"/>
    <col min="14326" max="14326" width="7.5703125" style="5" customWidth="1"/>
    <col min="14327" max="14327" width="10.85546875" style="5" customWidth="1"/>
    <col min="14328" max="14328" width="9.85546875" style="5" customWidth="1"/>
    <col min="14329" max="14329" width="13.85546875" style="5" customWidth="1"/>
    <col min="14330" max="14330" width="15" style="5" customWidth="1"/>
    <col min="14331" max="14387" width="10.28515625" style="5" customWidth="1"/>
    <col min="14388" max="14567" width="9.140625" style="5"/>
    <col min="14568" max="14568" width="5.42578125" style="5" customWidth="1"/>
    <col min="14569" max="14569" width="23.5703125" style="5" customWidth="1"/>
    <col min="14570" max="14570" width="6.85546875" style="5" customWidth="1"/>
    <col min="14571" max="14571" width="5.7109375" style="5" customWidth="1"/>
    <col min="14572" max="14572" width="5.28515625" style="5" customWidth="1"/>
    <col min="14573" max="14573" width="6.42578125" style="5" customWidth="1"/>
    <col min="14574" max="14575" width="5.42578125" style="5" customWidth="1"/>
    <col min="14576" max="14576" width="5" style="5" customWidth="1"/>
    <col min="14577" max="14577" width="7.7109375" style="5" customWidth="1"/>
    <col min="14578" max="14578" width="4.7109375" style="5" customWidth="1"/>
    <col min="14579" max="14579" width="6.7109375" style="5" customWidth="1"/>
    <col min="14580" max="14580" width="5.85546875" style="5" customWidth="1"/>
    <col min="14581" max="14581" width="8.140625" style="5" customWidth="1"/>
    <col min="14582" max="14582" width="7.5703125" style="5" customWidth="1"/>
    <col min="14583" max="14583" width="10.85546875" style="5" customWidth="1"/>
    <col min="14584" max="14584" width="9.85546875" style="5" customWidth="1"/>
    <col min="14585" max="14585" width="13.85546875" style="5" customWidth="1"/>
    <col min="14586" max="14586" width="15" style="5" customWidth="1"/>
    <col min="14587" max="14643" width="10.28515625" style="5" customWidth="1"/>
    <col min="14644" max="14823" width="9.140625" style="5"/>
    <col min="14824" max="14824" width="5.42578125" style="5" customWidth="1"/>
    <col min="14825" max="14825" width="23.5703125" style="5" customWidth="1"/>
    <col min="14826" max="14826" width="6.85546875" style="5" customWidth="1"/>
    <col min="14827" max="14827" width="5.7109375" style="5" customWidth="1"/>
    <col min="14828" max="14828" width="5.28515625" style="5" customWidth="1"/>
    <col min="14829" max="14829" width="6.42578125" style="5" customWidth="1"/>
    <col min="14830" max="14831" width="5.42578125" style="5" customWidth="1"/>
    <col min="14832" max="14832" width="5" style="5" customWidth="1"/>
    <col min="14833" max="14833" width="7.7109375" style="5" customWidth="1"/>
    <col min="14834" max="14834" width="4.7109375" style="5" customWidth="1"/>
    <col min="14835" max="14835" width="6.7109375" style="5" customWidth="1"/>
    <col min="14836" max="14836" width="5.85546875" style="5" customWidth="1"/>
    <col min="14837" max="14837" width="8.140625" style="5" customWidth="1"/>
    <col min="14838" max="14838" width="7.5703125" style="5" customWidth="1"/>
    <col min="14839" max="14839" width="10.85546875" style="5" customWidth="1"/>
    <col min="14840" max="14840" width="9.85546875" style="5" customWidth="1"/>
    <col min="14841" max="14841" width="13.85546875" style="5" customWidth="1"/>
    <col min="14842" max="14842" width="15" style="5" customWidth="1"/>
    <col min="14843" max="14899" width="10.28515625" style="5" customWidth="1"/>
    <col min="14900" max="15079" width="9.140625" style="5"/>
    <col min="15080" max="15080" width="5.42578125" style="5" customWidth="1"/>
    <col min="15081" max="15081" width="23.5703125" style="5" customWidth="1"/>
    <col min="15082" max="15082" width="6.85546875" style="5" customWidth="1"/>
    <col min="15083" max="15083" width="5.7109375" style="5" customWidth="1"/>
    <col min="15084" max="15084" width="5.28515625" style="5" customWidth="1"/>
    <col min="15085" max="15085" width="6.42578125" style="5" customWidth="1"/>
    <col min="15086" max="15087" width="5.42578125" style="5" customWidth="1"/>
    <col min="15088" max="15088" width="5" style="5" customWidth="1"/>
    <col min="15089" max="15089" width="7.7109375" style="5" customWidth="1"/>
    <col min="15090" max="15090" width="4.7109375" style="5" customWidth="1"/>
    <col min="15091" max="15091" width="6.7109375" style="5" customWidth="1"/>
    <col min="15092" max="15092" width="5.85546875" style="5" customWidth="1"/>
    <col min="15093" max="15093" width="8.140625" style="5" customWidth="1"/>
    <col min="15094" max="15094" width="7.5703125" style="5" customWidth="1"/>
    <col min="15095" max="15095" width="10.85546875" style="5" customWidth="1"/>
    <col min="15096" max="15096" width="9.85546875" style="5" customWidth="1"/>
    <col min="15097" max="15097" width="13.85546875" style="5" customWidth="1"/>
    <col min="15098" max="15098" width="15" style="5" customWidth="1"/>
    <col min="15099" max="15155" width="10.28515625" style="5" customWidth="1"/>
    <col min="15156" max="15335" width="9.140625" style="5"/>
    <col min="15336" max="15336" width="5.42578125" style="5" customWidth="1"/>
    <col min="15337" max="15337" width="23.5703125" style="5" customWidth="1"/>
    <col min="15338" max="15338" width="6.85546875" style="5" customWidth="1"/>
    <col min="15339" max="15339" width="5.7109375" style="5" customWidth="1"/>
    <col min="15340" max="15340" width="5.28515625" style="5" customWidth="1"/>
    <col min="15341" max="15341" width="6.42578125" style="5" customWidth="1"/>
    <col min="15342" max="15343" width="5.42578125" style="5" customWidth="1"/>
    <col min="15344" max="15344" width="5" style="5" customWidth="1"/>
    <col min="15345" max="15345" width="7.7109375" style="5" customWidth="1"/>
    <col min="15346" max="15346" width="4.7109375" style="5" customWidth="1"/>
    <col min="15347" max="15347" width="6.7109375" style="5" customWidth="1"/>
    <col min="15348" max="15348" width="5.85546875" style="5" customWidth="1"/>
    <col min="15349" max="15349" width="8.140625" style="5" customWidth="1"/>
    <col min="15350" max="15350" width="7.5703125" style="5" customWidth="1"/>
    <col min="15351" max="15351" width="10.85546875" style="5" customWidth="1"/>
    <col min="15352" max="15352" width="9.85546875" style="5" customWidth="1"/>
    <col min="15353" max="15353" width="13.85546875" style="5" customWidth="1"/>
    <col min="15354" max="15354" width="15" style="5" customWidth="1"/>
    <col min="15355" max="15411" width="10.28515625" style="5" customWidth="1"/>
    <col min="15412" max="15591" width="9.140625" style="5"/>
    <col min="15592" max="15592" width="5.42578125" style="5" customWidth="1"/>
    <col min="15593" max="15593" width="23.5703125" style="5" customWidth="1"/>
    <col min="15594" max="15594" width="6.85546875" style="5" customWidth="1"/>
    <col min="15595" max="15595" width="5.7109375" style="5" customWidth="1"/>
    <col min="15596" max="15596" width="5.28515625" style="5" customWidth="1"/>
    <col min="15597" max="15597" width="6.42578125" style="5" customWidth="1"/>
    <col min="15598" max="15599" width="5.42578125" style="5" customWidth="1"/>
    <col min="15600" max="15600" width="5" style="5" customWidth="1"/>
    <col min="15601" max="15601" width="7.7109375" style="5" customWidth="1"/>
    <col min="15602" max="15602" width="4.7109375" style="5" customWidth="1"/>
    <col min="15603" max="15603" width="6.7109375" style="5" customWidth="1"/>
    <col min="15604" max="15604" width="5.85546875" style="5" customWidth="1"/>
    <col min="15605" max="15605" width="8.140625" style="5" customWidth="1"/>
    <col min="15606" max="15606" width="7.5703125" style="5" customWidth="1"/>
    <col min="15607" max="15607" width="10.85546875" style="5" customWidth="1"/>
    <col min="15608" max="15608" width="9.85546875" style="5" customWidth="1"/>
    <col min="15609" max="15609" width="13.85546875" style="5" customWidth="1"/>
    <col min="15610" max="15610" width="15" style="5" customWidth="1"/>
    <col min="15611" max="15667" width="10.28515625" style="5" customWidth="1"/>
    <col min="15668" max="15847" width="9.140625" style="5"/>
    <col min="15848" max="15848" width="5.42578125" style="5" customWidth="1"/>
    <col min="15849" max="15849" width="23.5703125" style="5" customWidth="1"/>
    <col min="15850" max="15850" width="6.85546875" style="5" customWidth="1"/>
    <col min="15851" max="15851" width="5.7109375" style="5" customWidth="1"/>
    <col min="15852" max="15852" width="5.28515625" style="5" customWidth="1"/>
    <col min="15853" max="15853" width="6.42578125" style="5" customWidth="1"/>
    <col min="15854" max="15855" width="5.42578125" style="5" customWidth="1"/>
    <col min="15856" max="15856" width="5" style="5" customWidth="1"/>
    <col min="15857" max="15857" width="7.7109375" style="5" customWidth="1"/>
    <col min="15858" max="15858" width="4.7109375" style="5" customWidth="1"/>
    <col min="15859" max="15859" width="6.7109375" style="5" customWidth="1"/>
    <col min="15860" max="15860" width="5.85546875" style="5" customWidth="1"/>
    <col min="15861" max="15861" width="8.140625" style="5" customWidth="1"/>
    <col min="15862" max="15862" width="7.5703125" style="5" customWidth="1"/>
    <col min="15863" max="15863" width="10.85546875" style="5" customWidth="1"/>
    <col min="15864" max="15864" width="9.85546875" style="5" customWidth="1"/>
    <col min="15865" max="15865" width="13.85546875" style="5" customWidth="1"/>
    <col min="15866" max="15866" width="15" style="5" customWidth="1"/>
    <col min="15867" max="15923" width="10.28515625" style="5" customWidth="1"/>
    <col min="15924" max="16103" width="9.140625" style="5"/>
    <col min="16104" max="16104" width="5.42578125" style="5" customWidth="1"/>
    <col min="16105" max="16105" width="23.5703125" style="5" customWidth="1"/>
    <col min="16106" max="16106" width="6.85546875" style="5" customWidth="1"/>
    <col min="16107" max="16107" width="5.7109375" style="5" customWidth="1"/>
    <col min="16108" max="16108" width="5.28515625" style="5" customWidth="1"/>
    <col min="16109" max="16109" width="6.42578125" style="5" customWidth="1"/>
    <col min="16110" max="16111" width="5.42578125" style="5" customWidth="1"/>
    <col min="16112" max="16112" width="5" style="5" customWidth="1"/>
    <col min="16113" max="16113" width="7.7109375" style="5" customWidth="1"/>
    <col min="16114" max="16114" width="4.7109375" style="5" customWidth="1"/>
    <col min="16115" max="16115" width="6.7109375" style="5" customWidth="1"/>
    <col min="16116" max="16116" width="5.85546875" style="5" customWidth="1"/>
    <col min="16117" max="16117" width="8.140625" style="5" customWidth="1"/>
    <col min="16118" max="16118" width="7.5703125" style="5" customWidth="1"/>
    <col min="16119" max="16119" width="10.85546875" style="5" customWidth="1"/>
    <col min="16120" max="16120" width="9.85546875" style="5" customWidth="1"/>
    <col min="16121" max="16121" width="13.85546875" style="5" customWidth="1"/>
    <col min="16122" max="16122" width="15" style="5" customWidth="1"/>
    <col min="16123" max="16179" width="10.28515625" style="5" customWidth="1"/>
    <col min="16180" max="16384" width="9.140625" style="5"/>
  </cols>
  <sheetData>
    <row r="1" spans="1:52" s="27" customFormat="1" ht="24" customHeight="1" x14ac:dyDescent="0.35">
      <c r="A1" s="22" t="s">
        <v>209</v>
      </c>
      <c r="B1" s="23"/>
      <c r="C1" s="24"/>
      <c r="D1" s="25"/>
      <c r="E1" s="26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s="27" customFormat="1" ht="24" customHeight="1" x14ac:dyDescent="0.35">
      <c r="A2" s="22" t="s">
        <v>0</v>
      </c>
      <c r="B2" s="23"/>
      <c r="C2" s="24"/>
      <c r="D2" s="25"/>
      <c r="E2" s="26"/>
      <c r="G2" s="30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</row>
    <row r="3" spans="1:52" s="27" customFormat="1" ht="6" customHeight="1" x14ac:dyDescent="0.35">
      <c r="A3" s="22"/>
      <c r="B3" s="23"/>
      <c r="C3" s="24"/>
      <c r="D3" s="25"/>
      <c r="E3" s="26"/>
      <c r="G3" s="30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52" ht="18.75" x14ac:dyDescent="0.3">
      <c r="A4" s="123" t="s">
        <v>276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52" ht="18.75" x14ac:dyDescent="0.3">
      <c r="A5" s="31"/>
      <c r="B5" s="31"/>
      <c r="C5" s="31"/>
      <c r="D5" s="31"/>
      <c r="E5" s="31"/>
      <c r="F5" s="31"/>
      <c r="G5" s="31" t="s">
        <v>249</v>
      </c>
      <c r="H5" s="31"/>
      <c r="I5" s="61"/>
      <c r="J5" s="61"/>
      <c r="K5" s="31"/>
    </row>
    <row r="6" spans="1:52" ht="19.5" x14ac:dyDescent="0.35">
      <c r="A6" s="122" t="s">
        <v>277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52" ht="19.5" x14ac:dyDescent="0.35">
      <c r="A7" s="122" t="s">
        <v>280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52" s="34" customFormat="1" ht="31.5" customHeight="1" x14ac:dyDescent="0.15">
      <c r="A8" s="126" t="s">
        <v>1</v>
      </c>
      <c r="B8" s="126" t="s">
        <v>206</v>
      </c>
      <c r="C8" s="126" t="s">
        <v>267</v>
      </c>
      <c r="D8" s="126"/>
      <c r="E8" s="126"/>
      <c r="F8" s="126"/>
      <c r="G8" s="126"/>
      <c r="H8" s="126"/>
      <c r="I8" s="124" t="s">
        <v>268</v>
      </c>
      <c r="J8" s="124"/>
      <c r="K8" s="125" t="s">
        <v>271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2" s="33" customFormat="1" ht="33.75" customHeight="1" x14ac:dyDescent="0.15">
      <c r="A9" s="127"/>
      <c r="B9" s="127"/>
      <c r="C9" s="87" t="s">
        <v>205</v>
      </c>
      <c r="D9" s="87" t="s">
        <v>2</v>
      </c>
      <c r="E9" s="35" t="s">
        <v>3</v>
      </c>
      <c r="F9" s="87" t="s">
        <v>250</v>
      </c>
      <c r="G9" s="87" t="s">
        <v>278</v>
      </c>
      <c r="H9" s="87" t="s">
        <v>210</v>
      </c>
      <c r="I9" s="89" t="s">
        <v>269</v>
      </c>
      <c r="J9" s="89" t="s">
        <v>270</v>
      </c>
      <c r="K9" s="125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52" s="33" customFormat="1" ht="14.25" customHeight="1" x14ac:dyDescent="0.25">
      <c r="A10" s="90" t="s">
        <v>4</v>
      </c>
      <c r="B10" s="69" t="s">
        <v>211</v>
      </c>
      <c r="C10" s="35"/>
      <c r="D10" s="35"/>
      <c r="E10" s="35"/>
      <c r="F10" s="87"/>
      <c r="G10" s="87"/>
      <c r="H10" s="87"/>
      <c r="I10" s="91">
        <f t="shared" ref="I10:J10" si="0">SUM(I11:I14)</f>
        <v>341250.32281804562</v>
      </c>
      <c r="J10" s="91">
        <f t="shared" si="0"/>
        <v>1348515.7684307313</v>
      </c>
      <c r="K10" s="91">
        <f>SUM(K11:K14)</f>
        <v>1689766.0912487768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52" s="4" customFormat="1" ht="14.25" customHeight="1" x14ac:dyDescent="0.2">
      <c r="A11" s="92">
        <v>1</v>
      </c>
      <c r="B11" s="70" t="s">
        <v>5</v>
      </c>
      <c r="C11" s="39">
        <v>5.76</v>
      </c>
      <c r="D11" s="39">
        <v>0.7</v>
      </c>
      <c r="E11" s="71"/>
      <c r="F11" s="40">
        <f>C11+D11+E11</f>
        <v>6.46</v>
      </c>
      <c r="G11" s="72">
        <f>F11*1490000</f>
        <v>9625400</v>
      </c>
      <c r="H11" s="72">
        <f>G11/22-G11*10.5%/22</f>
        <v>391578.77272727271</v>
      </c>
      <c r="I11" s="77">
        <f>H11*$M$270</f>
        <v>94047.657227157615</v>
      </c>
      <c r="J11" s="77">
        <f>H11*$L$270</f>
        <v>371647.26382519293</v>
      </c>
      <c r="K11" s="93">
        <f>I11+J11</f>
        <v>465694.92105235055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52" ht="14.25" customHeight="1" x14ac:dyDescent="0.2">
      <c r="A12" s="92">
        <v>2</v>
      </c>
      <c r="B12" s="70" t="s">
        <v>6</v>
      </c>
      <c r="C12" s="71">
        <v>4.4000000000000004</v>
      </c>
      <c r="D12" s="39">
        <v>0.5</v>
      </c>
      <c r="E12" s="40"/>
      <c r="F12" s="40">
        <f t="shared" ref="F12:F77" si="1">C12+D12+E12</f>
        <v>4.9000000000000004</v>
      </c>
      <c r="G12" s="72">
        <f t="shared" ref="G12:G77" si="2">F12*1490000</f>
        <v>7301000.0000000009</v>
      </c>
      <c r="H12" s="72">
        <f t="shared" ref="H12:H77" si="3">G12/22-G12*10.5%/22</f>
        <v>297017.95454545459</v>
      </c>
      <c r="I12" s="77">
        <f>H12*$M$270</f>
        <v>71336.458268277464</v>
      </c>
      <c r="J12" s="77">
        <f>H12*$L$270</f>
        <v>281899.62735966651</v>
      </c>
      <c r="K12" s="93">
        <f t="shared" ref="K12:K77" si="4">I12+J12</f>
        <v>353236.08562794398</v>
      </c>
    </row>
    <row r="13" spans="1:52" ht="14.25" customHeight="1" x14ac:dyDescent="0.2">
      <c r="A13" s="92">
        <v>3</v>
      </c>
      <c r="B13" s="73" t="s">
        <v>212</v>
      </c>
      <c r="C13" s="39">
        <v>4.9800000000000004</v>
      </c>
      <c r="D13" s="39">
        <v>0.5</v>
      </c>
      <c r="E13" s="40"/>
      <c r="F13" s="40">
        <f t="shared" si="1"/>
        <v>5.48</v>
      </c>
      <c r="G13" s="72">
        <f t="shared" si="2"/>
        <v>8165200.0000000009</v>
      </c>
      <c r="H13" s="72">
        <f t="shared" si="3"/>
        <v>332175.18181818188</v>
      </c>
      <c r="I13" s="77">
        <f>H13*$M$270</f>
        <v>79780.365573502146</v>
      </c>
      <c r="J13" s="77">
        <f>H13*$L$270</f>
        <v>315267.33835325972</v>
      </c>
      <c r="K13" s="93">
        <f t="shared" si="4"/>
        <v>395047.70392676187</v>
      </c>
    </row>
    <row r="14" spans="1:52" s="36" customFormat="1" ht="14.25" customHeight="1" x14ac:dyDescent="0.2">
      <c r="A14" s="92">
        <v>4</v>
      </c>
      <c r="B14" s="70" t="s">
        <v>7</v>
      </c>
      <c r="C14" s="71">
        <v>6.1</v>
      </c>
      <c r="D14" s="39">
        <v>0.5</v>
      </c>
      <c r="E14" s="40"/>
      <c r="F14" s="40">
        <f t="shared" si="1"/>
        <v>6.6</v>
      </c>
      <c r="G14" s="72">
        <f t="shared" si="2"/>
        <v>9834000</v>
      </c>
      <c r="H14" s="72">
        <f t="shared" si="3"/>
        <v>400065</v>
      </c>
      <c r="I14" s="77">
        <f>H14*$M$270</f>
        <v>96085.841749108411</v>
      </c>
      <c r="J14" s="77">
        <f>H14*$L$270</f>
        <v>379701.53889261198</v>
      </c>
      <c r="K14" s="93">
        <f t="shared" si="4"/>
        <v>475787.38064172037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2" s="4" customFormat="1" ht="14.25" customHeight="1" x14ac:dyDescent="0.25">
      <c r="A15" s="90" t="s">
        <v>96</v>
      </c>
      <c r="B15" s="69" t="s">
        <v>213</v>
      </c>
      <c r="C15" s="39"/>
      <c r="D15" s="39"/>
      <c r="E15" s="40"/>
      <c r="F15" s="40"/>
      <c r="G15" s="72"/>
      <c r="H15" s="72"/>
      <c r="I15" s="94">
        <f>SUM(I16:I22)</f>
        <v>334844.60003477172</v>
      </c>
      <c r="J15" s="94">
        <f>SUM(J16:J22)</f>
        <v>1323202.332504557</v>
      </c>
      <c r="K15" s="94">
        <f>SUM(K16:K22)</f>
        <v>1658046.9325393285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52" ht="14.25" customHeight="1" x14ac:dyDescent="0.2">
      <c r="A16" s="92">
        <v>1</v>
      </c>
      <c r="B16" s="70" t="s">
        <v>8</v>
      </c>
      <c r="C16" s="39">
        <v>4.32</v>
      </c>
      <c r="D16" s="39">
        <v>0.4</v>
      </c>
      <c r="E16" s="40"/>
      <c r="F16" s="40">
        <f t="shared" si="1"/>
        <v>4.7200000000000006</v>
      </c>
      <c r="G16" s="72">
        <f t="shared" si="2"/>
        <v>7032800.0000000009</v>
      </c>
      <c r="H16" s="72">
        <f t="shared" si="3"/>
        <v>286107.09090909094</v>
      </c>
      <c r="I16" s="77">
        <f t="shared" ref="I16:I22" si="5">H16*$M$270</f>
        <v>68715.935311483598</v>
      </c>
      <c r="J16" s="77">
        <f t="shared" ref="J16:J22" si="6">H16*$L$270</f>
        <v>271544.13084441348</v>
      </c>
      <c r="K16" s="93">
        <f t="shared" si="4"/>
        <v>340260.0661558971</v>
      </c>
    </row>
    <row r="17" spans="1:51" ht="14.25" customHeight="1" x14ac:dyDescent="0.2">
      <c r="A17" s="92">
        <v>2</v>
      </c>
      <c r="B17" s="70" t="s">
        <v>9</v>
      </c>
      <c r="C17" s="71">
        <v>3.34</v>
      </c>
      <c r="D17" s="39">
        <v>0.3</v>
      </c>
      <c r="E17" s="40"/>
      <c r="F17" s="40">
        <f t="shared" si="1"/>
        <v>3.6399999999999997</v>
      </c>
      <c r="G17" s="72">
        <f t="shared" si="2"/>
        <v>5423599.9999999991</v>
      </c>
      <c r="H17" s="72">
        <f t="shared" si="3"/>
        <v>220641.90909090906</v>
      </c>
      <c r="I17" s="77">
        <f t="shared" si="5"/>
        <v>52992.797570720388</v>
      </c>
      <c r="J17" s="77">
        <f t="shared" si="6"/>
        <v>209411.15175289506</v>
      </c>
      <c r="K17" s="93">
        <f t="shared" si="4"/>
        <v>262403.94932361547</v>
      </c>
    </row>
    <row r="18" spans="1:51" ht="14.25" customHeight="1" x14ac:dyDescent="0.2">
      <c r="A18" s="92">
        <v>3</v>
      </c>
      <c r="B18" s="70" t="s">
        <v>10</v>
      </c>
      <c r="C18" s="39">
        <v>3.03</v>
      </c>
      <c r="D18" s="39"/>
      <c r="E18" s="40"/>
      <c r="F18" s="40">
        <f t="shared" si="1"/>
        <v>3.03</v>
      </c>
      <c r="G18" s="72">
        <f t="shared" si="2"/>
        <v>4514700</v>
      </c>
      <c r="H18" s="72">
        <f t="shared" si="3"/>
        <v>183666.20454545453</v>
      </c>
      <c r="I18" s="77">
        <f t="shared" si="5"/>
        <v>44112.136439363399</v>
      </c>
      <c r="J18" s="77">
        <f t="shared" si="6"/>
        <v>174317.52467342641</v>
      </c>
      <c r="K18" s="93">
        <f t="shared" si="4"/>
        <v>218429.66111278982</v>
      </c>
    </row>
    <row r="19" spans="1:51" s="38" customFormat="1" ht="14.25" customHeight="1" x14ac:dyDescent="0.2">
      <c r="A19" s="92">
        <v>4</v>
      </c>
      <c r="B19" s="70" t="s">
        <v>11</v>
      </c>
      <c r="C19" s="71">
        <v>2.86</v>
      </c>
      <c r="D19" s="39"/>
      <c r="E19" s="40"/>
      <c r="F19" s="40">
        <f t="shared" si="1"/>
        <v>2.86</v>
      </c>
      <c r="G19" s="72">
        <f t="shared" si="2"/>
        <v>4261400</v>
      </c>
      <c r="H19" s="72">
        <f t="shared" si="3"/>
        <v>173361.5</v>
      </c>
      <c r="I19" s="77">
        <f t="shared" si="5"/>
        <v>41637.198091280312</v>
      </c>
      <c r="J19" s="77">
        <f t="shared" si="6"/>
        <v>164537.33352013186</v>
      </c>
      <c r="K19" s="93">
        <f t="shared" si="4"/>
        <v>206174.53161141218</v>
      </c>
      <c r="L19" s="3"/>
      <c r="M19" s="3"/>
      <c r="N19" s="3"/>
      <c r="O19" s="3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51" s="38" customFormat="1" ht="14.25" customHeight="1" x14ac:dyDescent="0.2">
      <c r="A20" s="92">
        <v>5</v>
      </c>
      <c r="B20" s="70" t="s">
        <v>12</v>
      </c>
      <c r="C20" s="39">
        <v>2.72</v>
      </c>
      <c r="D20" s="39"/>
      <c r="E20" s="40"/>
      <c r="F20" s="40">
        <f t="shared" si="1"/>
        <v>2.72</v>
      </c>
      <c r="G20" s="72">
        <f t="shared" si="2"/>
        <v>4052800.0000000005</v>
      </c>
      <c r="H20" s="72">
        <f t="shared" si="3"/>
        <v>164875.27272727276</v>
      </c>
      <c r="I20" s="77">
        <f t="shared" si="5"/>
        <v>39599.013569329538</v>
      </c>
      <c r="J20" s="77">
        <f t="shared" si="6"/>
        <v>156483.05845271287</v>
      </c>
      <c r="K20" s="93">
        <f t="shared" si="4"/>
        <v>196082.07202204241</v>
      </c>
      <c r="L20" s="3"/>
      <c r="M20" s="3"/>
      <c r="N20" s="3"/>
      <c r="O20" s="3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51" ht="14.25" customHeight="1" x14ac:dyDescent="0.2">
      <c r="A21" s="92">
        <v>6</v>
      </c>
      <c r="B21" s="73" t="s">
        <v>97</v>
      </c>
      <c r="C21" s="71">
        <v>3.03</v>
      </c>
      <c r="D21" s="39"/>
      <c r="E21" s="40"/>
      <c r="F21" s="40">
        <f t="shared" si="1"/>
        <v>3.03</v>
      </c>
      <c r="G21" s="72">
        <f t="shared" si="2"/>
        <v>4514700</v>
      </c>
      <c r="H21" s="72">
        <f t="shared" si="3"/>
        <v>183666.20454545453</v>
      </c>
      <c r="I21" s="77">
        <f t="shared" si="5"/>
        <v>44112.136439363399</v>
      </c>
      <c r="J21" s="77">
        <f t="shared" si="6"/>
        <v>174317.52467342641</v>
      </c>
      <c r="K21" s="93">
        <f t="shared" si="4"/>
        <v>218429.66111278982</v>
      </c>
    </row>
    <row r="22" spans="1:51" s="38" customFormat="1" ht="14.25" customHeight="1" x14ac:dyDescent="0.2">
      <c r="A22" s="92">
        <v>7</v>
      </c>
      <c r="B22" s="73" t="s">
        <v>93</v>
      </c>
      <c r="C22" s="71">
        <v>3</v>
      </c>
      <c r="D22" s="39"/>
      <c r="E22" s="40"/>
      <c r="F22" s="40">
        <f t="shared" si="1"/>
        <v>3</v>
      </c>
      <c r="G22" s="72">
        <f t="shared" si="2"/>
        <v>4470000</v>
      </c>
      <c r="H22" s="72">
        <f t="shared" si="3"/>
        <v>181847.72727272726</v>
      </c>
      <c r="I22" s="77">
        <f t="shared" si="5"/>
        <v>43675.382613231093</v>
      </c>
      <c r="J22" s="77">
        <f t="shared" si="6"/>
        <v>172591.6085875509</v>
      </c>
      <c r="K22" s="93">
        <f t="shared" si="4"/>
        <v>216266.99120078201</v>
      </c>
      <c r="L22" s="3"/>
      <c r="M22" s="3"/>
      <c r="N22" s="3"/>
      <c r="O22" s="3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51" ht="14.25" customHeight="1" x14ac:dyDescent="0.25">
      <c r="A23" s="90" t="s">
        <v>135</v>
      </c>
      <c r="B23" s="69" t="s">
        <v>214</v>
      </c>
      <c r="C23" s="39"/>
      <c r="D23" s="39"/>
      <c r="E23" s="71"/>
      <c r="F23" s="40"/>
      <c r="G23" s="72"/>
      <c r="H23" s="72"/>
      <c r="I23" s="94">
        <f>SUM(I24:I30)</f>
        <v>317153.15838423895</v>
      </c>
      <c r="J23" s="94">
        <f>SUM(J24:J30)</f>
        <v>1253291.2249193594</v>
      </c>
      <c r="K23" s="94">
        <f>SUM(K24:K30)</f>
        <v>1570444.3833035985</v>
      </c>
    </row>
    <row r="24" spans="1:51" ht="14.25" customHeight="1" x14ac:dyDescent="0.25">
      <c r="A24" s="90">
        <v>1</v>
      </c>
      <c r="B24" s="73" t="s">
        <v>98</v>
      </c>
      <c r="C24" s="71">
        <v>3</v>
      </c>
      <c r="D24" s="39">
        <v>0.4</v>
      </c>
      <c r="E24" s="40"/>
      <c r="F24" s="40">
        <f t="shared" si="1"/>
        <v>3.4</v>
      </c>
      <c r="G24" s="72">
        <f t="shared" si="2"/>
        <v>5066000</v>
      </c>
      <c r="H24" s="72">
        <f t="shared" si="3"/>
        <v>206094.09090909091</v>
      </c>
      <c r="I24" s="77">
        <f t="shared" ref="I24:I30" si="7">H24*$M$270</f>
        <v>49498.76696166191</v>
      </c>
      <c r="J24" s="77">
        <f t="shared" ref="J24:J30" si="8">H24*$L$270</f>
        <v>195603.82306589102</v>
      </c>
      <c r="K24" s="93">
        <f t="shared" si="4"/>
        <v>245102.59002755291</v>
      </c>
    </row>
    <row r="25" spans="1:51" ht="14.25" customHeight="1" x14ac:dyDescent="0.25">
      <c r="A25" s="90">
        <v>2</v>
      </c>
      <c r="B25" s="70" t="s">
        <v>14</v>
      </c>
      <c r="C25" s="39">
        <v>4.0599999999999996</v>
      </c>
      <c r="D25" s="39">
        <v>0.3</v>
      </c>
      <c r="E25" s="40">
        <v>0.32479999999999998</v>
      </c>
      <c r="F25" s="40">
        <f t="shared" si="1"/>
        <v>4.6847999999999992</v>
      </c>
      <c r="G25" s="72">
        <f t="shared" si="2"/>
        <v>6980351.9999999991</v>
      </c>
      <c r="H25" s="72">
        <f t="shared" si="3"/>
        <v>283973.41090909089</v>
      </c>
      <c r="I25" s="77">
        <f t="shared" si="7"/>
        <v>68203.477488821678</v>
      </c>
      <c r="J25" s="77">
        <f t="shared" si="8"/>
        <v>269519.05597031949</v>
      </c>
      <c r="K25" s="93">
        <f t="shared" si="4"/>
        <v>337722.53345914115</v>
      </c>
    </row>
    <row r="26" spans="1:51" ht="14.25" customHeight="1" x14ac:dyDescent="0.25">
      <c r="A26" s="90">
        <v>3</v>
      </c>
      <c r="B26" s="70" t="s">
        <v>15</v>
      </c>
      <c r="C26" s="39">
        <v>3.09</v>
      </c>
      <c r="D26" s="39"/>
      <c r="E26" s="40"/>
      <c r="F26" s="40">
        <f t="shared" si="1"/>
        <v>3.09</v>
      </c>
      <c r="G26" s="72">
        <f t="shared" si="2"/>
        <v>4604100</v>
      </c>
      <c r="H26" s="72">
        <f t="shared" si="3"/>
        <v>187303.15909090909</v>
      </c>
      <c r="I26" s="77">
        <f t="shared" si="7"/>
        <v>44985.644091628026</v>
      </c>
      <c r="J26" s="77">
        <f t="shared" si="8"/>
        <v>177769.35684517742</v>
      </c>
      <c r="K26" s="93">
        <f t="shared" si="4"/>
        <v>222755.00093680545</v>
      </c>
    </row>
    <row r="27" spans="1:51" ht="14.25" customHeight="1" x14ac:dyDescent="0.25">
      <c r="A27" s="90">
        <v>4</v>
      </c>
      <c r="B27" s="70" t="s">
        <v>16</v>
      </c>
      <c r="C27" s="39">
        <v>3.63</v>
      </c>
      <c r="D27" s="39"/>
      <c r="E27" s="40"/>
      <c r="F27" s="40">
        <f t="shared" si="1"/>
        <v>3.63</v>
      </c>
      <c r="G27" s="72">
        <f t="shared" si="2"/>
        <v>5408700</v>
      </c>
      <c r="H27" s="72">
        <f t="shared" si="3"/>
        <v>220035.75</v>
      </c>
      <c r="I27" s="77">
        <f t="shared" si="7"/>
        <v>52847.212962009624</v>
      </c>
      <c r="J27" s="77">
        <f t="shared" si="8"/>
        <v>208835.84639093658</v>
      </c>
      <c r="K27" s="93">
        <f t="shared" si="4"/>
        <v>261683.05935294621</v>
      </c>
    </row>
    <row r="28" spans="1:51" s="2" customFormat="1" ht="14.25" customHeight="1" x14ac:dyDescent="0.25">
      <c r="A28" s="90">
        <v>5</v>
      </c>
      <c r="B28" s="70" t="s">
        <v>53</v>
      </c>
      <c r="C28" s="71">
        <v>2.34</v>
      </c>
      <c r="D28" s="39"/>
      <c r="E28" s="40"/>
      <c r="F28" s="40">
        <f t="shared" si="1"/>
        <v>2.34</v>
      </c>
      <c r="G28" s="72">
        <f t="shared" si="2"/>
        <v>3486600</v>
      </c>
      <c r="H28" s="72">
        <f t="shared" si="3"/>
        <v>141841.22727272726</v>
      </c>
      <c r="I28" s="77">
        <f t="shared" si="7"/>
        <v>34066.798438320249</v>
      </c>
      <c r="J28" s="77">
        <f t="shared" si="8"/>
        <v>134621.45469828969</v>
      </c>
      <c r="K28" s="93">
        <f t="shared" si="4"/>
        <v>168688.25313660994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s="2" customFormat="1" ht="14.25" customHeight="1" x14ac:dyDescent="0.25">
      <c r="A29" s="90">
        <v>6</v>
      </c>
      <c r="B29" s="70" t="s">
        <v>207</v>
      </c>
      <c r="C29" s="39">
        <v>2.41</v>
      </c>
      <c r="D29" s="39"/>
      <c r="E29" s="40"/>
      <c r="F29" s="40">
        <f>C29+D29+E29</f>
        <v>2.41</v>
      </c>
      <c r="G29" s="72">
        <f>F29*1490000</f>
        <v>3590900</v>
      </c>
      <c r="H29" s="72">
        <f>G29/22-G29*10.5%/22</f>
        <v>146084.34090909091</v>
      </c>
      <c r="I29" s="77">
        <f t="shared" si="7"/>
        <v>35085.890699295647</v>
      </c>
      <c r="J29" s="77">
        <f t="shared" si="8"/>
        <v>138648.59223199924</v>
      </c>
      <c r="K29" s="93">
        <f>I29+J29</f>
        <v>173734.48293129489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2" customFormat="1" ht="14.25" customHeight="1" x14ac:dyDescent="0.25">
      <c r="A30" s="90">
        <v>7</v>
      </c>
      <c r="B30" s="70" t="s">
        <v>208</v>
      </c>
      <c r="C30" s="39">
        <v>2.23</v>
      </c>
      <c r="D30" s="39"/>
      <c r="E30" s="71"/>
      <c r="F30" s="40">
        <f>C30+D30+E30</f>
        <v>2.23</v>
      </c>
      <c r="G30" s="72">
        <f>F30*1490000</f>
        <v>3322700</v>
      </c>
      <c r="H30" s="72">
        <f>G30/22-G30*10.5%/22</f>
        <v>135173.47727272726</v>
      </c>
      <c r="I30" s="77">
        <f t="shared" si="7"/>
        <v>32465.367742501778</v>
      </c>
      <c r="J30" s="77">
        <f t="shared" si="8"/>
        <v>128293.09571674616</v>
      </c>
      <c r="K30" s="93">
        <f>I30+J30</f>
        <v>160758.46345924793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2" customFormat="1" ht="14.25" customHeight="1" x14ac:dyDescent="0.25">
      <c r="A31" s="90" t="s">
        <v>143</v>
      </c>
      <c r="B31" s="69" t="s">
        <v>215</v>
      </c>
      <c r="C31" s="39"/>
      <c r="D31" s="39"/>
      <c r="E31" s="40"/>
      <c r="F31" s="40"/>
      <c r="G31" s="72"/>
      <c r="H31" s="72"/>
      <c r="I31" s="94">
        <f t="shared" ref="I31:J31" si="9">SUM(I32:I38)</f>
        <v>319380.60289751372</v>
      </c>
      <c r="J31" s="94">
        <f t="shared" si="9"/>
        <v>1262093.3969573248</v>
      </c>
      <c r="K31" s="94">
        <f>SUM(K32:K38)</f>
        <v>1581473.9998548385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s="2" customFormat="1" ht="14.25" customHeight="1" x14ac:dyDescent="0.25">
      <c r="A32" s="90">
        <v>1</v>
      </c>
      <c r="B32" s="73" t="s">
        <v>99</v>
      </c>
      <c r="C32" s="71">
        <v>3.66</v>
      </c>
      <c r="D32" s="39">
        <v>0.4</v>
      </c>
      <c r="E32" s="40"/>
      <c r="F32" s="40">
        <f t="shared" si="1"/>
        <v>4.0600000000000005</v>
      </c>
      <c r="G32" s="72">
        <f t="shared" si="2"/>
        <v>6049400.0000000009</v>
      </c>
      <c r="H32" s="72">
        <f t="shared" si="3"/>
        <v>246100.59090909094</v>
      </c>
      <c r="I32" s="77">
        <f t="shared" ref="I32:I38" si="10">H32*$M$270</f>
        <v>59107.351136572754</v>
      </c>
      <c r="J32" s="77">
        <f t="shared" ref="J32:J38" si="11">H32*$L$270</f>
        <v>233573.97695515226</v>
      </c>
      <c r="K32" s="93">
        <f t="shared" si="4"/>
        <v>292681.32809172501</v>
      </c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52" s="7" customFormat="1" ht="14.25" customHeight="1" x14ac:dyDescent="0.2">
      <c r="A33" s="92">
        <v>2</v>
      </c>
      <c r="B33" s="70" t="s">
        <v>17</v>
      </c>
      <c r="C33" s="39">
        <v>4.0599999999999996</v>
      </c>
      <c r="D33" s="39">
        <v>0.3</v>
      </c>
      <c r="E33" s="40">
        <v>0.52779999999999994</v>
      </c>
      <c r="F33" s="40">
        <f t="shared" si="1"/>
        <v>4.8877999999999995</v>
      </c>
      <c r="G33" s="72">
        <f t="shared" si="2"/>
        <v>7282821.9999999991</v>
      </c>
      <c r="H33" s="72">
        <f t="shared" si="3"/>
        <v>296278.44045454543</v>
      </c>
      <c r="I33" s="77">
        <f t="shared" si="10"/>
        <v>71158.845045650305</v>
      </c>
      <c r="J33" s="77">
        <f t="shared" si="11"/>
        <v>281197.75481807708</v>
      </c>
      <c r="K33" s="93">
        <f t="shared" si="4"/>
        <v>352356.5998637274</v>
      </c>
      <c r="L33" s="3"/>
      <c r="M33" s="3"/>
      <c r="N33" s="3"/>
      <c r="O33" s="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52" s="4" customFormat="1" ht="14.25" customHeight="1" x14ac:dyDescent="0.25">
      <c r="A34" s="90">
        <v>3</v>
      </c>
      <c r="B34" s="70" t="s">
        <v>18</v>
      </c>
      <c r="C34" s="71">
        <v>2.86</v>
      </c>
      <c r="D34" s="39"/>
      <c r="E34" s="40"/>
      <c r="F34" s="40">
        <f t="shared" si="1"/>
        <v>2.86</v>
      </c>
      <c r="G34" s="72">
        <f t="shared" si="2"/>
        <v>4261400</v>
      </c>
      <c r="H34" s="72">
        <f t="shared" si="3"/>
        <v>173361.5</v>
      </c>
      <c r="I34" s="77">
        <f t="shared" si="10"/>
        <v>41637.198091280312</v>
      </c>
      <c r="J34" s="77">
        <f t="shared" si="11"/>
        <v>164537.33352013186</v>
      </c>
      <c r="K34" s="93">
        <f t="shared" si="4"/>
        <v>206174.53161141218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52" ht="14.25" customHeight="1" x14ac:dyDescent="0.2">
      <c r="A35" s="92">
        <v>4</v>
      </c>
      <c r="B35" s="70" t="s">
        <v>19</v>
      </c>
      <c r="C35" s="71">
        <v>2.66</v>
      </c>
      <c r="D35" s="39"/>
      <c r="E35" s="71"/>
      <c r="F35" s="40">
        <f t="shared" si="1"/>
        <v>2.66</v>
      </c>
      <c r="G35" s="72">
        <f t="shared" si="2"/>
        <v>3963400</v>
      </c>
      <c r="H35" s="72">
        <f t="shared" si="3"/>
        <v>161238.31818181818</v>
      </c>
      <c r="I35" s="77">
        <f t="shared" si="10"/>
        <v>38725.505917064904</v>
      </c>
      <c r="J35" s="77">
        <f t="shared" si="11"/>
        <v>153031.2262809618</v>
      </c>
      <c r="K35" s="93">
        <f t="shared" si="4"/>
        <v>191756.7321980267</v>
      </c>
    </row>
    <row r="36" spans="1:52" s="7" customFormat="1" ht="14.25" customHeight="1" x14ac:dyDescent="0.25">
      <c r="A36" s="90">
        <v>5</v>
      </c>
      <c r="B36" s="73" t="s">
        <v>100</v>
      </c>
      <c r="C36" s="39">
        <v>2.46</v>
      </c>
      <c r="D36" s="39"/>
      <c r="E36" s="71"/>
      <c r="F36" s="40">
        <f t="shared" si="1"/>
        <v>2.46</v>
      </c>
      <c r="G36" s="72">
        <f t="shared" si="2"/>
        <v>3665400</v>
      </c>
      <c r="H36" s="72">
        <f t="shared" si="3"/>
        <v>149115.13636363635</v>
      </c>
      <c r="I36" s="77">
        <f t="shared" si="10"/>
        <v>35813.813742849496</v>
      </c>
      <c r="J36" s="77">
        <f t="shared" si="11"/>
        <v>141525.11904179174</v>
      </c>
      <c r="K36" s="93">
        <f t="shared" si="4"/>
        <v>177338.93278464122</v>
      </c>
      <c r="L36" s="3"/>
      <c r="M36" s="3"/>
      <c r="N36" s="3"/>
      <c r="O36" s="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52" s="7" customFormat="1" ht="14.25" customHeight="1" x14ac:dyDescent="0.2">
      <c r="A37" s="92">
        <v>6</v>
      </c>
      <c r="B37" s="73" t="s">
        <v>13</v>
      </c>
      <c r="C37" s="71">
        <v>2.34</v>
      </c>
      <c r="D37" s="39"/>
      <c r="E37" s="40"/>
      <c r="F37" s="40">
        <f t="shared" si="1"/>
        <v>2.34</v>
      </c>
      <c r="G37" s="72">
        <f t="shared" si="2"/>
        <v>3486600</v>
      </c>
      <c r="H37" s="72">
        <f t="shared" si="3"/>
        <v>141841.22727272726</v>
      </c>
      <c r="I37" s="77">
        <f t="shared" si="10"/>
        <v>34066.798438320249</v>
      </c>
      <c r="J37" s="77">
        <f t="shared" si="11"/>
        <v>134621.45469828969</v>
      </c>
      <c r="K37" s="93">
        <f t="shared" si="4"/>
        <v>168688.25313660994</v>
      </c>
      <c r="L37" s="3"/>
      <c r="M37" s="3"/>
      <c r="N37" s="3"/>
      <c r="O37" s="3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52" ht="14.25" customHeight="1" x14ac:dyDescent="0.25">
      <c r="A38" s="90">
        <v>7</v>
      </c>
      <c r="B38" s="73" t="s">
        <v>120</v>
      </c>
      <c r="C38" s="39">
        <v>2.67</v>
      </c>
      <c r="D38" s="39"/>
      <c r="E38" s="40"/>
      <c r="F38" s="40">
        <f t="shared" si="1"/>
        <v>2.67</v>
      </c>
      <c r="G38" s="72">
        <f t="shared" si="2"/>
        <v>3978300</v>
      </c>
      <c r="H38" s="72">
        <f t="shared" si="3"/>
        <v>161844.47727272726</v>
      </c>
      <c r="I38" s="77">
        <f t="shared" si="10"/>
        <v>38871.090525775675</v>
      </c>
      <c r="J38" s="77">
        <f t="shared" si="11"/>
        <v>153606.53164292031</v>
      </c>
      <c r="K38" s="93">
        <f t="shared" si="4"/>
        <v>192477.62216869599</v>
      </c>
    </row>
    <row r="39" spans="1:52" ht="14.25" customHeight="1" x14ac:dyDescent="0.25">
      <c r="A39" s="90" t="s">
        <v>150</v>
      </c>
      <c r="B39" s="69" t="s">
        <v>216</v>
      </c>
      <c r="C39" s="39"/>
      <c r="D39" s="39"/>
      <c r="E39" s="71"/>
      <c r="F39" s="40"/>
      <c r="G39" s="72"/>
      <c r="H39" s="72"/>
      <c r="I39" s="94">
        <f t="shared" ref="I39:J39" si="12">SUM(I40)</f>
        <v>51245.782266191149</v>
      </c>
      <c r="J39" s="94">
        <f t="shared" si="12"/>
        <v>202507.48740939307</v>
      </c>
      <c r="K39" s="94">
        <f>SUM(K40)</f>
        <v>253753.26967558422</v>
      </c>
      <c r="AO39" s="3"/>
      <c r="AZ39" s="4"/>
    </row>
    <row r="40" spans="1:52" ht="14.25" customHeight="1" x14ac:dyDescent="0.2">
      <c r="A40" s="92">
        <v>1</v>
      </c>
      <c r="B40" s="70" t="s">
        <v>39</v>
      </c>
      <c r="C40" s="39">
        <v>3.12</v>
      </c>
      <c r="D40" s="39">
        <v>0.4</v>
      </c>
      <c r="E40" s="71"/>
      <c r="F40" s="40">
        <f t="shared" si="1"/>
        <v>3.52</v>
      </c>
      <c r="G40" s="72">
        <f t="shared" si="2"/>
        <v>5244800</v>
      </c>
      <c r="H40" s="72">
        <f t="shared" si="3"/>
        <v>213368</v>
      </c>
      <c r="I40" s="77">
        <f>H40*$M$270</f>
        <v>51245.782266191149</v>
      </c>
      <c r="J40" s="77">
        <f>H40*$L$270</f>
        <v>202507.48740939307</v>
      </c>
      <c r="K40" s="93">
        <f t="shared" si="4"/>
        <v>253753.26967558422</v>
      </c>
    </row>
    <row r="41" spans="1:52" ht="14.25" customHeight="1" x14ac:dyDescent="0.25">
      <c r="A41" s="90" t="s">
        <v>156</v>
      </c>
      <c r="B41" s="69" t="s">
        <v>217</v>
      </c>
      <c r="C41" s="71"/>
      <c r="D41" s="39"/>
      <c r="E41" s="71"/>
      <c r="F41" s="40"/>
      <c r="G41" s="72"/>
      <c r="H41" s="72"/>
      <c r="I41" s="94">
        <f t="shared" ref="I41:J41" si="13">SUM(I42:I64)</f>
        <v>943871.60534671159</v>
      </c>
      <c r="J41" s="94">
        <f t="shared" si="13"/>
        <v>3729888.7592928023</v>
      </c>
      <c r="K41" s="94">
        <f>SUM(K42:K64)</f>
        <v>4673760.3646395141</v>
      </c>
    </row>
    <row r="42" spans="1:52" ht="14.25" customHeight="1" x14ac:dyDescent="0.2">
      <c r="A42" s="92">
        <v>1</v>
      </c>
      <c r="B42" s="70" t="s">
        <v>21</v>
      </c>
      <c r="C42" s="71">
        <v>3.33</v>
      </c>
      <c r="D42" s="39">
        <v>0.4</v>
      </c>
      <c r="E42" s="71"/>
      <c r="F42" s="40">
        <f t="shared" si="1"/>
        <v>3.73</v>
      </c>
      <c r="G42" s="72">
        <f t="shared" si="2"/>
        <v>5557700</v>
      </c>
      <c r="H42" s="72">
        <f t="shared" si="3"/>
        <v>226097.34090909091</v>
      </c>
      <c r="I42" s="77">
        <f t="shared" ref="I42:I64" si="14">H42*$M$270</f>
        <v>54303.059049117328</v>
      </c>
      <c r="J42" s="77">
        <f t="shared" ref="J42:J64" si="15">H42*$L$270</f>
        <v>214588.90001052164</v>
      </c>
      <c r="K42" s="93">
        <f t="shared" si="4"/>
        <v>268891.95905963896</v>
      </c>
      <c r="AO42" s="3"/>
      <c r="AZ42" s="4"/>
    </row>
    <row r="43" spans="1:52" ht="14.25" customHeight="1" x14ac:dyDescent="0.2">
      <c r="A43" s="92">
        <v>2</v>
      </c>
      <c r="B43" s="70" t="s">
        <v>22</v>
      </c>
      <c r="C43" s="71">
        <v>3</v>
      </c>
      <c r="D43" s="39">
        <v>0.3</v>
      </c>
      <c r="E43" s="40"/>
      <c r="F43" s="40">
        <f t="shared" si="1"/>
        <v>3.3</v>
      </c>
      <c r="G43" s="72">
        <f t="shared" si="2"/>
        <v>4917000</v>
      </c>
      <c r="H43" s="72">
        <f t="shared" si="3"/>
        <v>200032.5</v>
      </c>
      <c r="I43" s="77">
        <f t="shared" si="14"/>
        <v>48042.920874554206</v>
      </c>
      <c r="J43" s="77">
        <f t="shared" si="15"/>
        <v>189850.76944630599</v>
      </c>
      <c r="K43" s="93">
        <f t="shared" si="4"/>
        <v>237893.69032086019</v>
      </c>
      <c r="AO43" s="3"/>
      <c r="AZ43" s="4"/>
    </row>
    <row r="44" spans="1:52" ht="14.25" customHeight="1" x14ac:dyDescent="0.2">
      <c r="A44" s="92">
        <v>3</v>
      </c>
      <c r="B44" s="70" t="s">
        <v>23</v>
      </c>
      <c r="C44" s="39">
        <v>4.0599999999999996</v>
      </c>
      <c r="D44" s="39">
        <v>0.3</v>
      </c>
      <c r="E44" s="40">
        <v>0.3654</v>
      </c>
      <c r="F44" s="40">
        <f t="shared" si="1"/>
        <v>4.7253999999999996</v>
      </c>
      <c r="G44" s="72">
        <f t="shared" si="2"/>
        <v>7040845.9999999991</v>
      </c>
      <c r="H44" s="72">
        <f t="shared" si="3"/>
        <v>286434.41681818181</v>
      </c>
      <c r="I44" s="77">
        <f t="shared" si="14"/>
        <v>68794.551000187406</v>
      </c>
      <c r="J44" s="77">
        <f t="shared" si="15"/>
        <v>271854.79573987098</v>
      </c>
      <c r="K44" s="93">
        <f t="shared" si="4"/>
        <v>340649.34674005839</v>
      </c>
      <c r="AO44" s="3"/>
      <c r="AZ44" s="4"/>
    </row>
    <row r="45" spans="1:52" s="7" customFormat="1" ht="14.25" customHeight="1" x14ac:dyDescent="0.2">
      <c r="A45" s="92">
        <v>4</v>
      </c>
      <c r="B45" s="70" t="s">
        <v>24</v>
      </c>
      <c r="C45" s="71">
        <v>3</v>
      </c>
      <c r="D45" s="39"/>
      <c r="E45" s="40"/>
      <c r="F45" s="40">
        <f t="shared" si="1"/>
        <v>3</v>
      </c>
      <c r="G45" s="72">
        <f t="shared" si="2"/>
        <v>4470000</v>
      </c>
      <c r="H45" s="72">
        <f t="shared" si="3"/>
        <v>181847.72727272726</v>
      </c>
      <c r="I45" s="77">
        <f t="shared" si="14"/>
        <v>43675.382613231093</v>
      </c>
      <c r="J45" s="77">
        <f t="shared" si="15"/>
        <v>172591.6085875509</v>
      </c>
      <c r="K45" s="93">
        <f t="shared" si="4"/>
        <v>216266.99120078201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2" ht="14.25" customHeight="1" x14ac:dyDescent="0.2">
      <c r="A46" s="92">
        <v>5</v>
      </c>
      <c r="B46" s="70" t="s">
        <v>25</v>
      </c>
      <c r="C46" s="71">
        <v>3.33</v>
      </c>
      <c r="D46" s="39"/>
      <c r="E46" s="40"/>
      <c r="F46" s="40">
        <f t="shared" si="1"/>
        <v>3.33</v>
      </c>
      <c r="G46" s="72">
        <f t="shared" si="2"/>
        <v>4961700</v>
      </c>
      <c r="H46" s="72">
        <f t="shared" si="3"/>
        <v>201850.97727272726</v>
      </c>
      <c r="I46" s="77">
        <f t="shared" si="14"/>
        <v>48479.674700686512</v>
      </c>
      <c r="J46" s="77">
        <f t="shared" si="15"/>
        <v>191576.68553218149</v>
      </c>
      <c r="K46" s="93">
        <f t="shared" si="4"/>
        <v>240056.360232868</v>
      </c>
    </row>
    <row r="47" spans="1:52" ht="14.25" customHeight="1" x14ac:dyDescent="0.2">
      <c r="A47" s="92">
        <v>6</v>
      </c>
      <c r="B47" s="70" t="s">
        <v>26</v>
      </c>
      <c r="C47" s="71">
        <v>2.66</v>
      </c>
      <c r="D47" s="39"/>
      <c r="E47" s="40"/>
      <c r="F47" s="40">
        <f t="shared" si="1"/>
        <v>2.66</v>
      </c>
      <c r="G47" s="72">
        <f t="shared" si="2"/>
        <v>3963400</v>
      </c>
      <c r="H47" s="72">
        <f t="shared" si="3"/>
        <v>161238.31818181818</v>
      </c>
      <c r="I47" s="77">
        <f t="shared" si="14"/>
        <v>38725.505917064904</v>
      </c>
      <c r="J47" s="77">
        <f t="shared" si="15"/>
        <v>153031.2262809618</v>
      </c>
      <c r="K47" s="93">
        <f t="shared" si="4"/>
        <v>191756.7321980267</v>
      </c>
      <c r="AO47" s="3"/>
      <c r="AZ47" s="4"/>
    </row>
    <row r="48" spans="1:52" ht="14.25" customHeight="1" x14ac:dyDescent="0.2">
      <c r="A48" s="92">
        <v>7</v>
      </c>
      <c r="B48" s="70" t="s">
        <v>27</v>
      </c>
      <c r="C48" s="39">
        <v>2.66</v>
      </c>
      <c r="D48" s="39"/>
      <c r="E48" s="40"/>
      <c r="F48" s="40">
        <f t="shared" si="1"/>
        <v>2.66</v>
      </c>
      <c r="G48" s="72">
        <f t="shared" si="2"/>
        <v>3963400</v>
      </c>
      <c r="H48" s="72">
        <f t="shared" si="3"/>
        <v>161238.31818181818</v>
      </c>
      <c r="I48" s="77">
        <f t="shared" si="14"/>
        <v>38725.505917064904</v>
      </c>
      <c r="J48" s="77">
        <f t="shared" si="15"/>
        <v>153031.2262809618</v>
      </c>
      <c r="K48" s="93">
        <f t="shared" si="4"/>
        <v>191756.7321980267</v>
      </c>
    </row>
    <row r="49" spans="1:52" ht="14.25" customHeight="1" x14ac:dyDescent="0.2">
      <c r="A49" s="92">
        <v>8</v>
      </c>
      <c r="B49" s="70" t="s">
        <v>28</v>
      </c>
      <c r="C49" s="39">
        <v>2.66</v>
      </c>
      <c r="D49" s="39"/>
      <c r="E49" s="40"/>
      <c r="F49" s="40">
        <f t="shared" si="1"/>
        <v>2.66</v>
      </c>
      <c r="G49" s="72">
        <f t="shared" si="2"/>
        <v>3963400</v>
      </c>
      <c r="H49" s="72">
        <f t="shared" si="3"/>
        <v>161238.31818181818</v>
      </c>
      <c r="I49" s="77">
        <f t="shared" si="14"/>
        <v>38725.505917064904</v>
      </c>
      <c r="J49" s="77">
        <f t="shared" si="15"/>
        <v>153031.2262809618</v>
      </c>
      <c r="K49" s="93">
        <f t="shared" si="4"/>
        <v>191756.7321980267</v>
      </c>
    </row>
    <row r="50" spans="1:52" ht="14.25" customHeight="1" x14ac:dyDescent="0.2">
      <c r="A50" s="92">
        <v>9</v>
      </c>
      <c r="B50" s="70" t="s">
        <v>29</v>
      </c>
      <c r="C50" s="39">
        <v>2.66</v>
      </c>
      <c r="D50" s="39"/>
      <c r="E50" s="40"/>
      <c r="F50" s="40">
        <f t="shared" si="1"/>
        <v>2.66</v>
      </c>
      <c r="G50" s="72">
        <f t="shared" si="2"/>
        <v>3963400</v>
      </c>
      <c r="H50" s="72">
        <f t="shared" si="3"/>
        <v>161238.31818181818</v>
      </c>
      <c r="I50" s="77">
        <f t="shared" si="14"/>
        <v>38725.505917064904</v>
      </c>
      <c r="J50" s="77">
        <f t="shared" si="15"/>
        <v>153031.2262809618</v>
      </c>
      <c r="K50" s="93">
        <f t="shared" si="4"/>
        <v>191756.7321980267</v>
      </c>
    </row>
    <row r="51" spans="1:52" s="4" customFormat="1" ht="14.25" customHeight="1" x14ac:dyDescent="0.2">
      <c r="A51" s="92">
        <v>10</v>
      </c>
      <c r="B51" s="70" t="s">
        <v>30</v>
      </c>
      <c r="C51" s="39">
        <v>2.46</v>
      </c>
      <c r="D51" s="39"/>
      <c r="E51" s="71"/>
      <c r="F51" s="40">
        <f t="shared" si="1"/>
        <v>2.46</v>
      </c>
      <c r="G51" s="72">
        <f t="shared" si="2"/>
        <v>3665400</v>
      </c>
      <c r="H51" s="72">
        <f t="shared" si="3"/>
        <v>149115.13636363635</v>
      </c>
      <c r="I51" s="77">
        <f t="shared" si="14"/>
        <v>35813.813742849496</v>
      </c>
      <c r="J51" s="77">
        <f t="shared" si="15"/>
        <v>141525.11904179174</v>
      </c>
      <c r="K51" s="93">
        <f t="shared" si="4"/>
        <v>177338.93278464122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52" ht="14.25" customHeight="1" x14ac:dyDescent="0.2">
      <c r="A52" s="92">
        <v>11</v>
      </c>
      <c r="B52" s="70" t="s">
        <v>31</v>
      </c>
      <c r="C52" s="39">
        <v>3.12</v>
      </c>
      <c r="D52" s="39"/>
      <c r="E52" s="40"/>
      <c r="F52" s="40">
        <f t="shared" si="1"/>
        <v>3.12</v>
      </c>
      <c r="G52" s="72">
        <f t="shared" si="2"/>
        <v>4648800</v>
      </c>
      <c r="H52" s="72">
        <f t="shared" si="3"/>
        <v>189121.63636363635</v>
      </c>
      <c r="I52" s="77">
        <f t="shared" si="14"/>
        <v>45422.397917760332</v>
      </c>
      <c r="J52" s="77">
        <f t="shared" si="15"/>
        <v>179495.27293105292</v>
      </c>
      <c r="K52" s="93">
        <f t="shared" si="4"/>
        <v>224917.67084881326</v>
      </c>
    </row>
    <row r="53" spans="1:52" ht="14.25" customHeight="1" x14ac:dyDescent="0.2">
      <c r="A53" s="92">
        <v>12</v>
      </c>
      <c r="B53" s="70" t="s">
        <v>32</v>
      </c>
      <c r="C53" s="39">
        <v>2.86</v>
      </c>
      <c r="D53" s="39"/>
      <c r="E53" s="40"/>
      <c r="F53" s="40">
        <f t="shared" si="1"/>
        <v>2.86</v>
      </c>
      <c r="G53" s="72">
        <f t="shared" si="2"/>
        <v>4261400</v>
      </c>
      <c r="H53" s="72">
        <f t="shared" si="3"/>
        <v>173361.5</v>
      </c>
      <c r="I53" s="77">
        <f t="shared" si="14"/>
        <v>41637.198091280312</v>
      </c>
      <c r="J53" s="77">
        <f t="shared" si="15"/>
        <v>164537.33352013186</v>
      </c>
      <c r="K53" s="93">
        <f t="shared" si="4"/>
        <v>206174.53161141218</v>
      </c>
      <c r="AO53" s="3"/>
      <c r="AZ53" s="4"/>
    </row>
    <row r="54" spans="1:52" s="7" customFormat="1" ht="14.25" customHeight="1" x14ac:dyDescent="0.2">
      <c r="A54" s="92">
        <v>13</v>
      </c>
      <c r="B54" s="70" t="s">
        <v>33</v>
      </c>
      <c r="C54" s="39">
        <v>2.67</v>
      </c>
      <c r="D54" s="39"/>
      <c r="E54" s="40"/>
      <c r="F54" s="40">
        <f t="shared" si="1"/>
        <v>2.67</v>
      </c>
      <c r="G54" s="72">
        <f t="shared" si="2"/>
        <v>3978300</v>
      </c>
      <c r="H54" s="72">
        <f t="shared" si="3"/>
        <v>161844.47727272726</v>
      </c>
      <c r="I54" s="77">
        <f t="shared" si="14"/>
        <v>38871.090525775675</v>
      </c>
      <c r="J54" s="77">
        <f t="shared" si="15"/>
        <v>153606.53164292031</v>
      </c>
      <c r="K54" s="93">
        <f t="shared" si="4"/>
        <v>192477.62216869599</v>
      </c>
      <c r="L54" s="3"/>
      <c r="M54" s="3"/>
      <c r="N54" s="3"/>
      <c r="O54" s="3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52" s="7" customFormat="1" ht="14.25" customHeight="1" x14ac:dyDescent="0.2">
      <c r="A55" s="92">
        <v>14</v>
      </c>
      <c r="B55" s="70" t="s">
        <v>34</v>
      </c>
      <c r="C55" s="71">
        <v>3.63</v>
      </c>
      <c r="D55" s="39"/>
      <c r="E55" s="40">
        <v>0.21780000000000002</v>
      </c>
      <c r="F55" s="40">
        <f t="shared" si="1"/>
        <v>3.8477999999999999</v>
      </c>
      <c r="G55" s="72">
        <f t="shared" si="2"/>
        <v>5733222</v>
      </c>
      <c r="H55" s="72">
        <f t="shared" si="3"/>
        <v>233237.89500000002</v>
      </c>
      <c r="I55" s="77">
        <f t="shared" si="14"/>
        <v>56018.045739730209</v>
      </c>
      <c r="J55" s="77">
        <f t="shared" si="15"/>
        <v>221365.9971743928</v>
      </c>
      <c r="K55" s="93">
        <f t="shared" si="4"/>
        <v>277384.04291412304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2" ht="14.25" customHeight="1" x14ac:dyDescent="0.2">
      <c r="A56" s="92">
        <v>15</v>
      </c>
      <c r="B56" s="70" t="s">
        <v>35</v>
      </c>
      <c r="C56" s="71">
        <v>2.46</v>
      </c>
      <c r="D56" s="39"/>
      <c r="E56" s="40"/>
      <c r="F56" s="40">
        <f t="shared" si="1"/>
        <v>2.46</v>
      </c>
      <c r="G56" s="72">
        <f t="shared" si="2"/>
        <v>3665400</v>
      </c>
      <c r="H56" s="72">
        <f t="shared" si="3"/>
        <v>149115.13636363635</v>
      </c>
      <c r="I56" s="77">
        <f t="shared" si="14"/>
        <v>35813.813742849496</v>
      </c>
      <c r="J56" s="77">
        <f t="shared" si="15"/>
        <v>141525.11904179174</v>
      </c>
      <c r="K56" s="93">
        <f t="shared" si="4"/>
        <v>177338.93278464122</v>
      </c>
    </row>
    <row r="57" spans="1:52" ht="14.25" customHeight="1" x14ac:dyDescent="0.2">
      <c r="A57" s="92">
        <v>16</v>
      </c>
      <c r="B57" s="73" t="s">
        <v>101</v>
      </c>
      <c r="C57" s="39">
        <v>2.2599999999999998</v>
      </c>
      <c r="D57" s="39"/>
      <c r="E57" s="40"/>
      <c r="F57" s="40">
        <f t="shared" si="1"/>
        <v>2.2599999999999998</v>
      </c>
      <c r="G57" s="72">
        <f t="shared" si="2"/>
        <v>3367399.9999999995</v>
      </c>
      <c r="H57" s="72">
        <f t="shared" si="3"/>
        <v>136991.95454545453</v>
      </c>
      <c r="I57" s="77">
        <f t="shared" si="14"/>
        <v>32902.121568634087</v>
      </c>
      <c r="J57" s="77">
        <f t="shared" si="15"/>
        <v>130019.01180262167</v>
      </c>
      <c r="K57" s="93">
        <f t="shared" si="4"/>
        <v>162921.13337125577</v>
      </c>
    </row>
    <row r="58" spans="1:52" s="7" customFormat="1" ht="14.25" customHeight="1" x14ac:dyDescent="0.2">
      <c r="A58" s="92">
        <v>17</v>
      </c>
      <c r="B58" s="73" t="s">
        <v>102</v>
      </c>
      <c r="C58" s="71">
        <v>2.34</v>
      </c>
      <c r="D58" s="39"/>
      <c r="E58" s="71"/>
      <c r="F58" s="40">
        <f t="shared" si="1"/>
        <v>2.34</v>
      </c>
      <c r="G58" s="72">
        <f t="shared" si="2"/>
        <v>3486600</v>
      </c>
      <c r="H58" s="72">
        <f t="shared" si="3"/>
        <v>141841.22727272726</v>
      </c>
      <c r="I58" s="77">
        <f t="shared" si="14"/>
        <v>34066.798438320249</v>
      </c>
      <c r="J58" s="77">
        <f t="shared" si="15"/>
        <v>134621.45469828969</v>
      </c>
      <c r="K58" s="93">
        <f t="shared" si="4"/>
        <v>168688.25313660994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1:52" s="4" customFormat="1" ht="14.25" customHeight="1" x14ac:dyDescent="0.2">
      <c r="A59" s="92">
        <v>18</v>
      </c>
      <c r="B59" s="73" t="s">
        <v>36</v>
      </c>
      <c r="C59" s="71">
        <v>2.34</v>
      </c>
      <c r="D59" s="39"/>
      <c r="E59" s="40"/>
      <c r="F59" s="40">
        <f t="shared" si="1"/>
        <v>2.34</v>
      </c>
      <c r="G59" s="72">
        <f t="shared" si="2"/>
        <v>3486600</v>
      </c>
      <c r="H59" s="72">
        <f t="shared" si="3"/>
        <v>141841.22727272726</v>
      </c>
      <c r="I59" s="77">
        <f t="shared" si="14"/>
        <v>34066.798438320249</v>
      </c>
      <c r="J59" s="77">
        <f t="shared" si="15"/>
        <v>134621.45469828969</v>
      </c>
      <c r="K59" s="93">
        <f t="shared" si="4"/>
        <v>168688.25313660994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52" s="7" customFormat="1" ht="14.25" customHeight="1" x14ac:dyDescent="0.2">
      <c r="A60" s="92">
        <v>19</v>
      </c>
      <c r="B60" s="73" t="s">
        <v>103</v>
      </c>
      <c r="C60" s="71">
        <v>2.67</v>
      </c>
      <c r="D60" s="39"/>
      <c r="E60" s="40"/>
      <c r="F60" s="40">
        <f>C60+D60+E60</f>
        <v>2.67</v>
      </c>
      <c r="G60" s="72">
        <f>F60*1490000</f>
        <v>3978300</v>
      </c>
      <c r="H60" s="72">
        <f>G60/22-G60*10.5%/22</f>
        <v>161844.47727272726</v>
      </c>
      <c r="I60" s="77">
        <f t="shared" si="14"/>
        <v>38871.090525775675</v>
      </c>
      <c r="J60" s="77">
        <f t="shared" si="15"/>
        <v>153606.53164292031</v>
      </c>
      <c r="K60" s="93">
        <f>I60+J60</f>
        <v>192477.62216869599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</row>
    <row r="61" spans="1:52" s="2" customFormat="1" ht="14.25" customHeight="1" x14ac:dyDescent="0.2">
      <c r="A61" s="92">
        <v>20</v>
      </c>
      <c r="B61" s="73" t="s">
        <v>251</v>
      </c>
      <c r="C61" s="71">
        <f>2.34</f>
        <v>2.34</v>
      </c>
      <c r="D61" s="39"/>
      <c r="E61" s="40"/>
      <c r="F61" s="40">
        <f t="shared" si="1"/>
        <v>2.34</v>
      </c>
      <c r="G61" s="72">
        <f t="shared" si="2"/>
        <v>3486600</v>
      </c>
      <c r="H61" s="72">
        <f t="shared" si="3"/>
        <v>141841.22727272726</v>
      </c>
      <c r="I61" s="77">
        <f t="shared" si="14"/>
        <v>34066.798438320249</v>
      </c>
      <c r="J61" s="77">
        <f t="shared" si="15"/>
        <v>134621.45469828969</v>
      </c>
      <c r="K61" s="93">
        <f t="shared" si="4"/>
        <v>168688.25313660994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2" s="7" customFormat="1" ht="14.25" customHeight="1" x14ac:dyDescent="0.2">
      <c r="A62" s="92">
        <v>21</v>
      </c>
      <c r="B62" s="73" t="s">
        <v>252</v>
      </c>
      <c r="C62" s="71">
        <f>2.34</f>
        <v>2.34</v>
      </c>
      <c r="D62" s="39"/>
      <c r="E62" s="40"/>
      <c r="F62" s="40">
        <f t="shared" si="1"/>
        <v>2.34</v>
      </c>
      <c r="G62" s="72">
        <f t="shared" si="2"/>
        <v>3486600</v>
      </c>
      <c r="H62" s="72">
        <f t="shared" si="3"/>
        <v>141841.22727272726</v>
      </c>
      <c r="I62" s="77">
        <f t="shared" si="14"/>
        <v>34066.798438320249</v>
      </c>
      <c r="J62" s="77">
        <f t="shared" si="15"/>
        <v>134621.45469828969</v>
      </c>
      <c r="K62" s="93">
        <f t="shared" si="4"/>
        <v>168688.25313660994</v>
      </c>
      <c r="L62" s="3"/>
      <c r="M62" s="3"/>
      <c r="N62" s="3"/>
      <c r="O62" s="3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</row>
    <row r="63" spans="1:52" s="2" customFormat="1" ht="14.25" customHeight="1" x14ac:dyDescent="0.2">
      <c r="A63" s="92">
        <v>22</v>
      </c>
      <c r="B63" s="73" t="s">
        <v>253</v>
      </c>
      <c r="C63" s="71">
        <f>2.06</f>
        <v>2.06</v>
      </c>
      <c r="D63" s="39"/>
      <c r="E63" s="40"/>
      <c r="F63" s="40">
        <f t="shared" si="1"/>
        <v>2.06</v>
      </c>
      <c r="G63" s="72">
        <f t="shared" si="2"/>
        <v>3069400</v>
      </c>
      <c r="H63" s="72">
        <f t="shared" si="3"/>
        <v>124868.77272727274</v>
      </c>
      <c r="I63" s="77">
        <f t="shared" si="14"/>
        <v>29990.429394418687</v>
      </c>
      <c r="J63" s="77">
        <f t="shared" si="15"/>
        <v>118512.90456345162</v>
      </c>
      <c r="K63" s="93">
        <f t="shared" si="4"/>
        <v>148503.33395787032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14.25" customHeight="1" x14ac:dyDescent="0.2">
      <c r="A64" s="92">
        <v>23</v>
      </c>
      <c r="B64" s="73" t="s">
        <v>254</v>
      </c>
      <c r="C64" s="71">
        <f>2.34</f>
        <v>2.34</v>
      </c>
      <c r="D64" s="39"/>
      <c r="E64" s="40"/>
      <c r="F64" s="40">
        <f t="shared" si="1"/>
        <v>2.34</v>
      </c>
      <c r="G64" s="72">
        <f t="shared" si="2"/>
        <v>3486600</v>
      </c>
      <c r="H64" s="72">
        <f t="shared" si="3"/>
        <v>141841.22727272726</v>
      </c>
      <c r="I64" s="77">
        <f t="shared" si="14"/>
        <v>34066.798438320249</v>
      </c>
      <c r="J64" s="77">
        <f t="shared" si="15"/>
        <v>134621.45469828969</v>
      </c>
      <c r="K64" s="93">
        <f t="shared" si="4"/>
        <v>168688.25313660994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7" customFormat="1" ht="14.25" customHeight="1" x14ac:dyDescent="0.25">
      <c r="A65" s="90" t="s">
        <v>164</v>
      </c>
      <c r="B65" s="69" t="s">
        <v>218</v>
      </c>
      <c r="C65" s="71"/>
      <c r="D65" s="39"/>
      <c r="E65" s="40"/>
      <c r="F65" s="40"/>
      <c r="G65" s="72"/>
      <c r="H65" s="72"/>
      <c r="I65" s="94">
        <f t="shared" ref="I65:J65" si="16">SUM(I66:I77)</f>
        <v>582836.33420487214</v>
      </c>
      <c r="J65" s="94">
        <f t="shared" si="16"/>
        <v>2303188.9921719101</v>
      </c>
      <c r="K65" s="94">
        <f>SUM(K66:K77)</f>
        <v>2886025.3263767823</v>
      </c>
      <c r="L65" s="3"/>
      <c r="M65" s="3"/>
      <c r="N65" s="3"/>
      <c r="O65" s="3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52" s="2" customFormat="1" ht="14.25" customHeight="1" x14ac:dyDescent="0.2">
      <c r="A66" s="92">
        <v>1</v>
      </c>
      <c r="B66" s="70" t="s">
        <v>37</v>
      </c>
      <c r="C66" s="71">
        <v>4.6500000000000004</v>
      </c>
      <c r="D66" s="88">
        <v>0.4</v>
      </c>
      <c r="E66" s="71"/>
      <c r="F66" s="40">
        <f t="shared" si="1"/>
        <v>5.0500000000000007</v>
      </c>
      <c r="G66" s="72">
        <f t="shared" si="2"/>
        <v>7524500.0000000009</v>
      </c>
      <c r="H66" s="72">
        <f t="shared" si="3"/>
        <v>306110.34090909094</v>
      </c>
      <c r="I66" s="77">
        <f t="shared" ref="I66:I77" si="17">H66*$M$270</f>
        <v>73520.227398939023</v>
      </c>
      <c r="J66" s="77">
        <f t="shared" ref="J66:J77" si="18">H66*$L$270</f>
        <v>290529.20778904407</v>
      </c>
      <c r="K66" s="93">
        <f t="shared" si="4"/>
        <v>364049.43518798309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7" customFormat="1" ht="14.25" customHeight="1" x14ac:dyDescent="0.2">
      <c r="A67" s="92">
        <v>2</v>
      </c>
      <c r="B67" s="70" t="s">
        <v>38</v>
      </c>
      <c r="C67" s="71">
        <v>2.67</v>
      </c>
      <c r="D67" s="39">
        <v>0.3</v>
      </c>
      <c r="E67" s="71"/>
      <c r="F67" s="40">
        <f t="shared" si="1"/>
        <v>2.9699999999999998</v>
      </c>
      <c r="G67" s="72">
        <f t="shared" si="2"/>
        <v>4425300</v>
      </c>
      <c r="H67" s="72">
        <f t="shared" si="3"/>
        <v>180029.25</v>
      </c>
      <c r="I67" s="77">
        <f t="shared" si="17"/>
        <v>43238.62878709878</v>
      </c>
      <c r="J67" s="77">
        <f t="shared" si="18"/>
        <v>170865.6925016754</v>
      </c>
      <c r="K67" s="93">
        <f t="shared" si="4"/>
        <v>214104.32128877417</v>
      </c>
      <c r="L67" s="3"/>
      <c r="M67" s="3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2" s="4" customFormat="1" ht="14.25" customHeight="1" x14ac:dyDescent="0.2">
      <c r="A68" s="92">
        <v>3</v>
      </c>
      <c r="B68" s="70" t="s">
        <v>47</v>
      </c>
      <c r="C68" s="71">
        <v>2.86</v>
      </c>
      <c r="D68" s="39">
        <v>0.3</v>
      </c>
      <c r="E68" s="71"/>
      <c r="F68" s="40">
        <f t="shared" si="1"/>
        <v>3.1599999999999997</v>
      </c>
      <c r="G68" s="72">
        <f t="shared" si="2"/>
        <v>4708400</v>
      </c>
      <c r="H68" s="72">
        <f t="shared" si="3"/>
        <v>191546.27272727274</v>
      </c>
      <c r="I68" s="77">
        <f t="shared" si="17"/>
        <v>46004.736352603424</v>
      </c>
      <c r="J68" s="77">
        <f t="shared" si="18"/>
        <v>181796.49437888697</v>
      </c>
      <c r="K68" s="93">
        <f t="shared" si="4"/>
        <v>227801.23073149039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52" s="4" customFormat="1" ht="14.25" customHeight="1" x14ac:dyDescent="0.2">
      <c r="A69" s="92">
        <v>4</v>
      </c>
      <c r="B69" s="70" t="s">
        <v>40</v>
      </c>
      <c r="C69" s="71">
        <v>3</v>
      </c>
      <c r="D69" s="39"/>
      <c r="E69" s="40"/>
      <c r="F69" s="40">
        <f t="shared" si="1"/>
        <v>3</v>
      </c>
      <c r="G69" s="72">
        <f t="shared" si="2"/>
        <v>4470000</v>
      </c>
      <c r="H69" s="72">
        <f t="shared" si="3"/>
        <v>181847.72727272726</v>
      </c>
      <c r="I69" s="77">
        <f t="shared" si="17"/>
        <v>43675.382613231093</v>
      </c>
      <c r="J69" s="77">
        <f t="shared" si="18"/>
        <v>172591.6085875509</v>
      </c>
      <c r="K69" s="93">
        <f t="shared" si="4"/>
        <v>216266.99120078201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52" s="4" customFormat="1" ht="14.25" customHeight="1" x14ac:dyDescent="0.2">
      <c r="A70" s="92">
        <v>5</v>
      </c>
      <c r="B70" s="70" t="s">
        <v>42</v>
      </c>
      <c r="C70" s="71">
        <v>4.0599999999999996</v>
      </c>
      <c r="D70" s="39"/>
      <c r="E70" s="40">
        <v>0.28420000000000001</v>
      </c>
      <c r="F70" s="40">
        <f t="shared" si="1"/>
        <v>4.3441999999999998</v>
      </c>
      <c r="G70" s="72">
        <f t="shared" si="2"/>
        <v>6472858</v>
      </c>
      <c r="H70" s="72">
        <f t="shared" si="3"/>
        <v>263327.63227272726</v>
      </c>
      <c r="I70" s="77">
        <f t="shared" si="17"/>
        <v>63244.865716132837</v>
      </c>
      <c r="J70" s="77">
        <f t="shared" si="18"/>
        <v>249924.15534201288</v>
      </c>
      <c r="K70" s="93">
        <f t="shared" si="4"/>
        <v>313169.02105814574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52" s="4" customFormat="1" ht="14.25" customHeight="1" x14ac:dyDescent="0.2">
      <c r="A71" s="92">
        <v>6</v>
      </c>
      <c r="B71" s="70" t="s">
        <v>43</v>
      </c>
      <c r="C71" s="39">
        <v>3.66</v>
      </c>
      <c r="D71" s="39"/>
      <c r="E71" s="40"/>
      <c r="F71" s="40">
        <f t="shared" si="1"/>
        <v>3.66</v>
      </c>
      <c r="G71" s="72">
        <f t="shared" si="2"/>
        <v>5453400</v>
      </c>
      <c r="H71" s="72">
        <f t="shared" si="3"/>
        <v>221854.22727272726</v>
      </c>
      <c r="I71" s="77">
        <f t="shared" si="17"/>
        <v>53283.96678814193</v>
      </c>
      <c r="J71" s="77">
        <f t="shared" si="18"/>
        <v>210561.76247681209</v>
      </c>
      <c r="K71" s="93">
        <f t="shared" si="4"/>
        <v>263845.72926495399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52" ht="14.25" customHeight="1" x14ac:dyDescent="0.2">
      <c r="A72" s="92">
        <v>7</v>
      </c>
      <c r="B72" s="70" t="s">
        <v>44</v>
      </c>
      <c r="C72" s="39">
        <v>3.06</v>
      </c>
      <c r="D72" s="39"/>
      <c r="E72" s="40"/>
      <c r="F72" s="40">
        <f t="shared" si="1"/>
        <v>3.06</v>
      </c>
      <c r="G72" s="72">
        <f t="shared" si="2"/>
        <v>4559400</v>
      </c>
      <c r="H72" s="72">
        <f t="shared" si="3"/>
        <v>185484.68181818182</v>
      </c>
      <c r="I72" s="77">
        <f t="shared" si="17"/>
        <v>44548.89026549572</v>
      </c>
      <c r="J72" s="77">
        <f t="shared" si="18"/>
        <v>176043.44075930194</v>
      </c>
      <c r="K72" s="93">
        <f t="shared" si="4"/>
        <v>220592.33102479766</v>
      </c>
      <c r="AO72" s="3"/>
      <c r="AZ72" s="4"/>
    </row>
    <row r="73" spans="1:52" s="7" customFormat="1" ht="14.25" customHeight="1" x14ac:dyDescent="0.2">
      <c r="A73" s="92">
        <v>8</v>
      </c>
      <c r="B73" s="70" t="s">
        <v>45</v>
      </c>
      <c r="C73" s="39">
        <v>3.06</v>
      </c>
      <c r="D73" s="39"/>
      <c r="E73" s="40"/>
      <c r="F73" s="40">
        <f t="shared" si="1"/>
        <v>3.06</v>
      </c>
      <c r="G73" s="72">
        <f t="shared" si="2"/>
        <v>4559400</v>
      </c>
      <c r="H73" s="72">
        <f t="shared" si="3"/>
        <v>185484.68181818182</v>
      </c>
      <c r="I73" s="77">
        <f t="shared" si="17"/>
        <v>44548.89026549572</v>
      </c>
      <c r="J73" s="77">
        <f t="shared" si="18"/>
        <v>176043.44075930194</v>
      </c>
      <c r="K73" s="93">
        <f t="shared" si="4"/>
        <v>220592.33102479766</v>
      </c>
      <c r="L73" s="3"/>
      <c r="M73" s="3"/>
      <c r="N73" s="3"/>
      <c r="O73" s="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1:52" s="7" customFormat="1" ht="14.25" customHeight="1" x14ac:dyDescent="0.2">
      <c r="A74" s="92">
        <v>9</v>
      </c>
      <c r="B74" s="70" t="s">
        <v>46</v>
      </c>
      <c r="C74" s="39">
        <v>2.66</v>
      </c>
      <c r="D74" s="39"/>
      <c r="E74" s="40"/>
      <c r="F74" s="40">
        <f t="shared" si="1"/>
        <v>2.66</v>
      </c>
      <c r="G74" s="72">
        <f t="shared" si="2"/>
        <v>3963400</v>
      </c>
      <c r="H74" s="72">
        <f t="shared" si="3"/>
        <v>161238.31818181818</v>
      </c>
      <c r="I74" s="77">
        <f t="shared" si="17"/>
        <v>38725.505917064904</v>
      </c>
      <c r="J74" s="77">
        <f t="shared" si="18"/>
        <v>153031.2262809618</v>
      </c>
      <c r="K74" s="93">
        <f t="shared" si="4"/>
        <v>191756.7321980267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</row>
    <row r="75" spans="1:52" s="7" customFormat="1" ht="14.25" customHeight="1" x14ac:dyDescent="0.2">
      <c r="A75" s="92">
        <v>10</v>
      </c>
      <c r="B75" s="70" t="s">
        <v>48</v>
      </c>
      <c r="C75" s="39">
        <v>4.0599999999999996</v>
      </c>
      <c r="D75" s="39"/>
      <c r="E75" s="40"/>
      <c r="F75" s="40">
        <f t="shared" si="1"/>
        <v>4.0599999999999996</v>
      </c>
      <c r="G75" s="72">
        <f t="shared" si="2"/>
        <v>6049399.9999999991</v>
      </c>
      <c r="H75" s="72">
        <f t="shared" si="3"/>
        <v>246100.59090909088</v>
      </c>
      <c r="I75" s="77">
        <f t="shared" si="17"/>
        <v>59107.351136572739</v>
      </c>
      <c r="J75" s="77">
        <f t="shared" si="18"/>
        <v>233573.9769551522</v>
      </c>
      <c r="K75" s="93">
        <f t="shared" si="4"/>
        <v>292681.32809172495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</row>
    <row r="76" spans="1:52" s="7" customFormat="1" ht="14.25" customHeight="1" x14ac:dyDescent="0.2">
      <c r="A76" s="92">
        <v>11</v>
      </c>
      <c r="B76" s="73" t="s">
        <v>104</v>
      </c>
      <c r="C76" s="71">
        <v>2.67</v>
      </c>
      <c r="D76" s="39"/>
      <c r="E76" s="40"/>
      <c r="F76" s="40">
        <f t="shared" si="1"/>
        <v>2.67</v>
      </c>
      <c r="G76" s="72">
        <f t="shared" si="2"/>
        <v>3978300</v>
      </c>
      <c r="H76" s="72">
        <f t="shared" si="3"/>
        <v>161844.47727272726</v>
      </c>
      <c r="I76" s="77">
        <f t="shared" si="17"/>
        <v>38871.090525775675</v>
      </c>
      <c r="J76" s="77">
        <f t="shared" si="18"/>
        <v>153606.53164292031</v>
      </c>
      <c r="K76" s="93">
        <f t="shared" si="4"/>
        <v>192477.62216869599</v>
      </c>
      <c r="L76" s="3"/>
      <c r="M76" s="3"/>
      <c r="N76" s="3"/>
      <c r="O76" s="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52" s="7" customFormat="1" ht="14.25" customHeight="1" x14ac:dyDescent="0.2">
      <c r="A77" s="92">
        <v>12</v>
      </c>
      <c r="B77" s="73" t="s">
        <v>255</v>
      </c>
      <c r="C77" s="71">
        <f>2.34</f>
        <v>2.34</v>
      </c>
      <c r="D77" s="39"/>
      <c r="E77" s="40"/>
      <c r="F77" s="40">
        <f t="shared" si="1"/>
        <v>2.34</v>
      </c>
      <c r="G77" s="72">
        <f t="shared" si="2"/>
        <v>3486600</v>
      </c>
      <c r="H77" s="72">
        <f t="shared" si="3"/>
        <v>141841.22727272726</v>
      </c>
      <c r="I77" s="77">
        <f t="shared" si="17"/>
        <v>34066.798438320249</v>
      </c>
      <c r="J77" s="77">
        <f t="shared" si="18"/>
        <v>134621.45469828969</v>
      </c>
      <c r="K77" s="93">
        <f t="shared" si="4"/>
        <v>168688.25313660994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</row>
    <row r="78" spans="1:52" s="4" customFormat="1" ht="14.25" customHeight="1" x14ac:dyDescent="0.25">
      <c r="A78" s="90" t="s">
        <v>171</v>
      </c>
      <c r="B78" s="69" t="s">
        <v>219</v>
      </c>
      <c r="C78" s="71"/>
      <c r="D78" s="39"/>
      <c r="E78" s="40"/>
      <c r="F78" s="40"/>
      <c r="G78" s="72"/>
      <c r="H78" s="72"/>
      <c r="I78" s="94">
        <f t="shared" ref="I78:J78" si="19">SUM(I79:I90)</f>
        <v>570167.56155486091</v>
      </c>
      <c r="J78" s="94">
        <f t="shared" si="19"/>
        <v>2253125.9195742812</v>
      </c>
      <c r="K78" s="94">
        <f>SUM(K79:K90)</f>
        <v>2823293.4811291429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52" s="4" customFormat="1" ht="14.25" customHeight="1" x14ac:dyDescent="0.2">
      <c r="A79" s="92">
        <v>1</v>
      </c>
      <c r="B79" s="70" t="s">
        <v>49</v>
      </c>
      <c r="C79" s="71">
        <v>3</v>
      </c>
      <c r="D79" s="39">
        <v>0.4</v>
      </c>
      <c r="E79" s="40"/>
      <c r="F79" s="40">
        <f t="shared" ref="F79:F141" si="20">C79+D79+E79</f>
        <v>3.4</v>
      </c>
      <c r="G79" s="72">
        <f t="shared" ref="G79:G141" si="21">F79*1490000</f>
        <v>5066000</v>
      </c>
      <c r="H79" s="72">
        <f t="shared" ref="H79:H141" si="22">G79/22-G79*10.5%/22</f>
        <v>206094.09090909091</v>
      </c>
      <c r="I79" s="77">
        <f t="shared" ref="I79:I90" si="23">H79*$M$270</f>
        <v>49498.76696166191</v>
      </c>
      <c r="J79" s="77">
        <f t="shared" ref="J79:J90" si="24">H79*$L$270</f>
        <v>195603.82306589102</v>
      </c>
      <c r="K79" s="93">
        <f t="shared" ref="K79:K141" si="25">I79+J79</f>
        <v>245102.59002755291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52" s="7" customFormat="1" ht="14.25" customHeight="1" x14ac:dyDescent="0.2">
      <c r="A80" s="92">
        <v>2</v>
      </c>
      <c r="B80" s="73" t="s">
        <v>220</v>
      </c>
      <c r="C80" s="71">
        <v>4.0599999999999996</v>
      </c>
      <c r="D80" s="39">
        <v>0.3</v>
      </c>
      <c r="E80" s="40">
        <v>0.44659999999999994</v>
      </c>
      <c r="F80" s="40">
        <f t="shared" si="20"/>
        <v>4.8065999999999995</v>
      </c>
      <c r="G80" s="72">
        <f t="shared" si="21"/>
        <v>7161833.9999999991</v>
      </c>
      <c r="H80" s="72">
        <f t="shared" si="22"/>
        <v>291356.42863636359</v>
      </c>
      <c r="I80" s="77">
        <f t="shared" si="23"/>
        <v>69976.698022918848</v>
      </c>
      <c r="J80" s="77">
        <f t="shared" si="24"/>
        <v>276526.27527897403</v>
      </c>
      <c r="K80" s="93">
        <f t="shared" si="25"/>
        <v>346502.97330189287</v>
      </c>
      <c r="L80" s="3"/>
      <c r="M80" s="3"/>
      <c r="N80" s="3"/>
      <c r="O80" s="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1:52" s="4" customFormat="1" ht="14.25" customHeight="1" x14ac:dyDescent="0.2">
      <c r="A81" s="92">
        <v>3</v>
      </c>
      <c r="B81" s="70" t="s">
        <v>50</v>
      </c>
      <c r="C81" s="71">
        <v>2.66</v>
      </c>
      <c r="D81" s="39">
        <v>0.3</v>
      </c>
      <c r="E81" s="40"/>
      <c r="F81" s="40">
        <f t="shared" si="20"/>
        <v>2.96</v>
      </c>
      <c r="G81" s="72">
        <f t="shared" si="21"/>
        <v>4410400</v>
      </c>
      <c r="H81" s="72">
        <f t="shared" si="22"/>
        <v>179423.09090909091</v>
      </c>
      <c r="I81" s="77">
        <f t="shared" si="23"/>
        <v>43093.044178388016</v>
      </c>
      <c r="J81" s="77">
        <f t="shared" si="24"/>
        <v>170290.38713971688</v>
      </c>
      <c r="K81" s="93">
        <f t="shared" si="25"/>
        <v>213383.43131810491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52" s="4" customFormat="1" ht="14.25" customHeight="1" x14ac:dyDescent="0.2">
      <c r="A82" s="92">
        <v>4</v>
      </c>
      <c r="B82" s="70" t="s">
        <v>51</v>
      </c>
      <c r="C82" s="39">
        <v>4.0599999999999996</v>
      </c>
      <c r="D82" s="39"/>
      <c r="E82" s="40">
        <v>0.40599999999999992</v>
      </c>
      <c r="F82" s="40">
        <f t="shared" si="20"/>
        <v>4.4659999999999993</v>
      </c>
      <c r="G82" s="72">
        <f t="shared" si="21"/>
        <v>6654339.9999999991</v>
      </c>
      <c r="H82" s="72">
        <f t="shared" si="22"/>
        <v>270710.64999999997</v>
      </c>
      <c r="I82" s="77">
        <f t="shared" si="23"/>
        <v>65018.086250230015</v>
      </c>
      <c r="J82" s="77">
        <f t="shared" si="24"/>
        <v>256931.37465066742</v>
      </c>
      <c r="K82" s="93">
        <f t="shared" si="25"/>
        <v>321949.46090089745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52" ht="14.25" customHeight="1" x14ac:dyDescent="0.2">
      <c r="A83" s="92">
        <v>5</v>
      </c>
      <c r="B83" s="70" t="s">
        <v>52</v>
      </c>
      <c r="C83" s="39">
        <v>3.06</v>
      </c>
      <c r="D83" s="39"/>
      <c r="E83" s="40"/>
      <c r="F83" s="40">
        <f t="shared" si="20"/>
        <v>3.06</v>
      </c>
      <c r="G83" s="72">
        <f t="shared" si="21"/>
        <v>4559400</v>
      </c>
      <c r="H83" s="72">
        <f t="shared" si="22"/>
        <v>185484.68181818182</v>
      </c>
      <c r="I83" s="77">
        <f t="shared" si="23"/>
        <v>44548.89026549572</v>
      </c>
      <c r="J83" s="77">
        <f t="shared" si="24"/>
        <v>176043.44075930194</v>
      </c>
      <c r="K83" s="93">
        <f t="shared" si="25"/>
        <v>220592.33102479766</v>
      </c>
      <c r="AO83" s="3"/>
    </row>
    <row r="84" spans="1:52" s="7" customFormat="1" ht="14.25" customHeight="1" x14ac:dyDescent="0.2">
      <c r="A84" s="92">
        <v>6</v>
      </c>
      <c r="B84" s="73" t="s">
        <v>221</v>
      </c>
      <c r="C84" s="71">
        <v>4.0599999999999996</v>
      </c>
      <c r="D84" s="39"/>
      <c r="E84" s="71">
        <v>0.44659999999999994</v>
      </c>
      <c r="F84" s="40">
        <f t="shared" si="20"/>
        <v>4.5065999999999997</v>
      </c>
      <c r="G84" s="72">
        <f t="shared" si="21"/>
        <v>6714834</v>
      </c>
      <c r="H84" s="72">
        <f t="shared" si="22"/>
        <v>273171.65590909094</v>
      </c>
      <c r="I84" s="77">
        <f t="shared" si="23"/>
        <v>65609.159761595758</v>
      </c>
      <c r="J84" s="77">
        <f t="shared" si="24"/>
        <v>259267.114420219</v>
      </c>
      <c r="K84" s="93">
        <f t="shared" si="25"/>
        <v>324876.27418181475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</row>
    <row r="85" spans="1:52" ht="14.25" customHeight="1" x14ac:dyDescent="0.2">
      <c r="A85" s="92">
        <v>7</v>
      </c>
      <c r="B85" s="73" t="s">
        <v>105</v>
      </c>
      <c r="C85" s="71">
        <v>4.0599999999999996</v>
      </c>
      <c r="D85" s="39"/>
      <c r="E85" s="40">
        <v>0.32479999999999998</v>
      </c>
      <c r="F85" s="40">
        <f t="shared" si="20"/>
        <v>4.3847999999999994</v>
      </c>
      <c r="G85" s="72">
        <f t="shared" si="21"/>
        <v>6533351.9999999991</v>
      </c>
      <c r="H85" s="72">
        <f t="shared" si="22"/>
        <v>265788.63818181813</v>
      </c>
      <c r="I85" s="77">
        <f t="shared" si="23"/>
        <v>63835.939227498551</v>
      </c>
      <c r="J85" s="77">
        <f t="shared" si="24"/>
        <v>252259.89511156434</v>
      </c>
      <c r="K85" s="93">
        <f t="shared" si="25"/>
        <v>316095.83433906292</v>
      </c>
      <c r="AO85" s="3"/>
      <c r="AZ85" s="4"/>
    </row>
    <row r="86" spans="1:52" s="7" customFormat="1" ht="14.25" customHeight="1" x14ac:dyDescent="0.2">
      <c r="A86" s="92">
        <v>8</v>
      </c>
      <c r="B86" s="73" t="s">
        <v>106</v>
      </c>
      <c r="C86" s="39">
        <v>3.06</v>
      </c>
      <c r="D86" s="39"/>
      <c r="E86" s="40"/>
      <c r="F86" s="40">
        <f t="shared" si="20"/>
        <v>3.06</v>
      </c>
      <c r="G86" s="72">
        <f t="shared" si="21"/>
        <v>4559400</v>
      </c>
      <c r="H86" s="72">
        <f t="shared" si="22"/>
        <v>185484.68181818182</v>
      </c>
      <c r="I86" s="77">
        <f t="shared" si="23"/>
        <v>44548.89026549572</v>
      </c>
      <c r="J86" s="77">
        <f t="shared" si="24"/>
        <v>176043.44075930194</v>
      </c>
      <c r="K86" s="93">
        <f t="shared" si="25"/>
        <v>220592.33102479766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</row>
    <row r="87" spans="1:52" s="7" customFormat="1" ht="14.25" customHeight="1" x14ac:dyDescent="0.2">
      <c r="A87" s="92">
        <v>9</v>
      </c>
      <c r="B87" s="73" t="s">
        <v>122</v>
      </c>
      <c r="C87" s="71">
        <v>2.06</v>
      </c>
      <c r="D87" s="39"/>
      <c r="E87" s="40"/>
      <c r="F87" s="40">
        <f t="shared" si="20"/>
        <v>2.06</v>
      </c>
      <c r="G87" s="72">
        <f t="shared" si="21"/>
        <v>3069400</v>
      </c>
      <c r="H87" s="72">
        <f t="shared" si="22"/>
        <v>124868.77272727274</v>
      </c>
      <c r="I87" s="77">
        <f t="shared" si="23"/>
        <v>29990.429394418687</v>
      </c>
      <c r="J87" s="77">
        <f t="shared" si="24"/>
        <v>118512.90456345162</v>
      </c>
      <c r="K87" s="93">
        <f t="shared" si="25"/>
        <v>148503.33395787032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2" s="7" customFormat="1" ht="14.25" customHeight="1" x14ac:dyDescent="0.2">
      <c r="A88" s="92">
        <v>10</v>
      </c>
      <c r="B88" s="73" t="s">
        <v>123</v>
      </c>
      <c r="C88" s="71">
        <v>2.06</v>
      </c>
      <c r="D88" s="39"/>
      <c r="E88" s="40"/>
      <c r="F88" s="40">
        <f t="shared" si="20"/>
        <v>2.06</v>
      </c>
      <c r="G88" s="72">
        <f t="shared" si="21"/>
        <v>3069400</v>
      </c>
      <c r="H88" s="72">
        <f t="shared" si="22"/>
        <v>124868.77272727274</v>
      </c>
      <c r="I88" s="77">
        <f t="shared" si="23"/>
        <v>29990.429394418687</v>
      </c>
      <c r="J88" s="77">
        <f t="shared" si="24"/>
        <v>118512.90456345162</v>
      </c>
      <c r="K88" s="93">
        <f t="shared" si="25"/>
        <v>148503.33395787032</v>
      </c>
      <c r="L88" s="3"/>
      <c r="M88" s="3"/>
      <c r="N88" s="3"/>
      <c r="O88" s="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52" ht="14.25" customHeight="1" x14ac:dyDescent="0.2">
      <c r="A89" s="92">
        <v>11</v>
      </c>
      <c r="B89" s="73" t="s">
        <v>256</v>
      </c>
      <c r="C89" s="71">
        <f>2.34</f>
        <v>2.34</v>
      </c>
      <c r="D89" s="39"/>
      <c r="E89" s="71"/>
      <c r="F89" s="40">
        <f t="shared" si="20"/>
        <v>2.34</v>
      </c>
      <c r="G89" s="72">
        <f t="shared" si="21"/>
        <v>3486600</v>
      </c>
      <c r="H89" s="72">
        <f t="shared" si="22"/>
        <v>141841.22727272726</v>
      </c>
      <c r="I89" s="77">
        <f t="shared" si="23"/>
        <v>34066.798438320249</v>
      </c>
      <c r="J89" s="77">
        <f t="shared" si="24"/>
        <v>134621.45469828969</v>
      </c>
      <c r="K89" s="93">
        <f t="shared" si="25"/>
        <v>168688.25313660994</v>
      </c>
      <c r="AO89" s="3"/>
      <c r="AZ89" s="4"/>
    </row>
    <row r="90" spans="1:52" s="7" customFormat="1" ht="14.25" customHeight="1" x14ac:dyDescent="0.2">
      <c r="A90" s="92">
        <v>12</v>
      </c>
      <c r="B90" s="73" t="s">
        <v>257</v>
      </c>
      <c r="C90" s="71">
        <f>2.06</f>
        <v>2.06</v>
      </c>
      <c r="D90" s="39"/>
      <c r="E90" s="40"/>
      <c r="F90" s="40">
        <f t="shared" si="20"/>
        <v>2.06</v>
      </c>
      <c r="G90" s="72">
        <f t="shared" si="21"/>
        <v>3069400</v>
      </c>
      <c r="H90" s="72">
        <f t="shared" si="22"/>
        <v>124868.77272727274</v>
      </c>
      <c r="I90" s="77">
        <f t="shared" si="23"/>
        <v>29990.429394418687</v>
      </c>
      <c r="J90" s="77">
        <f t="shared" si="24"/>
        <v>118512.90456345162</v>
      </c>
      <c r="K90" s="93">
        <f t="shared" si="25"/>
        <v>148503.33395787032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</row>
    <row r="91" spans="1:52" s="4" customFormat="1" ht="14.25" customHeight="1" x14ac:dyDescent="0.25">
      <c r="A91" s="90" t="s">
        <v>178</v>
      </c>
      <c r="B91" s="69" t="s">
        <v>222</v>
      </c>
      <c r="C91" s="71"/>
      <c r="D91" s="39"/>
      <c r="E91" s="40"/>
      <c r="F91" s="40"/>
      <c r="G91" s="72"/>
      <c r="H91" s="72"/>
      <c r="I91" s="94">
        <f t="shared" ref="I91:J91" si="26">SUM(I92:I100)</f>
        <v>419866.01152186148</v>
      </c>
      <c r="J91" s="94">
        <f t="shared" si="26"/>
        <v>1659180.6638883229</v>
      </c>
      <c r="K91" s="94">
        <f>SUM(K92:K100)</f>
        <v>2079046.6754101841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52" ht="14.25" customHeight="1" x14ac:dyDescent="0.2">
      <c r="A92" s="92">
        <v>1</v>
      </c>
      <c r="B92" s="70" t="s">
        <v>54</v>
      </c>
      <c r="C92" s="39">
        <v>4.9800000000000004</v>
      </c>
      <c r="D92" s="39">
        <v>0.4</v>
      </c>
      <c r="E92" s="40"/>
      <c r="F92" s="40">
        <f t="shared" si="20"/>
        <v>5.3800000000000008</v>
      </c>
      <c r="G92" s="72">
        <f t="shared" si="21"/>
        <v>8016200.0000000009</v>
      </c>
      <c r="H92" s="72">
        <f t="shared" si="22"/>
        <v>326113.59090909094</v>
      </c>
      <c r="I92" s="77">
        <f t="shared" ref="I92:I100" si="27">H92*$M$270</f>
        <v>78324.519486394434</v>
      </c>
      <c r="J92" s="77">
        <f t="shared" ref="J92:J100" si="28">H92*$L$270</f>
        <v>309514.28473367466</v>
      </c>
      <c r="K92" s="93">
        <f t="shared" si="25"/>
        <v>387838.80422006908</v>
      </c>
    </row>
    <row r="93" spans="1:52" s="7" customFormat="1" ht="14.25" customHeight="1" x14ac:dyDescent="0.2">
      <c r="A93" s="92">
        <v>2</v>
      </c>
      <c r="B93" s="70" t="s">
        <v>55</v>
      </c>
      <c r="C93" s="71">
        <v>3</v>
      </c>
      <c r="D93" s="39">
        <v>0.3</v>
      </c>
      <c r="E93" s="71"/>
      <c r="F93" s="40">
        <f t="shared" si="20"/>
        <v>3.3</v>
      </c>
      <c r="G93" s="72">
        <f t="shared" si="21"/>
        <v>4917000</v>
      </c>
      <c r="H93" s="72">
        <f t="shared" si="22"/>
        <v>200032.5</v>
      </c>
      <c r="I93" s="77">
        <f t="shared" si="27"/>
        <v>48042.920874554206</v>
      </c>
      <c r="J93" s="77">
        <f t="shared" si="28"/>
        <v>189850.76944630599</v>
      </c>
      <c r="K93" s="93">
        <f t="shared" si="25"/>
        <v>237893.69032086019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</row>
    <row r="94" spans="1:52" s="7" customFormat="1" ht="14.25" customHeight="1" x14ac:dyDescent="0.2">
      <c r="A94" s="92">
        <v>3</v>
      </c>
      <c r="B94" s="70" t="s">
        <v>56</v>
      </c>
      <c r="C94" s="71">
        <v>3.46</v>
      </c>
      <c r="D94" s="39">
        <v>0.3</v>
      </c>
      <c r="E94" s="40"/>
      <c r="F94" s="40">
        <f t="shared" si="20"/>
        <v>3.76</v>
      </c>
      <c r="G94" s="72">
        <f t="shared" si="21"/>
        <v>5602400</v>
      </c>
      <c r="H94" s="72">
        <f t="shared" si="22"/>
        <v>227915.81818181818</v>
      </c>
      <c r="I94" s="77">
        <f t="shared" si="27"/>
        <v>54739.812875249634</v>
      </c>
      <c r="J94" s="77">
        <f t="shared" si="28"/>
        <v>216314.81609639712</v>
      </c>
      <c r="K94" s="93">
        <f t="shared" si="25"/>
        <v>271054.62897164677</v>
      </c>
      <c r="L94" s="3"/>
      <c r="M94" s="3"/>
      <c r="N94" s="3"/>
      <c r="O94" s="3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52" s="36" customFormat="1" ht="14.25" customHeight="1" x14ac:dyDescent="0.2">
      <c r="A95" s="92">
        <v>4</v>
      </c>
      <c r="B95" s="70" t="s">
        <v>57</v>
      </c>
      <c r="C95" s="71">
        <v>2.46</v>
      </c>
      <c r="D95" s="39"/>
      <c r="E95" s="40"/>
      <c r="F95" s="40">
        <f t="shared" si="20"/>
        <v>2.46</v>
      </c>
      <c r="G95" s="72">
        <f t="shared" si="21"/>
        <v>3665400</v>
      </c>
      <c r="H95" s="72">
        <f t="shared" si="22"/>
        <v>149115.13636363635</v>
      </c>
      <c r="I95" s="77">
        <f t="shared" si="27"/>
        <v>35813.813742849496</v>
      </c>
      <c r="J95" s="77">
        <f t="shared" si="28"/>
        <v>141525.11904179174</v>
      </c>
      <c r="K95" s="93">
        <f t="shared" si="25"/>
        <v>177338.93278464122</v>
      </c>
      <c r="L95" s="3"/>
      <c r="M95" s="3"/>
      <c r="N95" s="3"/>
      <c r="O95" s="3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</row>
    <row r="96" spans="1:52" s="7" customFormat="1" ht="14.25" customHeight="1" x14ac:dyDescent="0.2">
      <c r="A96" s="92">
        <v>5</v>
      </c>
      <c r="B96" s="70" t="s">
        <v>58</v>
      </c>
      <c r="C96" s="39">
        <v>2.86</v>
      </c>
      <c r="D96" s="39"/>
      <c r="E96" s="40"/>
      <c r="F96" s="40">
        <f t="shared" si="20"/>
        <v>2.86</v>
      </c>
      <c r="G96" s="72">
        <f t="shared" si="21"/>
        <v>4261400</v>
      </c>
      <c r="H96" s="72">
        <f t="shared" si="22"/>
        <v>173361.5</v>
      </c>
      <c r="I96" s="77">
        <f t="shared" si="27"/>
        <v>41637.198091280312</v>
      </c>
      <c r="J96" s="77">
        <f t="shared" si="28"/>
        <v>164537.33352013186</v>
      </c>
      <c r="K96" s="93">
        <f t="shared" si="25"/>
        <v>206174.53161141218</v>
      </c>
      <c r="L96" s="3"/>
      <c r="M96" s="3"/>
      <c r="N96" s="3"/>
      <c r="O96" s="3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52" s="7" customFormat="1" ht="14.25" customHeight="1" x14ac:dyDescent="0.2">
      <c r="A97" s="92">
        <v>6</v>
      </c>
      <c r="B97" s="70" t="s">
        <v>59</v>
      </c>
      <c r="C97" s="71">
        <v>4.0599999999999996</v>
      </c>
      <c r="D97" s="39"/>
      <c r="E97" s="40"/>
      <c r="F97" s="40">
        <f t="shared" si="20"/>
        <v>4.0599999999999996</v>
      </c>
      <c r="G97" s="72">
        <f t="shared" si="21"/>
        <v>6049399.9999999991</v>
      </c>
      <c r="H97" s="72">
        <f t="shared" si="22"/>
        <v>246100.59090909088</v>
      </c>
      <c r="I97" s="77">
        <f t="shared" si="27"/>
        <v>59107.351136572739</v>
      </c>
      <c r="J97" s="77">
        <f t="shared" si="28"/>
        <v>233573.9769551522</v>
      </c>
      <c r="K97" s="93">
        <f t="shared" si="25"/>
        <v>292681.32809172495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2" s="7" customFormat="1" ht="14.25" customHeight="1" x14ac:dyDescent="0.2">
      <c r="A98" s="92">
        <v>7</v>
      </c>
      <c r="B98" s="73" t="s">
        <v>60</v>
      </c>
      <c r="C98" s="71">
        <v>2.34</v>
      </c>
      <c r="D98" s="39"/>
      <c r="E98" s="71"/>
      <c r="F98" s="40">
        <f t="shared" si="20"/>
        <v>2.34</v>
      </c>
      <c r="G98" s="72">
        <f t="shared" si="21"/>
        <v>3486600</v>
      </c>
      <c r="H98" s="72">
        <f t="shared" si="22"/>
        <v>141841.22727272726</v>
      </c>
      <c r="I98" s="77">
        <f t="shared" si="27"/>
        <v>34066.798438320249</v>
      </c>
      <c r="J98" s="77">
        <f t="shared" si="28"/>
        <v>134621.45469828969</v>
      </c>
      <c r="K98" s="93">
        <f t="shared" si="25"/>
        <v>168688.25313660994</v>
      </c>
      <c r="L98" s="3"/>
      <c r="M98" s="3"/>
      <c r="N98" s="3"/>
      <c r="O98" s="3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52" ht="14.25" customHeight="1" x14ac:dyDescent="0.2">
      <c r="A99" s="92">
        <v>8</v>
      </c>
      <c r="B99" s="73" t="s">
        <v>258</v>
      </c>
      <c r="C99" s="71">
        <f>2.34</f>
        <v>2.34</v>
      </c>
      <c r="D99" s="39"/>
      <c r="E99" s="40"/>
      <c r="F99" s="40">
        <f t="shared" si="20"/>
        <v>2.34</v>
      </c>
      <c r="G99" s="72">
        <f t="shared" si="21"/>
        <v>3486600</v>
      </c>
      <c r="H99" s="72">
        <f t="shared" si="22"/>
        <v>141841.22727272726</v>
      </c>
      <c r="I99" s="77">
        <f t="shared" si="27"/>
        <v>34066.798438320249</v>
      </c>
      <c r="J99" s="77">
        <f t="shared" si="28"/>
        <v>134621.45469828969</v>
      </c>
      <c r="K99" s="93">
        <f t="shared" si="25"/>
        <v>168688.25313660994</v>
      </c>
      <c r="AO99" s="3"/>
      <c r="AZ99" s="4"/>
    </row>
    <row r="100" spans="1:52" ht="14.25" customHeight="1" x14ac:dyDescent="0.2">
      <c r="A100" s="92">
        <v>9</v>
      </c>
      <c r="B100" s="73" t="s">
        <v>259</v>
      </c>
      <c r="C100" s="71">
        <f>2.34</f>
        <v>2.34</v>
      </c>
      <c r="D100" s="39"/>
      <c r="E100" s="40"/>
      <c r="F100" s="40">
        <f t="shared" si="20"/>
        <v>2.34</v>
      </c>
      <c r="G100" s="72">
        <f t="shared" si="21"/>
        <v>3486600</v>
      </c>
      <c r="H100" s="72">
        <f t="shared" si="22"/>
        <v>141841.22727272726</v>
      </c>
      <c r="I100" s="77">
        <f t="shared" si="27"/>
        <v>34066.798438320249</v>
      </c>
      <c r="J100" s="77">
        <f t="shared" si="28"/>
        <v>134621.45469828969</v>
      </c>
      <c r="K100" s="93">
        <f t="shared" si="25"/>
        <v>168688.25313660994</v>
      </c>
      <c r="AO100" s="3"/>
      <c r="AZ100" s="4"/>
    </row>
    <row r="101" spans="1:52" ht="14.25" customHeight="1" x14ac:dyDescent="0.25">
      <c r="A101" s="90" t="s">
        <v>184</v>
      </c>
      <c r="B101" s="69" t="s">
        <v>223</v>
      </c>
      <c r="C101" s="71"/>
      <c r="D101" s="39"/>
      <c r="E101" s="40"/>
      <c r="F101" s="40"/>
      <c r="G101" s="72"/>
      <c r="H101" s="72"/>
      <c r="I101" s="94">
        <f>SUM(I102:I115)</f>
        <v>713746.01435759675</v>
      </c>
      <c r="J101" s="94">
        <f>SUM(J102:J115)</f>
        <v>2820503.5736449962</v>
      </c>
      <c r="K101" s="94">
        <f>SUM(K102:K115)</f>
        <v>3534249.5880025933</v>
      </c>
    </row>
    <row r="102" spans="1:52" s="4" customFormat="1" ht="14.25" customHeight="1" x14ac:dyDescent="0.2">
      <c r="A102" s="92">
        <v>1</v>
      </c>
      <c r="B102" s="70" t="s">
        <v>61</v>
      </c>
      <c r="C102" s="71">
        <v>4.9800000000000004</v>
      </c>
      <c r="D102" s="39">
        <v>0.4</v>
      </c>
      <c r="E102" s="40"/>
      <c r="F102" s="40">
        <f t="shared" si="20"/>
        <v>5.3800000000000008</v>
      </c>
      <c r="G102" s="72">
        <f t="shared" si="21"/>
        <v>8016200.0000000009</v>
      </c>
      <c r="H102" s="72">
        <f t="shared" si="22"/>
        <v>326113.59090909094</v>
      </c>
      <c r="I102" s="77">
        <f t="shared" ref="I102:I115" si="29">H102*$M$270</f>
        <v>78324.519486394434</v>
      </c>
      <c r="J102" s="77">
        <f t="shared" ref="J102:J115" si="30">H102*$L$270</f>
        <v>309514.28473367466</v>
      </c>
      <c r="K102" s="93">
        <f t="shared" si="25"/>
        <v>387838.80422006908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52" s="7" customFormat="1" ht="14.25" customHeight="1" x14ac:dyDescent="0.2">
      <c r="A103" s="92">
        <v>2</v>
      </c>
      <c r="B103" s="70" t="s">
        <v>62</v>
      </c>
      <c r="C103" s="71">
        <v>3</v>
      </c>
      <c r="D103" s="39">
        <v>0.3</v>
      </c>
      <c r="E103" s="40"/>
      <c r="F103" s="40">
        <f t="shared" si="20"/>
        <v>3.3</v>
      </c>
      <c r="G103" s="72">
        <f t="shared" si="21"/>
        <v>4917000</v>
      </c>
      <c r="H103" s="72">
        <f t="shared" si="22"/>
        <v>200032.5</v>
      </c>
      <c r="I103" s="77">
        <f t="shared" si="29"/>
        <v>48042.920874554206</v>
      </c>
      <c r="J103" s="77">
        <f t="shared" si="30"/>
        <v>189850.76944630599</v>
      </c>
      <c r="K103" s="93">
        <f t="shared" si="25"/>
        <v>237893.69032086019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</row>
    <row r="104" spans="1:52" s="7" customFormat="1" ht="14.25" customHeight="1" x14ac:dyDescent="0.2">
      <c r="A104" s="92">
        <v>3</v>
      </c>
      <c r="B104" s="70" t="s">
        <v>63</v>
      </c>
      <c r="C104" s="71">
        <v>4.0599999999999996</v>
      </c>
      <c r="D104" s="39">
        <v>0.3</v>
      </c>
      <c r="E104" s="40">
        <v>0.44659999999999994</v>
      </c>
      <c r="F104" s="40">
        <f t="shared" si="20"/>
        <v>4.8065999999999995</v>
      </c>
      <c r="G104" s="72">
        <f t="shared" si="21"/>
        <v>7161833.9999999991</v>
      </c>
      <c r="H104" s="72">
        <f t="shared" si="22"/>
        <v>291356.42863636359</v>
      </c>
      <c r="I104" s="77">
        <f t="shared" si="29"/>
        <v>69976.698022918848</v>
      </c>
      <c r="J104" s="77">
        <f t="shared" si="30"/>
        <v>276526.27527897403</v>
      </c>
      <c r="K104" s="93">
        <f t="shared" si="25"/>
        <v>346502.97330189287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</row>
    <row r="105" spans="1:52" s="4" customFormat="1" ht="14.25" customHeight="1" x14ac:dyDescent="0.2">
      <c r="A105" s="92">
        <v>4</v>
      </c>
      <c r="B105" s="70" t="s">
        <v>64</v>
      </c>
      <c r="C105" s="71">
        <v>3.33</v>
      </c>
      <c r="D105" s="39"/>
      <c r="E105" s="40"/>
      <c r="F105" s="40">
        <f t="shared" si="20"/>
        <v>3.33</v>
      </c>
      <c r="G105" s="72">
        <f t="shared" si="21"/>
        <v>4961700</v>
      </c>
      <c r="H105" s="72">
        <f t="shared" si="22"/>
        <v>201850.97727272726</v>
      </c>
      <c r="I105" s="77">
        <f t="shared" si="29"/>
        <v>48479.674700686512</v>
      </c>
      <c r="J105" s="77">
        <f t="shared" si="30"/>
        <v>191576.68553218149</v>
      </c>
      <c r="K105" s="93">
        <f t="shared" si="25"/>
        <v>240056.360232868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52" s="4" customFormat="1" ht="14.25" customHeight="1" x14ac:dyDescent="0.2">
      <c r="A106" s="92">
        <v>5</v>
      </c>
      <c r="B106" s="70" t="s">
        <v>66</v>
      </c>
      <c r="C106" s="39">
        <v>2.2599999999999998</v>
      </c>
      <c r="D106" s="39"/>
      <c r="E106" s="40"/>
      <c r="F106" s="40">
        <f t="shared" si="20"/>
        <v>2.2599999999999998</v>
      </c>
      <c r="G106" s="72">
        <f t="shared" si="21"/>
        <v>3367399.9999999995</v>
      </c>
      <c r="H106" s="72">
        <f t="shared" si="22"/>
        <v>136991.95454545453</v>
      </c>
      <c r="I106" s="77">
        <f t="shared" si="29"/>
        <v>32902.121568634087</v>
      </c>
      <c r="J106" s="77">
        <f t="shared" si="30"/>
        <v>130019.01180262167</v>
      </c>
      <c r="K106" s="93">
        <f t="shared" si="25"/>
        <v>162921.13337125577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52" s="4" customFormat="1" ht="14.25" customHeight="1" x14ac:dyDescent="0.2">
      <c r="A107" s="92">
        <v>6</v>
      </c>
      <c r="B107" s="70" t="s">
        <v>69</v>
      </c>
      <c r="C107" s="71">
        <v>2.86</v>
      </c>
      <c r="D107" s="39"/>
      <c r="E107" s="71"/>
      <c r="F107" s="40">
        <f t="shared" si="20"/>
        <v>2.86</v>
      </c>
      <c r="G107" s="72">
        <f t="shared" si="21"/>
        <v>4261400</v>
      </c>
      <c r="H107" s="72">
        <f t="shared" si="22"/>
        <v>173361.5</v>
      </c>
      <c r="I107" s="77">
        <f t="shared" si="29"/>
        <v>41637.198091280312</v>
      </c>
      <c r="J107" s="77">
        <f t="shared" si="30"/>
        <v>164537.33352013186</v>
      </c>
      <c r="K107" s="93">
        <f t="shared" si="25"/>
        <v>206174.53161141218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52" s="4" customFormat="1" ht="14.25" customHeight="1" x14ac:dyDescent="0.2">
      <c r="A108" s="92">
        <v>7</v>
      </c>
      <c r="B108" s="70" t="s">
        <v>70</v>
      </c>
      <c r="C108" s="71">
        <v>4.0599999999999996</v>
      </c>
      <c r="D108" s="39"/>
      <c r="E108" s="40">
        <v>0.32479999999999998</v>
      </c>
      <c r="F108" s="40">
        <f t="shared" si="20"/>
        <v>4.3847999999999994</v>
      </c>
      <c r="G108" s="72">
        <f t="shared" si="21"/>
        <v>6533351.9999999991</v>
      </c>
      <c r="H108" s="72">
        <f t="shared" si="22"/>
        <v>265788.63818181813</v>
      </c>
      <c r="I108" s="77">
        <f t="shared" si="29"/>
        <v>63835.939227498551</v>
      </c>
      <c r="J108" s="77">
        <f t="shared" si="30"/>
        <v>252259.89511156434</v>
      </c>
      <c r="K108" s="93">
        <f t="shared" si="25"/>
        <v>316095.83433906292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52" s="20" customFormat="1" ht="14.25" customHeight="1" x14ac:dyDescent="0.2">
      <c r="A109" s="92">
        <v>8</v>
      </c>
      <c r="B109" s="70" t="s">
        <v>71</v>
      </c>
      <c r="C109" s="71">
        <v>2.66</v>
      </c>
      <c r="D109" s="39"/>
      <c r="E109" s="40"/>
      <c r="F109" s="40">
        <f t="shared" si="20"/>
        <v>2.66</v>
      </c>
      <c r="G109" s="72">
        <f t="shared" si="21"/>
        <v>3963400</v>
      </c>
      <c r="H109" s="72">
        <f t="shared" si="22"/>
        <v>161238.31818181818</v>
      </c>
      <c r="I109" s="77">
        <f t="shared" si="29"/>
        <v>38725.505917064904</v>
      </c>
      <c r="J109" s="77">
        <f t="shared" si="30"/>
        <v>153031.2262809618</v>
      </c>
      <c r="K109" s="93">
        <f t="shared" si="25"/>
        <v>191756.7321980267</v>
      </c>
      <c r="L109" s="3"/>
      <c r="M109" s="3"/>
      <c r="N109" s="3"/>
      <c r="O109" s="3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2" s="20" customFormat="1" ht="14.25" customHeight="1" x14ac:dyDescent="0.2">
      <c r="A110" s="92">
        <v>9</v>
      </c>
      <c r="B110" s="70" t="s">
        <v>72</v>
      </c>
      <c r="C110" s="71">
        <v>4.6500000000000004</v>
      </c>
      <c r="D110" s="39"/>
      <c r="E110" s="40"/>
      <c r="F110" s="40">
        <f t="shared" si="20"/>
        <v>4.6500000000000004</v>
      </c>
      <c r="G110" s="72">
        <f t="shared" si="21"/>
        <v>6928500.0000000009</v>
      </c>
      <c r="H110" s="72">
        <f t="shared" si="22"/>
        <v>281863.97727272729</v>
      </c>
      <c r="I110" s="77">
        <f t="shared" si="29"/>
        <v>67696.843050508207</v>
      </c>
      <c r="J110" s="77">
        <f t="shared" si="30"/>
        <v>267516.9933107039</v>
      </c>
      <c r="K110" s="93">
        <f t="shared" si="25"/>
        <v>335213.83636121207</v>
      </c>
      <c r="L110" s="3"/>
      <c r="M110" s="3"/>
      <c r="N110" s="3"/>
      <c r="O110" s="3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2" s="20" customFormat="1" ht="14.25" customHeight="1" x14ac:dyDescent="0.2">
      <c r="A111" s="92">
        <v>10</v>
      </c>
      <c r="B111" s="70" t="s">
        <v>41</v>
      </c>
      <c r="C111" s="39">
        <v>2.67</v>
      </c>
      <c r="D111" s="39"/>
      <c r="E111" s="40"/>
      <c r="F111" s="40">
        <f t="shared" si="20"/>
        <v>2.67</v>
      </c>
      <c r="G111" s="72">
        <f t="shared" si="21"/>
        <v>3978300</v>
      </c>
      <c r="H111" s="72">
        <f t="shared" si="22"/>
        <v>161844.47727272726</v>
      </c>
      <c r="I111" s="77">
        <f t="shared" si="29"/>
        <v>38871.090525775675</v>
      </c>
      <c r="J111" s="77">
        <f t="shared" si="30"/>
        <v>153606.53164292031</v>
      </c>
      <c r="K111" s="93">
        <f t="shared" si="25"/>
        <v>192477.62216869599</v>
      </c>
      <c r="L111" s="3"/>
      <c r="M111" s="3"/>
      <c r="N111" s="3"/>
      <c r="O111" s="3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2" s="20" customFormat="1" ht="14.25" customHeight="1" x14ac:dyDescent="0.2">
      <c r="A112" s="92">
        <v>11</v>
      </c>
      <c r="B112" s="70" t="s">
        <v>20</v>
      </c>
      <c r="C112" s="71">
        <v>3.33</v>
      </c>
      <c r="D112" s="39"/>
      <c r="E112" s="40"/>
      <c r="F112" s="40">
        <f t="shared" si="20"/>
        <v>3.33</v>
      </c>
      <c r="G112" s="72">
        <f t="shared" si="21"/>
        <v>4961700</v>
      </c>
      <c r="H112" s="72">
        <f t="shared" si="22"/>
        <v>201850.97727272726</v>
      </c>
      <c r="I112" s="77">
        <f t="shared" si="29"/>
        <v>48479.674700686512</v>
      </c>
      <c r="J112" s="77">
        <f t="shared" si="30"/>
        <v>191576.68553218149</v>
      </c>
      <c r="K112" s="93">
        <f t="shared" si="25"/>
        <v>240056.360232868</v>
      </c>
      <c r="L112" s="3"/>
      <c r="M112" s="3"/>
      <c r="N112" s="3"/>
      <c r="O112" s="3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s="20" customFormat="1" ht="14.25" customHeight="1" x14ac:dyDescent="0.2">
      <c r="A113" s="92">
        <v>12</v>
      </c>
      <c r="B113" s="73" t="s">
        <v>107</v>
      </c>
      <c r="C113" s="39">
        <v>4.0599999999999996</v>
      </c>
      <c r="D113" s="39"/>
      <c r="E113" s="40">
        <v>0.32479999999999998</v>
      </c>
      <c r="F113" s="40">
        <f t="shared" si="20"/>
        <v>4.3847999999999994</v>
      </c>
      <c r="G113" s="72">
        <f t="shared" si="21"/>
        <v>6533351.9999999991</v>
      </c>
      <c r="H113" s="72">
        <f t="shared" si="22"/>
        <v>265788.63818181813</v>
      </c>
      <c r="I113" s="77">
        <f t="shared" si="29"/>
        <v>63835.939227498551</v>
      </c>
      <c r="J113" s="77">
        <f t="shared" si="30"/>
        <v>252259.89511156434</v>
      </c>
      <c r="K113" s="93">
        <f t="shared" si="25"/>
        <v>316095.83433906292</v>
      </c>
      <c r="L113" s="3"/>
      <c r="M113" s="3"/>
      <c r="N113" s="3"/>
      <c r="O113" s="3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s="20" customFormat="1" ht="14.25" customHeight="1" x14ac:dyDescent="0.2">
      <c r="A114" s="92">
        <v>13</v>
      </c>
      <c r="B114" s="73" t="s">
        <v>73</v>
      </c>
      <c r="C114" s="71">
        <v>2.34</v>
      </c>
      <c r="D114" s="39"/>
      <c r="E114" s="40"/>
      <c r="F114" s="40">
        <f t="shared" si="20"/>
        <v>2.34</v>
      </c>
      <c r="G114" s="72">
        <f t="shared" si="21"/>
        <v>3486600</v>
      </c>
      <c r="H114" s="72">
        <f t="shared" si="22"/>
        <v>141841.22727272726</v>
      </c>
      <c r="I114" s="77">
        <f t="shared" si="29"/>
        <v>34066.798438320249</v>
      </c>
      <c r="J114" s="77">
        <f t="shared" si="30"/>
        <v>134621.45469828969</v>
      </c>
      <c r="K114" s="93">
        <f t="shared" si="25"/>
        <v>168688.25313660994</v>
      </c>
      <c r="L114" s="3"/>
      <c r="M114" s="3"/>
      <c r="N114" s="3"/>
      <c r="O114" s="3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s="20" customFormat="1" ht="14.25" customHeight="1" x14ac:dyDescent="0.2">
      <c r="A115" s="92">
        <v>14</v>
      </c>
      <c r="B115" s="70" t="s">
        <v>65</v>
      </c>
      <c r="C115" s="39">
        <v>2.67</v>
      </c>
      <c r="D115" s="39"/>
      <c r="E115" s="40"/>
      <c r="F115" s="40">
        <f>C115+D115+E115</f>
        <v>2.67</v>
      </c>
      <c r="G115" s="72">
        <f>F115*1490000</f>
        <v>3978300</v>
      </c>
      <c r="H115" s="72">
        <f>G115/22-G115*10.5%/22</f>
        <v>161844.47727272726</v>
      </c>
      <c r="I115" s="77">
        <f t="shared" si="29"/>
        <v>38871.090525775675</v>
      </c>
      <c r="J115" s="77">
        <f t="shared" si="30"/>
        <v>153606.53164292031</v>
      </c>
      <c r="K115" s="93">
        <f>I115+J115</f>
        <v>192477.62216869599</v>
      </c>
      <c r="L115" s="3"/>
      <c r="M115" s="3"/>
      <c r="N115" s="3"/>
      <c r="O115" s="3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s="20" customFormat="1" ht="14.25" customHeight="1" x14ac:dyDescent="0.25">
      <c r="A116" s="90" t="s">
        <v>192</v>
      </c>
      <c r="B116" s="69" t="s">
        <v>224</v>
      </c>
      <c r="C116" s="70"/>
      <c r="D116" s="70"/>
      <c r="E116" s="40"/>
      <c r="F116" s="40"/>
      <c r="G116" s="72"/>
      <c r="H116" s="72"/>
      <c r="I116" s="94">
        <f>SUM(I117:I130)</f>
        <v>643754.75787380687</v>
      </c>
      <c r="J116" s="94">
        <f>SUM(J117:J130)</f>
        <v>2543919.7678298261</v>
      </c>
      <c r="K116" s="94">
        <f>SUM(K117:K130)</f>
        <v>3187674.5257036337</v>
      </c>
      <c r="L116" s="3"/>
      <c r="M116" s="3"/>
      <c r="N116" s="3"/>
      <c r="O116" s="3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s="20" customFormat="1" ht="14.25" customHeight="1" x14ac:dyDescent="0.2">
      <c r="A117" s="92">
        <v>1</v>
      </c>
      <c r="B117" s="70" t="s">
        <v>74</v>
      </c>
      <c r="C117" s="71">
        <v>3.33</v>
      </c>
      <c r="D117" s="39">
        <v>0.4</v>
      </c>
      <c r="E117" s="40"/>
      <c r="F117" s="40">
        <f t="shared" si="20"/>
        <v>3.73</v>
      </c>
      <c r="G117" s="72">
        <f t="shared" si="21"/>
        <v>5557700</v>
      </c>
      <c r="H117" s="72">
        <f t="shared" si="22"/>
        <v>226097.34090909091</v>
      </c>
      <c r="I117" s="77">
        <f t="shared" ref="I117:I130" si="31">H117*$M$270</f>
        <v>54303.059049117328</v>
      </c>
      <c r="J117" s="77">
        <f t="shared" ref="J117:J130" si="32">H117*$L$270</f>
        <v>214588.90001052164</v>
      </c>
      <c r="K117" s="93">
        <f t="shared" si="25"/>
        <v>268891.95905963896</v>
      </c>
      <c r="L117" s="3"/>
      <c r="M117" s="3"/>
      <c r="N117" s="3"/>
      <c r="O117" s="3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s="20" customFormat="1" ht="14.25" customHeight="1" x14ac:dyDescent="0.2">
      <c r="A118" s="92">
        <v>2</v>
      </c>
      <c r="B118" s="73" t="s">
        <v>225</v>
      </c>
      <c r="C118" s="39">
        <v>3.26</v>
      </c>
      <c r="D118" s="39">
        <v>0.3</v>
      </c>
      <c r="E118" s="40"/>
      <c r="F118" s="40">
        <f t="shared" si="20"/>
        <v>3.5599999999999996</v>
      </c>
      <c r="G118" s="72">
        <f t="shared" si="21"/>
        <v>5304399.9999999991</v>
      </c>
      <c r="H118" s="72">
        <f t="shared" si="22"/>
        <v>215792.63636363632</v>
      </c>
      <c r="I118" s="77">
        <f t="shared" si="31"/>
        <v>51828.120701034219</v>
      </c>
      <c r="J118" s="77">
        <f t="shared" si="32"/>
        <v>204808.70885722703</v>
      </c>
      <c r="K118" s="93">
        <f t="shared" si="25"/>
        <v>256636.82955826126</v>
      </c>
      <c r="L118" s="3"/>
      <c r="M118" s="3"/>
      <c r="N118" s="3"/>
      <c r="O118" s="3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s="20" customFormat="1" ht="14.25" customHeight="1" x14ac:dyDescent="0.2">
      <c r="A119" s="92">
        <v>3</v>
      </c>
      <c r="B119" s="70" t="s">
        <v>75</v>
      </c>
      <c r="C119" s="39">
        <v>2.67</v>
      </c>
      <c r="D119" s="39"/>
      <c r="E119" s="40"/>
      <c r="F119" s="40">
        <f t="shared" si="20"/>
        <v>2.67</v>
      </c>
      <c r="G119" s="72">
        <f t="shared" si="21"/>
        <v>3978300</v>
      </c>
      <c r="H119" s="72">
        <f t="shared" si="22"/>
        <v>161844.47727272726</v>
      </c>
      <c r="I119" s="77">
        <f t="shared" si="31"/>
        <v>38871.090525775675</v>
      </c>
      <c r="J119" s="77">
        <f t="shared" si="32"/>
        <v>153606.53164292031</v>
      </c>
      <c r="K119" s="93">
        <f t="shared" si="25"/>
        <v>192477.62216869599</v>
      </c>
      <c r="L119" s="3"/>
      <c r="M119" s="3"/>
      <c r="N119" s="3"/>
      <c r="O119" s="3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s="20" customFormat="1" ht="14.25" customHeight="1" x14ac:dyDescent="0.2">
      <c r="A120" s="92">
        <v>4</v>
      </c>
      <c r="B120" s="70" t="s">
        <v>76</v>
      </c>
      <c r="C120" s="71">
        <f>3.26+0.06</f>
        <v>3.32</v>
      </c>
      <c r="D120" s="39"/>
      <c r="E120" s="40"/>
      <c r="F120" s="40">
        <f t="shared" si="20"/>
        <v>3.32</v>
      </c>
      <c r="G120" s="72">
        <f t="shared" si="21"/>
        <v>4946800</v>
      </c>
      <c r="H120" s="72">
        <f t="shared" si="22"/>
        <v>201244.81818181818</v>
      </c>
      <c r="I120" s="77">
        <f t="shared" si="31"/>
        <v>48334.090091975741</v>
      </c>
      <c r="J120" s="77">
        <f t="shared" si="32"/>
        <v>191001.38017022298</v>
      </c>
      <c r="K120" s="93">
        <f t="shared" si="25"/>
        <v>239335.47026219871</v>
      </c>
      <c r="L120" s="3"/>
      <c r="M120" s="3"/>
      <c r="N120" s="3"/>
      <c r="O120" s="3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s="20" customFormat="1" ht="14.25" customHeight="1" x14ac:dyDescent="0.2">
      <c r="A121" s="92">
        <v>5</v>
      </c>
      <c r="B121" s="70" t="s">
        <v>77</v>
      </c>
      <c r="C121" s="39">
        <v>2.66</v>
      </c>
      <c r="D121" s="39"/>
      <c r="E121" s="40"/>
      <c r="F121" s="40">
        <f t="shared" si="20"/>
        <v>2.66</v>
      </c>
      <c r="G121" s="72">
        <f t="shared" si="21"/>
        <v>3963400</v>
      </c>
      <c r="H121" s="72">
        <f t="shared" si="22"/>
        <v>161238.31818181818</v>
      </c>
      <c r="I121" s="77">
        <f t="shared" si="31"/>
        <v>38725.505917064904</v>
      </c>
      <c r="J121" s="77">
        <f t="shared" si="32"/>
        <v>153031.2262809618</v>
      </c>
      <c r="K121" s="93">
        <f t="shared" si="25"/>
        <v>191756.7321980267</v>
      </c>
      <c r="L121" s="3"/>
      <c r="M121" s="3"/>
      <c r="N121" s="3"/>
      <c r="O121" s="3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s="20" customFormat="1" ht="14.25" customHeight="1" x14ac:dyDescent="0.2">
      <c r="A122" s="92">
        <v>6</v>
      </c>
      <c r="B122" s="70" t="s">
        <v>78</v>
      </c>
      <c r="C122" s="39">
        <v>2.66</v>
      </c>
      <c r="D122" s="39"/>
      <c r="E122" s="40"/>
      <c r="F122" s="40">
        <f t="shared" si="20"/>
        <v>2.66</v>
      </c>
      <c r="G122" s="72">
        <f t="shared" si="21"/>
        <v>3963400</v>
      </c>
      <c r="H122" s="72">
        <f t="shared" si="22"/>
        <v>161238.31818181818</v>
      </c>
      <c r="I122" s="77">
        <f t="shared" si="31"/>
        <v>38725.505917064904</v>
      </c>
      <c r="J122" s="77">
        <f t="shared" si="32"/>
        <v>153031.2262809618</v>
      </c>
      <c r="K122" s="93">
        <f t="shared" si="25"/>
        <v>191756.7321980267</v>
      </c>
      <c r="L122" s="3"/>
      <c r="M122" s="3"/>
      <c r="N122" s="3"/>
      <c r="O122" s="3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s="20" customFormat="1" ht="14.25" customHeight="1" x14ac:dyDescent="0.2">
      <c r="A123" s="92">
        <v>7</v>
      </c>
      <c r="B123" s="70" t="s">
        <v>79</v>
      </c>
      <c r="C123" s="39">
        <v>2.66</v>
      </c>
      <c r="D123" s="39"/>
      <c r="E123" s="40"/>
      <c r="F123" s="40">
        <f t="shared" si="20"/>
        <v>2.66</v>
      </c>
      <c r="G123" s="72">
        <f t="shared" si="21"/>
        <v>3963400</v>
      </c>
      <c r="H123" s="72">
        <f t="shared" si="22"/>
        <v>161238.31818181818</v>
      </c>
      <c r="I123" s="77">
        <f t="shared" si="31"/>
        <v>38725.505917064904</v>
      </c>
      <c r="J123" s="77">
        <f t="shared" si="32"/>
        <v>153031.2262809618</v>
      </c>
      <c r="K123" s="93">
        <f t="shared" si="25"/>
        <v>191756.7321980267</v>
      </c>
      <c r="L123" s="3"/>
      <c r="M123" s="3"/>
      <c r="N123" s="3"/>
      <c r="O123" s="3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s="20" customFormat="1" ht="14.25" customHeight="1" x14ac:dyDescent="0.2">
      <c r="A124" s="92">
        <v>8</v>
      </c>
      <c r="B124" s="70" t="s">
        <v>80</v>
      </c>
      <c r="C124" s="39">
        <v>4.0599999999999996</v>
      </c>
      <c r="D124" s="39"/>
      <c r="E124" s="40">
        <v>0.28420000000000001</v>
      </c>
      <c r="F124" s="40">
        <f t="shared" si="20"/>
        <v>4.3441999999999998</v>
      </c>
      <c r="G124" s="72">
        <f t="shared" si="21"/>
        <v>6472858</v>
      </c>
      <c r="H124" s="72">
        <f t="shared" si="22"/>
        <v>263327.63227272726</v>
      </c>
      <c r="I124" s="77">
        <f t="shared" si="31"/>
        <v>63244.865716132837</v>
      </c>
      <c r="J124" s="77">
        <f t="shared" si="32"/>
        <v>249924.15534201288</v>
      </c>
      <c r="K124" s="93">
        <f t="shared" si="25"/>
        <v>313169.02105814574</v>
      </c>
      <c r="L124" s="3"/>
      <c r="M124" s="3"/>
      <c r="N124" s="3"/>
      <c r="O124" s="3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s="20" customFormat="1" ht="14.25" customHeight="1" x14ac:dyDescent="0.2">
      <c r="A125" s="92">
        <v>9</v>
      </c>
      <c r="B125" s="70" t="s">
        <v>81</v>
      </c>
      <c r="C125" s="71">
        <v>4.0599999999999996</v>
      </c>
      <c r="D125" s="39"/>
      <c r="E125" s="71">
        <v>0.44659999999999994</v>
      </c>
      <c r="F125" s="40">
        <f t="shared" si="20"/>
        <v>4.5065999999999997</v>
      </c>
      <c r="G125" s="72">
        <f t="shared" si="21"/>
        <v>6714834</v>
      </c>
      <c r="H125" s="72">
        <f t="shared" si="22"/>
        <v>273171.65590909094</v>
      </c>
      <c r="I125" s="77">
        <f t="shared" si="31"/>
        <v>65609.159761595758</v>
      </c>
      <c r="J125" s="77">
        <f t="shared" si="32"/>
        <v>259267.114420219</v>
      </c>
      <c r="K125" s="93">
        <f t="shared" si="25"/>
        <v>324876.27418181475</v>
      </c>
      <c r="L125" s="3"/>
      <c r="M125" s="3"/>
      <c r="N125" s="3"/>
      <c r="O125" s="3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s="20" customFormat="1" ht="14.25" customHeight="1" x14ac:dyDescent="0.2">
      <c r="A126" s="92">
        <v>10</v>
      </c>
      <c r="B126" s="70" t="s">
        <v>82</v>
      </c>
      <c r="C126" s="39">
        <v>3.63</v>
      </c>
      <c r="D126" s="39"/>
      <c r="E126" s="40">
        <v>0.21780000000000002</v>
      </c>
      <c r="F126" s="40">
        <f t="shared" si="20"/>
        <v>3.8477999999999999</v>
      </c>
      <c r="G126" s="72">
        <f t="shared" si="21"/>
        <v>5733222</v>
      </c>
      <c r="H126" s="72">
        <f t="shared" si="22"/>
        <v>233237.89500000002</v>
      </c>
      <c r="I126" s="77">
        <f t="shared" si="31"/>
        <v>56018.045739730209</v>
      </c>
      <c r="J126" s="77">
        <f t="shared" si="32"/>
        <v>221365.9971743928</v>
      </c>
      <c r="K126" s="93">
        <f t="shared" si="25"/>
        <v>277384.04291412304</v>
      </c>
      <c r="L126" s="3"/>
      <c r="M126" s="3"/>
      <c r="N126" s="3"/>
      <c r="O126" s="3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s="20" customFormat="1" ht="14.25" customHeight="1" x14ac:dyDescent="0.2">
      <c r="A127" s="92">
        <v>11</v>
      </c>
      <c r="B127" s="70" t="s">
        <v>68</v>
      </c>
      <c r="C127" s="39">
        <v>2.67</v>
      </c>
      <c r="D127" s="39"/>
      <c r="E127" s="40"/>
      <c r="F127" s="40">
        <f t="shared" si="20"/>
        <v>2.67</v>
      </c>
      <c r="G127" s="72">
        <f t="shared" si="21"/>
        <v>3978300</v>
      </c>
      <c r="H127" s="72">
        <f t="shared" si="22"/>
        <v>161844.47727272726</v>
      </c>
      <c r="I127" s="77">
        <f t="shared" si="31"/>
        <v>38871.090525775675</v>
      </c>
      <c r="J127" s="77">
        <f t="shared" si="32"/>
        <v>153606.53164292031</v>
      </c>
      <c r="K127" s="93">
        <f t="shared" si="25"/>
        <v>192477.62216869599</v>
      </c>
      <c r="L127" s="3"/>
      <c r="M127" s="3"/>
      <c r="N127" s="3"/>
      <c r="O127" s="3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s="20" customFormat="1" ht="14.25" customHeight="1" x14ac:dyDescent="0.2">
      <c r="A128" s="92">
        <v>12</v>
      </c>
      <c r="B128" s="70" t="s">
        <v>67</v>
      </c>
      <c r="C128" s="71">
        <v>2.67</v>
      </c>
      <c r="D128" s="39"/>
      <c r="E128" s="40"/>
      <c r="F128" s="40">
        <f t="shared" si="20"/>
        <v>2.67</v>
      </c>
      <c r="G128" s="72">
        <f t="shared" si="21"/>
        <v>3978300</v>
      </c>
      <c r="H128" s="72">
        <f t="shared" si="22"/>
        <v>161844.47727272726</v>
      </c>
      <c r="I128" s="77">
        <f t="shared" si="31"/>
        <v>38871.090525775675</v>
      </c>
      <c r="J128" s="77">
        <f t="shared" si="32"/>
        <v>153606.53164292031</v>
      </c>
      <c r="K128" s="93">
        <f t="shared" si="25"/>
        <v>192477.62216869599</v>
      </c>
      <c r="L128" s="3"/>
      <c r="M128" s="3"/>
      <c r="N128" s="3"/>
      <c r="O128" s="3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s="20" customFormat="1" ht="14.25" customHeight="1" x14ac:dyDescent="0.2">
      <c r="A129" s="92">
        <v>13</v>
      </c>
      <c r="B129" s="73" t="s">
        <v>108</v>
      </c>
      <c r="C129" s="71">
        <v>2.86</v>
      </c>
      <c r="D129" s="39"/>
      <c r="E129" s="40"/>
      <c r="F129" s="40">
        <f t="shared" si="20"/>
        <v>2.86</v>
      </c>
      <c r="G129" s="72">
        <f t="shared" si="21"/>
        <v>4261400</v>
      </c>
      <c r="H129" s="72">
        <f t="shared" si="22"/>
        <v>173361.5</v>
      </c>
      <c r="I129" s="77">
        <f t="shared" si="31"/>
        <v>41637.198091280312</v>
      </c>
      <c r="J129" s="77">
        <f t="shared" si="32"/>
        <v>164537.33352013186</v>
      </c>
      <c r="K129" s="93">
        <f t="shared" si="25"/>
        <v>206174.53161141218</v>
      </c>
      <c r="L129" s="3"/>
      <c r="M129" s="3"/>
      <c r="N129" s="3"/>
      <c r="O129" s="3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s="20" customFormat="1" ht="14.25" customHeight="1" x14ac:dyDescent="0.2">
      <c r="A130" s="92">
        <v>14</v>
      </c>
      <c r="B130" s="73" t="s">
        <v>260</v>
      </c>
      <c r="C130" s="71">
        <f>2.06</f>
        <v>2.06</v>
      </c>
      <c r="D130" s="39"/>
      <c r="E130" s="40"/>
      <c r="F130" s="40">
        <f t="shared" si="20"/>
        <v>2.06</v>
      </c>
      <c r="G130" s="72">
        <f t="shared" si="21"/>
        <v>3069400</v>
      </c>
      <c r="H130" s="72">
        <f t="shared" si="22"/>
        <v>124868.77272727274</v>
      </c>
      <c r="I130" s="77">
        <f t="shared" si="31"/>
        <v>29990.429394418687</v>
      </c>
      <c r="J130" s="77">
        <f t="shared" si="32"/>
        <v>118512.90456345162</v>
      </c>
      <c r="K130" s="93">
        <f t="shared" si="25"/>
        <v>148503.33395787032</v>
      </c>
      <c r="L130" s="3"/>
      <c r="M130" s="3"/>
      <c r="N130" s="3"/>
      <c r="O130" s="3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s="20" customFormat="1" ht="14.25" customHeight="1" x14ac:dyDescent="0.25">
      <c r="A131" s="90" t="s">
        <v>199</v>
      </c>
      <c r="B131" s="69" t="s">
        <v>226</v>
      </c>
      <c r="C131" s="39"/>
      <c r="D131" s="39"/>
      <c r="E131" s="40"/>
      <c r="F131" s="40"/>
      <c r="G131" s="72"/>
      <c r="H131" s="72"/>
      <c r="I131" s="94">
        <f t="shared" ref="I131:J131" si="33">SUM(I132:I141)</f>
        <v>466505.49676844402</v>
      </c>
      <c r="J131" s="94">
        <f t="shared" si="33"/>
        <v>1843485.4896453489</v>
      </c>
      <c r="K131" s="94">
        <f>SUM(K132:K141)</f>
        <v>2309990.9864137927</v>
      </c>
      <c r="L131" s="3"/>
      <c r="M131" s="3"/>
      <c r="N131" s="3"/>
      <c r="O131" s="3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s="20" customFormat="1" ht="14.25" customHeight="1" x14ac:dyDescent="0.25">
      <c r="A132" s="90">
        <v>1</v>
      </c>
      <c r="B132" s="70" t="s">
        <v>83</v>
      </c>
      <c r="C132" s="39">
        <v>2.67</v>
      </c>
      <c r="D132" s="39">
        <v>0.3</v>
      </c>
      <c r="E132" s="40"/>
      <c r="F132" s="40">
        <f t="shared" si="20"/>
        <v>2.9699999999999998</v>
      </c>
      <c r="G132" s="72">
        <f t="shared" si="21"/>
        <v>4425300</v>
      </c>
      <c r="H132" s="72">
        <f t="shared" si="22"/>
        <v>180029.25</v>
      </c>
      <c r="I132" s="77">
        <f t="shared" ref="I132:I141" si="34">H132*$M$270</f>
        <v>43238.62878709878</v>
      </c>
      <c r="J132" s="77">
        <f t="shared" ref="J132:J141" si="35">H132*$L$270</f>
        <v>170865.6925016754</v>
      </c>
      <c r="K132" s="93">
        <f t="shared" si="25"/>
        <v>214104.32128877417</v>
      </c>
      <c r="L132" s="3"/>
      <c r="M132" s="3"/>
      <c r="N132" s="3"/>
      <c r="O132" s="3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s="20" customFormat="1" ht="14.25" customHeight="1" x14ac:dyDescent="0.2">
      <c r="A133" s="92">
        <v>2</v>
      </c>
      <c r="B133" s="70" t="s">
        <v>84</v>
      </c>
      <c r="C133" s="39">
        <v>4.0599999999999996</v>
      </c>
      <c r="D133" s="39"/>
      <c r="E133" s="71"/>
      <c r="F133" s="40">
        <f t="shared" si="20"/>
        <v>4.0599999999999996</v>
      </c>
      <c r="G133" s="72">
        <f t="shared" si="21"/>
        <v>6049399.9999999991</v>
      </c>
      <c r="H133" s="72">
        <f t="shared" si="22"/>
        <v>246100.59090909088</v>
      </c>
      <c r="I133" s="77">
        <f t="shared" si="34"/>
        <v>59107.351136572739</v>
      </c>
      <c r="J133" s="77">
        <f t="shared" si="35"/>
        <v>233573.9769551522</v>
      </c>
      <c r="K133" s="93">
        <f t="shared" si="25"/>
        <v>292681.32809172495</v>
      </c>
      <c r="L133" s="3"/>
      <c r="M133" s="3"/>
      <c r="N133" s="3"/>
      <c r="O133" s="3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s="20" customFormat="1" ht="14.25" customHeight="1" x14ac:dyDescent="0.25">
      <c r="A134" s="90">
        <v>3</v>
      </c>
      <c r="B134" s="70" t="s">
        <v>85</v>
      </c>
      <c r="C134" s="39">
        <v>4.0599999999999996</v>
      </c>
      <c r="D134" s="39"/>
      <c r="E134" s="40"/>
      <c r="F134" s="40">
        <f t="shared" si="20"/>
        <v>4.0599999999999996</v>
      </c>
      <c r="G134" s="72">
        <f t="shared" si="21"/>
        <v>6049399.9999999991</v>
      </c>
      <c r="H134" s="72">
        <f t="shared" si="22"/>
        <v>246100.59090909088</v>
      </c>
      <c r="I134" s="77">
        <f t="shared" si="34"/>
        <v>59107.351136572739</v>
      </c>
      <c r="J134" s="77">
        <f t="shared" si="35"/>
        <v>233573.9769551522</v>
      </c>
      <c r="K134" s="93">
        <f t="shared" si="25"/>
        <v>292681.32809172495</v>
      </c>
      <c r="L134" s="3"/>
      <c r="M134" s="3"/>
      <c r="N134" s="3"/>
      <c r="O134" s="3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s="20" customFormat="1" ht="14.25" customHeight="1" x14ac:dyDescent="0.25">
      <c r="A135" s="90">
        <v>4</v>
      </c>
      <c r="B135" s="70" t="s">
        <v>86</v>
      </c>
      <c r="C135" s="39">
        <v>2.66</v>
      </c>
      <c r="D135" s="39"/>
      <c r="E135" s="40"/>
      <c r="F135" s="40">
        <f t="shared" si="20"/>
        <v>2.66</v>
      </c>
      <c r="G135" s="72">
        <f t="shared" si="21"/>
        <v>3963400</v>
      </c>
      <c r="H135" s="72">
        <f t="shared" si="22"/>
        <v>161238.31818181818</v>
      </c>
      <c r="I135" s="77">
        <f t="shared" si="34"/>
        <v>38725.505917064904</v>
      </c>
      <c r="J135" s="77">
        <f t="shared" si="35"/>
        <v>153031.2262809618</v>
      </c>
      <c r="K135" s="93">
        <f t="shared" si="25"/>
        <v>191756.7321980267</v>
      </c>
      <c r="L135" s="3"/>
      <c r="M135" s="3"/>
      <c r="N135" s="3"/>
      <c r="O135" s="3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s="20" customFormat="1" ht="14.25" customHeight="1" x14ac:dyDescent="0.2">
      <c r="A136" s="92">
        <v>5</v>
      </c>
      <c r="B136" s="70" t="s">
        <v>87</v>
      </c>
      <c r="C136" s="39">
        <v>2.86</v>
      </c>
      <c r="D136" s="39"/>
      <c r="E136" s="40"/>
      <c r="F136" s="40">
        <f t="shared" si="20"/>
        <v>2.86</v>
      </c>
      <c r="G136" s="72">
        <f t="shared" si="21"/>
        <v>4261400</v>
      </c>
      <c r="H136" s="72">
        <f t="shared" si="22"/>
        <v>173361.5</v>
      </c>
      <c r="I136" s="77">
        <f t="shared" si="34"/>
        <v>41637.198091280312</v>
      </c>
      <c r="J136" s="77">
        <f t="shared" si="35"/>
        <v>164537.33352013186</v>
      </c>
      <c r="K136" s="93">
        <f t="shared" si="25"/>
        <v>206174.53161141218</v>
      </c>
      <c r="L136" s="3"/>
      <c r="M136" s="3"/>
      <c r="N136" s="3"/>
      <c r="O136" s="3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s="20" customFormat="1" ht="14.25" customHeight="1" x14ac:dyDescent="0.25">
      <c r="A137" s="90">
        <v>6</v>
      </c>
      <c r="B137" s="70" t="s">
        <v>56</v>
      </c>
      <c r="C137" s="71">
        <v>3.06</v>
      </c>
      <c r="D137" s="39"/>
      <c r="E137" s="40"/>
      <c r="F137" s="40">
        <f t="shared" si="20"/>
        <v>3.06</v>
      </c>
      <c r="G137" s="72">
        <f t="shared" si="21"/>
        <v>4559400</v>
      </c>
      <c r="H137" s="72">
        <f t="shared" si="22"/>
        <v>185484.68181818182</v>
      </c>
      <c r="I137" s="77">
        <f t="shared" si="34"/>
        <v>44548.89026549572</v>
      </c>
      <c r="J137" s="77">
        <f t="shared" si="35"/>
        <v>176043.44075930194</v>
      </c>
      <c r="K137" s="93">
        <f t="shared" si="25"/>
        <v>220592.33102479766</v>
      </c>
      <c r="L137" s="3"/>
      <c r="M137" s="3"/>
      <c r="N137" s="3"/>
      <c r="O137" s="3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s="20" customFormat="1" ht="14.25" customHeight="1" x14ac:dyDescent="0.25">
      <c r="A138" s="90">
        <v>7</v>
      </c>
      <c r="B138" s="70" t="s">
        <v>88</v>
      </c>
      <c r="C138" s="39">
        <v>4.0599999999999996</v>
      </c>
      <c r="D138" s="39"/>
      <c r="E138" s="40">
        <v>0.24359999999999998</v>
      </c>
      <c r="F138" s="40">
        <f t="shared" si="20"/>
        <v>4.3035999999999994</v>
      </c>
      <c r="G138" s="72">
        <f t="shared" si="21"/>
        <v>6412363.9999999991</v>
      </c>
      <c r="H138" s="72">
        <f t="shared" si="22"/>
        <v>260866.62636363634</v>
      </c>
      <c r="I138" s="77">
        <f t="shared" si="34"/>
        <v>62653.792204767109</v>
      </c>
      <c r="J138" s="77">
        <f t="shared" si="35"/>
        <v>247588.41557246135</v>
      </c>
      <c r="K138" s="93">
        <f t="shared" si="25"/>
        <v>310242.20777722844</v>
      </c>
      <c r="L138" s="3"/>
      <c r="M138" s="3"/>
      <c r="N138" s="3"/>
      <c r="O138" s="3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s="20" customFormat="1" ht="14.25" customHeight="1" x14ac:dyDescent="0.2">
      <c r="A139" s="92">
        <v>8</v>
      </c>
      <c r="B139" s="73" t="s">
        <v>109</v>
      </c>
      <c r="C139" s="71">
        <v>3.06</v>
      </c>
      <c r="D139" s="39"/>
      <c r="E139" s="40"/>
      <c r="F139" s="40">
        <f t="shared" si="20"/>
        <v>3.06</v>
      </c>
      <c r="G139" s="72">
        <f t="shared" si="21"/>
        <v>4559400</v>
      </c>
      <c r="H139" s="72">
        <f t="shared" si="22"/>
        <v>185484.68181818182</v>
      </c>
      <c r="I139" s="77">
        <f t="shared" si="34"/>
        <v>44548.89026549572</v>
      </c>
      <c r="J139" s="77">
        <f t="shared" si="35"/>
        <v>176043.44075930194</v>
      </c>
      <c r="K139" s="93">
        <f t="shared" si="25"/>
        <v>220592.33102479766</v>
      </c>
      <c r="L139" s="3"/>
      <c r="M139" s="3"/>
      <c r="N139" s="3"/>
      <c r="O139" s="3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s="20" customFormat="1" ht="14.25" customHeight="1" x14ac:dyDescent="0.25">
      <c r="A140" s="90">
        <v>9</v>
      </c>
      <c r="B140" s="73" t="s">
        <v>110</v>
      </c>
      <c r="C140" s="71">
        <v>2.67</v>
      </c>
      <c r="D140" s="39"/>
      <c r="E140" s="40"/>
      <c r="F140" s="40">
        <f t="shared" si="20"/>
        <v>2.67</v>
      </c>
      <c r="G140" s="72">
        <f t="shared" si="21"/>
        <v>3978300</v>
      </c>
      <c r="H140" s="72">
        <f t="shared" si="22"/>
        <v>161844.47727272726</v>
      </c>
      <c r="I140" s="77">
        <f t="shared" si="34"/>
        <v>38871.090525775675</v>
      </c>
      <c r="J140" s="77">
        <f t="shared" si="35"/>
        <v>153606.53164292031</v>
      </c>
      <c r="K140" s="93">
        <f t="shared" si="25"/>
        <v>192477.62216869599</v>
      </c>
      <c r="L140" s="3"/>
      <c r="M140" s="3"/>
      <c r="N140" s="3"/>
      <c r="O140" s="3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s="20" customFormat="1" ht="14.25" customHeight="1" x14ac:dyDescent="0.25">
      <c r="A141" s="90">
        <v>10</v>
      </c>
      <c r="B141" s="73" t="s">
        <v>261</v>
      </c>
      <c r="C141" s="71">
        <f>2.34</f>
        <v>2.34</v>
      </c>
      <c r="D141" s="39"/>
      <c r="E141" s="40"/>
      <c r="F141" s="40">
        <f t="shared" si="20"/>
        <v>2.34</v>
      </c>
      <c r="G141" s="72">
        <f t="shared" si="21"/>
        <v>3486600</v>
      </c>
      <c r="H141" s="72">
        <f t="shared" si="22"/>
        <v>141841.22727272726</v>
      </c>
      <c r="I141" s="77">
        <f t="shared" si="34"/>
        <v>34066.798438320249</v>
      </c>
      <c r="J141" s="77">
        <f t="shared" si="35"/>
        <v>134621.45469828969</v>
      </c>
      <c r="K141" s="93">
        <f t="shared" si="25"/>
        <v>168688.25313660994</v>
      </c>
      <c r="L141" s="3"/>
      <c r="M141" s="3"/>
      <c r="N141" s="3"/>
      <c r="O141" s="3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s="20" customFormat="1" ht="14.25" customHeight="1" x14ac:dyDescent="0.25">
      <c r="A142" s="90" t="s">
        <v>227</v>
      </c>
      <c r="B142" s="69" t="s">
        <v>228</v>
      </c>
      <c r="C142" s="39"/>
      <c r="D142" s="39"/>
      <c r="E142" s="40"/>
      <c r="F142" s="40"/>
      <c r="G142" s="72"/>
      <c r="H142" s="72"/>
      <c r="I142" s="94">
        <f>SUM(I143:I146)</f>
        <v>204674.48969429778</v>
      </c>
      <c r="J142" s="94">
        <f t="shared" ref="J142" si="36">SUM(J143:J146)</f>
        <v>808810.30227022036</v>
      </c>
      <c r="K142" s="94">
        <f>SUM(K143:K146)</f>
        <v>1013484.7919645181</v>
      </c>
      <c r="L142" s="3"/>
      <c r="M142" s="3"/>
      <c r="N142" s="3"/>
      <c r="O142" s="3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s="20" customFormat="1" ht="14.25" customHeight="1" x14ac:dyDescent="0.2">
      <c r="A143" s="92">
        <v>1</v>
      </c>
      <c r="B143" s="70" t="s">
        <v>89</v>
      </c>
      <c r="C143" s="39">
        <v>4.9800000000000004</v>
      </c>
      <c r="D143" s="39">
        <v>0.4</v>
      </c>
      <c r="E143" s="40">
        <v>0.29880000000000001</v>
      </c>
      <c r="F143" s="40">
        <f t="shared" ref="F143:F196" si="37">C143+D143+E143</f>
        <v>5.6788000000000007</v>
      </c>
      <c r="G143" s="72">
        <f t="shared" ref="G143:G196" si="38">F143*1490000</f>
        <v>8461412.0000000019</v>
      </c>
      <c r="H143" s="72">
        <f t="shared" ref="H143:H196" si="39">G143/22-G143*10.5%/22</f>
        <v>344225.62454545463</v>
      </c>
      <c r="I143" s="77">
        <f>H143*$M$270</f>
        <v>82674.587594672266</v>
      </c>
      <c r="J143" s="77">
        <f>H143*$L$270</f>
        <v>326704.40894899477</v>
      </c>
      <c r="K143" s="93">
        <f t="shared" ref="K143:K166" si="40">I143+J143</f>
        <v>409378.99654366705</v>
      </c>
      <c r="L143" s="3"/>
      <c r="M143" s="3"/>
      <c r="N143" s="3"/>
      <c r="O143" s="3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s="20" customFormat="1" ht="14.25" customHeight="1" x14ac:dyDescent="0.2">
      <c r="A144" s="92">
        <v>2</v>
      </c>
      <c r="B144" s="70" t="s">
        <v>90</v>
      </c>
      <c r="C144" s="39">
        <v>2.66</v>
      </c>
      <c r="D144" s="39"/>
      <c r="E144" s="40"/>
      <c r="F144" s="40">
        <f t="shared" si="37"/>
        <v>2.66</v>
      </c>
      <c r="G144" s="72">
        <f t="shared" si="38"/>
        <v>3963400</v>
      </c>
      <c r="H144" s="72">
        <f t="shared" si="39"/>
        <v>161238.31818181818</v>
      </c>
      <c r="I144" s="77">
        <f>H144*$M$270</f>
        <v>38725.505917064904</v>
      </c>
      <c r="J144" s="77">
        <f>H144*$L$270</f>
        <v>153031.2262809618</v>
      </c>
      <c r="K144" s="93">
        <f t="shared" si="40"/>
        <v>191756.7321980267</v>
      </c>
      <c r="L144" s="3"/>
      <c r="M144" s="3"/>
      <c r="N144" s="3"/>
      <c r="O144" s="3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s="20" customFormat="1" ht="14.25" customHeight="1" x14ac:dyDescent="0.2">
      <c r="A145" s="92">
        <v>3</v>
      </c>
      <c r="B145" s="70" t="s">
        <v>91</v>
      </c>
      <c r="C145" s="8">
        <v>2.86</v>
      </c>
      <c r="D145" s="8"/>
      <c r="E145" s="40"/>
      <c r="F145" s="40">
        <f t="shared" si="37"/>
        <v>2.86</v>
      </c>
      <c r="G145" s="72">
        <f t="shared" si="38"/>
        <v>4261400</v>
      </c>
      <c r="H145" s="72">
        <f t="shared" si="39"/>
        <v>173361.5</v>
      </c>
      <c r="I145" s="77">
        <f>H145*$M$270</f>
        <v>41637.198091280312</v>
      </c>
      <c r="J145" s="77">
        <f>H145*$L$270</f>
        <v>164537.33352013186</v>
      </c>
      <c r="K145" s="93">
        <f t="shared" si="40"/>
        <v>206174.53161141218</v>
      </c>
      <c r="L145" s="3"/>
      <c r="M145" s="3"/>
      <c r="N145" s="3"/>
      <c r="O145" s="3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s="20" customFormat="1" ht="14.25" customHeight="1" x14ac:dyDescent="0.2">
      <c r="A146" s="92">
        <v>4</v>
      </c>
      <c r="B146" s="73" t="s">
        <v>111</v>
      </c>
      <c r="C146" s="39">
        <v>2.86</v>
      </c>
      <c r="D146" s="39"/>
      <c r="E146" s="40"/>
      <c r="F146" s="40">
        <f t="shared" si="37"/>
        <v>2.86</v>
      </c>
      <c r="G146" s="72">
        <f t="shared" si="38"/>
        <v>4261400</v>
      </c>
      <c r="H146" s="72">
        <f t="shared" si="39"/>
        <v>173361.5</v>
      </c>
      <c r="I146" s="77">
        <f>H146*$M$270</f>
        <v>41637.198091280312</v>
      </c>
      <c r="J146" s="77">
        <f>H146*$L$270</f>
        <v>164537.33352013186</v>
      </c>
      <c r="K146" s="93">
        <f t="shared" si="40"/>
        <v>206174.53161141218</v>
      </c>
      <c r="L146" s="3"/>
      <c r="M146" s="3"/>
      <c r="N146" s="3"/>
      <c r="O146" s="3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  <row r="147" spans="1:51" s="20" customFormat="1" ht="14.25" customHeight="1" x14ac:dyDescent="0.25">
      <c r="A147" s="90" t="s">
        <v>178</v>
      </c>
      <c r="B147" s="74" t="s">
        <v>229</v>
      </c>
      <c r="C147" s="74"/>
      <c r="D147" s="39"/>
      <c r="E147" s="40"/>
      <c r="F147" s="40"/>
      <c r="G147" s="72"/>
      <c r="H147" s="72"/>
      <c r="I147" s="94">
        <f>SUM(I148:I153)</f>
        <v>277982.16356451903</v>
      </c>
      <c r="J147" s="94">
        <f t="shared" ref="J147" si="41">SUM(J148:J153)</f>
        <v>1098499.564230805</v>
      </c>
      <c r="K147" s="94">
        <f>SUM(K148:K153)</f>
        <v>1376481.7277953241</v>
      </c>
      <c r="L147" s="3"/>
      <c r="M147" s="3"/>
      <c r="N147" s="3"/>
      <c r="O147" s="3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</row>
    <row r="148" spans="1:51" s="20" customFormat="1" ht="14.25" customHeight="1" x14ac:dyDescent="0.2">
      <c r="A148" s="92">
        <v>1</v>
      </c>
      <c r="B148" s="73" t="s">
        <v>112</v>
      </c>
      <c r="C148" s="39">
        <v>2.67</v>
      </c>
      <c r="D148" s="39">
        <v>0.4</v>
      </c>
      <c r="E148" s="40"/>
      <c r="F148" s="40">
        <f t="shared" si="37"/>
        <v>3.07</v>
      </c>
      <c r="G148" s="72">
        <f t="shared" si="38"/>
        <v>4574300</v>
      </c>
      <c r="H148" s="72">
        <f t="shared" si="39"/>
        <v>186090.84090909091</v>
      </c>
      <c r="I148" s="77">
        <f t="shared" ref="I148:I153" si="42">H148*$M$270</f>
        <v>44694.474874206484</v>
      </c>
      <c r="J148" s="77">
        <f t="shared" ref="J148:J153" si="43">H148*$L$270</f>
        <v>176618.74612126042</v>
      </c>
      <c r="K148" s="93">
        <f t="shared" si="40"/>
        <v>221313.22099546692</v>
      </c>
      <c r="L148" s="3"/>
      <c r="M148" s="3"/>
      <c r="N148" s="3"/>
      <c r="O148" s="3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</row>
    <row r="149" spans="1:51" s="20" customFormat="1" ht="14.25" customHeight="1" x14ac:dyDescent="0.2">
      <c r="A149" s="92">
        <v>2</v>
      </c>
      <c r="B149" s="73" t="s">
        <v>113</v>
      </c>
      <c r="C149" s="71">
        <v>2.86</v>
      </c>
      <c r="D149" s="39">
        <v>0.3</v>
      </c>
      <c r="E149" s="40"/>
      <c r="F149" s="40">
        <f t="shared" si="37"/>
        <v>3.1599999999999997</v>
      </c>
      <c r="G149" s="72">
        <f t="shared" si="38"/>
        <v>4708400</v>
      </c>
      <c r="H149" s="72">
        <f t="shared" si="39"/>
        <v>191546.27272727274</v>
      </c>
      <c r="I149" s="77">
        <f t="shared" si="42"/>
        <v>46004.736352603424</v>
      </c>
      <c r="J149" s="77">
        <f t="shared" si="43"/>
        <v>181796.49437888697</v>
      </c>
      <c r="K149" s="93">
        <f t="shared" si="40"/>
        <v>227801.23073149039</v>
      </c>
      <c r="L149" s="3"/>
      <c r="M149" s="3"/>
      <c r="N149" s="3"/>
      <c r="O149" s="3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</row>
    <row r="150" spans="1:51" s="20" customFormat="1" ht="14.25" customHeight="1" x14ac:dyDescent="0.2">
      <c r="A150" s="92">
        <v>3</v>
      </c>
      <c r="B150" s="73" t="s">
        <v>114</v>
      </c>
      <c r="C150" s="71">
        <v>4.0599999999999996</v>
      </c>
      <c r="D150" s="39"/>
      <c r="E150" s="40">
        <v>0.28420000000000001</v>
      </c>
      <c r="F150" s="40">
        <f t="shared" si="37"/>
        <v>4.3441999999999998</v>
      </c>
      <c r="G150" s="72">
        <f t="shared" si="38"/>
        <v>6472858</v>
      </c>
      <c r="H150" s="72">
        <f t="shared" si="39"/>
        <v>263327.63227272726</v>
      </c>
      <c r="I150" s="77">
        <f t="shared" si="42"/>
        <v>63244.865716132837</v>
      </c>
      <c r="J150" s="77">
        <f t="shared" si="43"/>
        <v>249924.15534201288</v>
      </c>
      <c r="K150" s="93">
        <f t="shared" si="40"/>
        <v>313169.02105814574</v>
      </c>
      <c r="L150" s="3"/>
      <c r="M150" s="3"/>
      <c r="N150" s="3"/>
      <c r="O150" s="3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</row>
    <row r="151" spans="1:51" s="20" customFormat="1" ht="14.25" customHeight="1" x14ac:dyDescent="0.2">
      <c r="A151" s="92">
        <v>4</v>
      </c>
      <c r="B151" s="73" t="s">
        <v>115</v>
      </c>
      <c r="C151" s="71">
        <v>3</v>
      </c>
      <c r="D151" s="39"/>
      <c r="E151" s="40"/>
      <c r="F151" s="40">
        <f t="shared" si="37"/>
        <v>3</v>
      </c>
      <c r="G151" s="72">
        <f t="shared" si="38"/>
        <v>4470000</v>
      </c>
      <c r="H151" s="72">
        <f t="shared" si="39"/>
        <v>181847.72727272726</v>
      </c>
      <c r="I151" s="77">
        <f t="shared" si="42"/>
        <v>43675.382613231093</v>
      </c>
      <c r="J151" s="77">
        <f t="shared" si="43"/>
        <v>172591.6085875509</v>
      </c>
      <c r="K151" s="93">
        <f t="shared" si="40"/>
        <v>216266.99120078201</v>
      </c>
      <c r="L151" s="3"/>
      <c r="M151" s="3"/>
      <c r="N151" s="3"/>
      <c r="O151" s="3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</row>
    <row r="152" spans="1:51" s="20" customFormat="1" ht="14.25" customHeight="1" x14ac:dyDescent="0.2">
      <c r="A152" s="92">
        <v>5</v>
      </c>
      <c r="B152" s="73" t="s">
        <v>116</v>
      </c>
      <c r="C152" s="71">
        <v>2.86</v>
      </c>
      <c r="D152" s="39"/>
      <c r="E152" s="40"/>
      <c r="F152" s="40">
        <f t="shared" si="37"/>
        <v>2.86</v>
      </c>
      <c r="G152" s="72">
        <f t="shared" si="38"/>
        <v>4261400</v>
      </c>
      <c r="H152" s="72">
        <f t="shared" si="39"/>
        <v>173361.5</v>
      </c>
      <c r="I152" s="77">
        <f t="shared" si="42"/>
        <v>41637.198091280312</v>
      </c>
      <c r="J152" s="77">
        <f t="shared" si="43"/>
        <v>164537.33352013186</v>
      </c>
      <c r="K152" s="93">
        <f t="shared" si="40"/>
        <v>206174.53161141218</v>
      </c>
      <c r="L152" s="3"/>
      <c r="M152" s="3"/>
      <c r="N152" s="3"/>
      <c r="O152" s="3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</row>
    <row r="153" spans="1:51" s="20" customFormat="1" ht="14.25" customHeight="1" x14ac:dyDescent="0.2">
      <c r="A153" s="92">
        <v>6</v>
      </c>
      <c r="B153" s="73" t="s">
        <v>117</v>
      </c>
      <c r="C153" s="71">
        <v>2.66</v>
      </c>
      <c r="D153" s="39"/>
      <c r="E153" s="40"/>
      <c r="F153" s="40">
        <f t="shared" si="37"/>
        <v>2.66</v>
      </c>
      <c r="G153" s="72">
        <f t="shared" si="38"/>
        <v>3963400</v>
      </c>
      <c r="H153" s="72">
        <f t="shared" si="39"/>
        <v>161238.31818181818</v>
      </c>
      <c r="I153" s="77">
        <f t="shared" si="42"/>
        <v>38725.505917064904</v>
      </c>
      <c r="J153" s="77">
        <f t="shared" si="43"/>
        <v>153031.2262809618</v>
      </c>
      <c r="K153" s="93">
        <f t="shared" si="40"/>
        <v>191756.7321980267</v>
      </c>
      <c r="L153" s="3"/>
      <c r="M153" s="3"/>
      <c r="N153" s="3"/>
      <c r="O153" s="3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</row>
    <row r="154" spans="1:51" s="20" customFormat="1" ht="14.25" customHeight="1" x14ac:dyDescent="0.25">
      <c r="A154" s="90" t="s">
        <v>184</v>
      </c>
      <c r="B154" s="74" t="s">
        <v>262</v>
      </c>
      <c r="C154" s="71"/>
      <c r="D154" s="39"/>
      <c r="E154" s="40"/>
      <c r="F154" s="40"/>
      <c r="G154" s="72"/>
      <c r="H154" s="72"/>
      <c r="I154" s="94">
        <f>SUM(I155:I160)</f>
        <v>289422.20211701136</v>
      </c>
      <c r="J154" s="94">
        <f t="shared" ref="J154" si="44">SUM(J155:J160)</f>
        <v>1143707.0595735041</v>
      </c>
      <c r="K154" s="94">
        <f>SUM(K155:K160)</f>
        <v>1433129.2616905153</v>
      </c>
      <c r="L154" s="3"/>
      <c r="M154" s="3"/>
      <c r="N154" s="3"/>
      <c r="O154" s="3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</row>
    <row r="155" spans="1:51" s="20" customFormat="1" ht="14.25" customHeight="1" x14ac:dyDescent="0.2">
      <c r="A155" s="92">
        <v>1</v>
      </c>
      <c r="B155" s="73" t="s">
        <v>118</v>
      </c>
      <c r="C155" s="71">
        <v>3</v>
      </c>
      <c r="D155" s="71">
        <v>0.4</v>
      </c>
      <c r="E155" s="40"/>
      <c r="F155" s="40">
        <f t="shared" si="37"/>
        <v>3.4</v>
      </c>
      <c r="G155" s="72">
        <f t="shared" si="38"/>
        <v>5066000</v>
      </c>
      <c r="H155" s="72">
        <f t="shared" si="39"/>
        <v>206094.09090909091</v>
      </c>
      <c r="I155" s="77">
        <f t="shared" ref="I155:I160" si="45">H155*$M$270</f>
        <v>49498.76696166191</v>
      </c>
      <c r="J155" s="77">
        <f t="shared" ref="J155:J160" si="46">H155*$L$270</f>
        <v>195603.82306589102</v>
      </c>
      <c r="K155" s="93">
        <f t="shared" si="40"/>
        <v>245102.59002755291</v>
      </c>
      <c r="L155" s="3"/>
      <c r="M155" s="3"/>
      <c r="N155" s="3"/>
      <c r="O155" s="3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</row>
    <row r="156" spans="1:51" s="20" customFormat="1" ht="14.25" customHeight="1" x14ac:dyDescent="0.2">
      <c r="A156" s="92">
        <v>2</v>
      </c>
      <c r="B156" s="73" t="s">
        <v>230</v>
      </c>
      <c r="C156" s="71">
        <v>4.32</v>
      </c>
      <c r="D156" s="39">
        <v>0.3</v>
      </c>
      <c r="E156" s="40"/>
      <c r="F156" s="40">
        <f t="shared" si="37"/>
        <v>4.62</v>
      </c>
      <c r="G156" s="72">
        <f t="shared" si="38"/>
        <v>6883800</v>
      </c>
      <c r="H156" s="72">
        <f t="shared" si="39"/>
        <v>280045.5</v>
      </c>
      <c r="I156" s="77">
        <f t="shared" si="45"/>
        <v>67260.089224375886</v>
      </c>
      <c r="J156" s="77">
        <f t="shared" si="46"/>
        <v>265791.07722482842</v>
      </c>
      <c r="K156" s="93">
        <f t="shared" si="40"/>
        <v>333051.16644920432</v>
      </c>
      <c r="L156" s="3"/>
      <c r="M156" s="3"/>
      <c r="N156" s="3"/>
      <c r="O156" s="3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</row>
    <row r="157" spans="1:51" s="20" customFormat="1" ht="14.25" customHeight="1" x14ac:dyDescent="0.2">
      <c r="A157" s="92">
        <v>3</v>
      </c>
      <c r="B157" s="73" t="s">
        <v>119</v>
      </c>
      <c r="C157" s="39">
        <v>2.86</v>
      </c>
      <c r="D157" s="39"/>
      <c r="E157" s="40"/>
      <c r="F157" s="40">
        <f t="shared" si="37"/>
        <v>2.86</v>
      </c>
      <c r="G157" s="72">
        <f t="shared" si="38"/>
        <v>4261400</v>
      </c>
      <c r="H157" s="72">
        <f t="shared" si="39"/>
        <v>173361.5</v>
      </c>
      <c r="I157" s="77">
        <f t="shared" si="45"/>
        <v>41637.198091280312</v>
      </c>
      <c r="J157" s="77">
        <f t="shared" si="46"/>
        <v>164537.33352013186</v>
      </c>
      <c r="K157" s="93">
        <f t="shared" si="40"/>
        <v>206174.53161141218</v>
      </c>
      <c r="L157" s="3"/>
      <c r="M157" s="3"/>
      <c r="N157" s="3"/>
      <c r="O157" s="3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</row>
    <row r="158" spans="1:51" s="20" customFormat="1" ht="14.25" customHeight="1" x14ac:dyDescent="0.2">
      <c r="A158" s="92">
        <v>4</v>
      </c>
      <c r="B158" s="73" t="s">
        <v>231</v>
      </c>
      <c r="C158" s="39">
        <v>3.66</v>
      </c>
      <c r="D158" s="39"/>
      <c r="E158" s="40"/>
      <c r="F158" s="40">
        <f t="shared" si="37"/>
        <v>3.66</v>
      </c>
      <c r="G158" s="72">
        <f t="shared" si="38"/>
        <v>5453400</v>
      </c>
      <c r="H158" s="72">
        <f t="shared" si="39"/>
        <v>221854.22727272726</v>
      </c>
      <c r="I158" s="77">
        <f t="shared" si="45"/>
        <v>53283.96678814193</v>
      </c>
      <c r="J158" s="77">
        <f t="shared" si="46"/>
        <v>210561.76247681209</v>
      </c>
      <c r="K158" s="93">
        <f t="shared" si="40"/>
        <v>263845.72926495399</v>
      </c>
      <c r="L158" s="3"/>
      <c r="M158" s="3"/>
      <c r="N158" s="3"/>
      <c r="O158" s="3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</row>
    <row r="159" spans="1:51" s="20" customFormat="1" ht="14.25" customHeight="1" x14ac:dyDescent="0.2">
      <c r="A159" s="92">
        <v>5</v>
      </c>
      <c r="B159" s="73" t="s">
        <v>121</v>
      </c>
      <c r="C159" s="71">
        <v>3</v>
      </c>
      <c r="D159" s="39"/>
      <c r="E159" s="40"/>
      <c r="F159" s="40">
        <f t="shared" si="37"/>
        <v>3</v>
      </c>
      <c r="G159" s="72">
        <f t="shared" si="38"/>
        <v>4470000</v>
      </c>
      <c r="H159" s="72">
        <f t="shared" si="39"/>
        <v>181847.72727272726</v>
      </c>
      <c r="I159" s="77">
        <f t="shared" si="45"/>
        <v>43675.382613231093</v>
      </c>
      <c r="J159" s="77">
        <f t="shared" si="46"/>
        <v>172591.6085875509</v>
      </c>
      <c r="K159" s="93">
        <f t="shared" si="40"/>
        <v>216266.99120078201</v>
      </c>
      <c r="L159" s="3"/>
      <c r="M159" s="3"/>
      <c r="N159" s="3"/>
      <c r="O159" s="3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</row>
    <row r="160" spans="1:51" s="20" customFormat="1" ht="14.25" customHeight="1" x14ac:dyDescent="0.2">
      <c r="A160" s="92">
        <v>6</v>
      </c>
      <c r="B160" s="73" t="s">
        <v>263</v>
      </c>
      <c r="C160" s="71">
        <f>2.34</f>
        <v>2.34</v>
      </c>
      <c r="D160" s="39"/>
      <c r="E160" s="40"/>
      <c r="F160" s="40">
        <f t="shared" si="37"/>
        <v>2.34</v>
      </c>
      <c r="G160" s="72">
        <f t="shared" si="38"/>
        <v>3486600</v>
      </c>
      <c r="H160" s="72">
        <f t="shared" si="39"/>
        <v>141841.22727272726</v>
      </c>
      <c r="I160" s="77">
        <f t="shared" si="45"/>
        <v>34066.798438320249</v>
      </c>
      <c r="J160" s="77">
        <f t="shared" si="46"/>
        <v>134621.45469828969</v>
      </c>
      <c r="K160" s="93">
        <f t="shared" si="40"/>
        <v>168688.25313660994</v>
      </c>
      <c r="L160" s="3"/>
      <c r="M160" s="3"/>
      <c r="N160" s="3"/>
      <c r="O160" s="3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</row>
    <row r="161" spans="1:51" s="20" customFormat="1" ht="14.25" customHeight="1" x14ac:dyDescent="0.25">
      <c r="A161" s="90" t="s">
        <v>192</v>
      </c>
      <c r="B161" s="74" t="s">
        <v>264</v>
      </c>
      <c r="C161" s="39"/>
      <c r="D161" s="39"/>
      <c r="E161" s="40"/>
      <c r="F161" s="40"/>
      <c r="G161" s="72"/>
      <c r="H161" s="72"/>
      <c r="I161" s="94">
        <f>SUM(I162:I166)</f>
        <v>277289.18082705577</v>
      </c>
      <c r="J161" s="94">
        <f>SUM(J162:J166)</f>
        <v>1095761.1107078823</v>
      </c>
      <c r="K161" s="94">
        <f>SUM(K162:K166)</f>
        <v>1373050.2915349384</v>
      </c>
      <c r="L161" s="3"/>
      <c r="M161" s="3"/>
      <c r="N161" s="3"/>
      <c r="O161" s="3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</row>
    <row r="162" spans="1:51" s="20" customFormat="1" ht="14.25" customHeight="1" x14ac:dyDescent="0.2">
      <c r="A162" s="92">
        <v>1</v>
      </c>
      <c r="B162" s="75" t="s">
        <v>232</v>
      </c>
      <c r="C162" s="39">
        <v>3.33</v>
      </c>
      <c r="D162" s="39">
        <v>0.4</v>
      </c>
      <c r="E162" s="40"/>
      <c r="F162" s="40">
        <f t="shared" si="37"/>
        <v>3.73</v>
      </c>
      <c r="G162" s="72">
        <f t="shared" si="38"/>
        <v>5557700</v>
      </c>
      <c r="H162" s="72">
        <f t="shared" si="39"/>
        <v>226097.34090909091</v>
      </c>
      <c r="I162" s="77">
        <f>H162*$M$270</f>
        <v>54303.059049117328</v>
      </c>
      <c r="J162" s="77">
        <f>H162*$L$270</f>
        <v>214588.90001052164</v>
      </c>
      <c r="K162" s="93">
        <f t="shared" si="40"/>
        <v>268891.95905963896</v>
      </c>
      <c r="L162" s="3"/>
      <c r="M162" s="3"/>
      <c r="N162" s="3"/>
      <c r="O162" s="3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</row>
    <row r="163" spans="1:51" s="20" customFormat="1" ht="14.25" customHeight="1" x14ac:dyDescent="0.2">
      <c r="A163" s="92">
        <v>2</v>
      </c>
      <c r="B163" s="75" t="s">
        <v>235</v>
      </c>
      <c r="C163" s="39">
        <v>3.33</v>
      </c>
      <c r="D163" s="39">
        <v>0.3</v>
      </c>
      <c r="E163" s="40"/>
      <c r="F163" s="40">
        <f t="shared" si="37"/>
        <v>3.63</v>
      </c>
      <c r="G163" s="72">
        <f t="shared" si="38"/>
        <v>5408700</v>
      </c>
      <c r="H163" s="72">
        <f t="shared" si="39"/>
        <v>220035.75</v>
      </c>
      <c r="I163" s="77">
        <f>H163*$M$270</f>
        <v>52847.212962009624</v>
      </c>
      <c r="J163" s="77">
        <f>H163*$L$270</f>
        <v>208835.84639093658</v>
      </c>
      <c r="K163" s="93">
        <f t="shared" si="40"/>
        <v>261683.05935294621</v>
      </c>
      <c r="L163" s="3"/>
      <c r="M163" s="3"/>
      <c r="N163" s="3"/>
      <c r="O163" s="3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</row>
    <row r="164" spans="1:51" s="20" customFormat="1" ht="14.25" customHeight="1" x14ac:dyDescent="0.2">
      <c r="A164" s="92">
        <v>3</v>
      </c>
      <c r="B164" s="75" t="s">
        <v>234</v>
      </c>
      <c r="C164" s="39">
        <v>4.32</v>
      </c>
      <c r="D164" s="39"/>
      <c r="E164" s="40"/>
      <c r="F164" s="40">
        <f t="shared" si="37"/>
        <v>4.32</v>
      </c>
      <c r="G164" s="72">
        <f t="shared" si="38"/>
        <v>6436800</v>
      </c>
      <c r="H164" s="72">
        <f t="shared" si="39"/>
        <v>261860.72727272726</v>
      </c>
      <c r="I164" s="77">
        <f>H164*$M$270</f>
        <v>62892.550963052774</v>
      </c>
      <c r="J164" s="77">
        <f>H164*$L$270</f>
        <v>248531.9163660733</v>
      </c>
      <c r="K164" s="93">
        <f t="shared" si="40"/>
        <v>311424.46732912608</v>
      </c>
      <c r="L164" s="3"/>
      <c r="M164" s="3"/>
      <c r="N164" s="3"/>
      <c r="O164" s="3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</row>
    <row r="165" spans="1:51" s="20" customFormat="1" ht="14.25" customHeight="1" x14ac:dyDescent="0.2">
      <c r="A165" s="92">
        <v>4</v>
      </c>
      <c r="B165" s="75" t="s">
        <v>233</v>
      </c>
      <c r="C165" s="39">
        <v>4.0599999999999996</v>
      </c>
      <c r="D165" s="39"/>
      <c r="E165" s="40">
        <v>0.44659999999999994</v>
      </c>
      <c r="F165" s="40">
        <f t="shared" si="37"/>
        <v>4.5065999999999997</v>
      </c>
      <c r="G165" s="72">
        <f t="shared" si="38"/>
        <v>6714834</v>
      </c>
      <c r="H165" s="72">
        <f t="shared" si="39"/>
        <v>273171.65590909094</v>
      </c>
      <c r="I165" s="77">
        <f>H165*$M$270</f>
        <v>65609.159761595758</v>
      </c>
      <c r="J165" s="77">
        <f>H165*$L$270</f>
        <v>259267.114420219</v>
      </c>
      <c r="K165" s="93">
        <f t="shared" si="40"/>
        <v>324876.27418181475</v>
      </c>
      <c r="L165" s="3"/>
      <c r="M165" s="3"/>
      <c r="N165" s="3"/>
      <c r="O165" s="3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</row>
    <row r="166" spans="1:51" s="20" customFormat="1" ht="14.25" customHeight="1" x14ac:dyDescent="0.2">
      <c r="A166" s="92">
        <v>5</v>
      </c>
      <c r="B166" s="75" t="s">
        <v>236</v>
      </c>
      <c r="C166" s="39">
        <v>2.86</v>
      </c>
      <c r="D166" s="39"/>
      <c r="E166" s="40"/>
      <c r="F166" s="40">
        <f t="shared" si="37"/>
        <v>2.86</v>
      </c>
      <c r="G166" s="72">
        <f t="shared" si="38"/>
        <v>4261400</v>
      </c>
      <c r="H166" s="72">
        <f t="shared" si="39"/>
        <v>173361.5</v>
      </c>
      <c r="I166" s="77">
        <f>H166*$M$270</f>
        <v>41637.198091280312</v>
      </c>
      <c r="J166" s="77">
        <f>H166*$L$270</f>
        <v>164537.33352013186</v>
      </c>
      <c r="K166" s="93">
        <f t="shared" si="40"/>
        <v>206174.53161141218</v>
      </c>
      <c r="L166" s="3"/>
      <c r="M166" s="3"/>
      <c r="N166" s="3"/>
      <c r="O166" s="3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</row>
    <row r="167" spans="1:51" s="20" customFormat="1" ht="14.25" customHeight="1" x14ac:dyDescent="0.25">
      <c r="A167" s="102"/>
      <c r="B167" s="103" t="s">
        <v>273</v>
      </c>
      <c r="C167" s="104"/>
      <c r="D167" s="105"/>
      <c r="E167" s="106"/>
      <c r="F167" s="107"/>
      <c r="G167" s="108"/>
      <c r="H167" s="109">
        <f>SUM(H11:H166)</f>
        <v>28121053.777272701</v>
      </c>
      <c r="I167" s="110">
        <f>I161+I154+I147+I142+I131+I116+I101+I91+I78+I65+I41+I39+I31+I23+I15+I10</f>
        <v>6753990.2842317987</v>
      </c>
      <c r="J167" s="110">
        <f>J161+J154+J147+J142+J131+J116+J101+J91+J78+J65+J41+J39+J31+J23+J15+J10</f>
        <v>26689681.413051266</v>
      </c>
      <c r="K167" s="110">
        <f>K161+K154+K147+K142+K131+K116+K101+K91+K78+K65+K41+K39+K31+K23+K15+K10</f>
        <v>33443671.697283063</v>
      </c>
      <c r="L167" s="18"/>
      <c r="M167" s="18"/>
      <c r="N167" s="3"/>
      <c r="O167" s="3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</row>
    <row r="168" spans="1:51" s="20" customFormat="1" ht="14.25" customHeight="1" x14ac:dyDescent="0.25">
      <c r="A168" s="111"/>
      <c r="B168" s="112" t="s">
        <v>272</v>
      </c>
      <c r="C168" s="113"/>
      <c r="D168" s="114"/>
      <c r="E168" s="115"/>
      <c r="F168" s="116"/>
      <c r="G168" s="117"/>
      <c r="H168" s="117"/>
      <c r="I168" s="118"/>
      <c r="J168" s="118"/>
      <c r="K168" s="11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</row>
    <row r="169" spans="1:51" s="20" customFormat="1" ht="14.25" customHeight="1" x14ac:dyDescent="0.2">
      <c r="A169" s="10" t="s">
        <v>4</v>
      </c>
      <c r="B169" s="10" t="s">
        <v>124</v>
      </c>
      <c r="C169" s="56"/>
      <c r="D169" s="17"/>
      <c r="E169" s="17"/>
      <c r="F169" s="40"/>
      <c r="G169" s="72"/>
      <c r="H169" s="72"/>
      <c r="I169" s="77"/>
      <c r="J169" s="77"/>
      <c r="K169" s="95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</row>
    <row r="170" spans="1:51" s="20" customFormat="1" ht="14.25" customHeight="1" x14ac:dyDescent="0.2">
      <c r="A170" s="8">
        <v>1</v>
      </c>
      <c r="B170" s="75" t="s">
        <v>125</v>
      </c>
      <c r="C170" s="56">
        <v>3.99</v>
      </c>
      <c r="D170" s="21">
        <v>0.2</v>
      </c>
      <c r="E170" s="21"/>
      <c r="F170" s="40">
        <f t="shared" si="37"/>
        <v>4.1900000000000004</v>
      </c>
      <c r="G170" s="72">
        <f t="shared" si="38"/>
        <v>6243100.0000000009</v>
      </c>
      <c r="H170" s="72">
        <f t="shared" si="39"/>
        <v>253980.65909090912</v>
      </c>
      <c r="I170" s="77">
        <f t="shared" ref="I170:I175" si="47">H170*$M$270</f>
        <v>60999.951049812771</v>
      </c>
      <c r="J170" s="77">
        <f t="shared" ref="J170:J175" si="48">H170*$L$270</f>
        <v>241052.9466606128</v>
      </c>
      <c r="K170" s="93">
        <f t="shared" ref="K170:K175" si="49">I170+J170</f>
        <v>302052.89771042555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</row>
    <row r="171" spans="1:51" s="20" customFormat="1" ht="14.25" customHeight="1" x14ac:dyDescent="0.2">
      <c r="A171" s="8">
        <v>2</v>
      </c>
      <c r="B171" s="75" t="s">
        <v>71</v>
      </c>
      <c r="C171" s="56">
        <v>4.0599999999999996</v>
      </c>
      <c r="D171" s="21">
        <v>0.15</v>
      </c>
      <c r="E171" s="21">
        <v>0.24359999999999996</v>
      </c>
      <c r="F171" s="40">
        <f t="shared" si="37"/>
        <v>4.4535999999999998</v>
      </c>
      <c r="G171" s="72">
        <f t="shared" si="38"/>
        <v>6635864</v>
      </c>
      <c r="H171" s="72">
        <f t="shared" si="39"/>
        <v>269959.01272727276</v>
      </c>
      <c r="I171" s="77">
        <f t="shared" si="47"/>
        <v>64837.561335428676</v>
      </c>
      <c r="J171" s="77">
        <f t="shared" si="48"/>
        <v>256217.99600183894</v>
      </c>
      <c r="K171" s="93">
        <f t="shared" si="49"/>
        <v>321055.55733726762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</row>
    <row r="172" spans="1:51" s="20" customFormat="1" ht="14.25" customHeight="1" x14ac:dyDescent="0.2">
      <c r="A172" s="8">
        <v>3</v>
      </c>
      <c r="B172" s="75" t="s">
        <v>126</v>
      </c>
      <c r="C172" s="56">
        <v>2.06</v>
      </c>
      <c r="D172" s="21"/>
      <c r="E172" s="21"/>
      <c r="F172" s="40">
        <f t="shared" si="37"/>
        <v>2.06</v>
      </c>
      <c r="G172" s="72">
        <f t="shared" si="38"/>
        <v>3069400</v>
      </c>
      <c r="H172" s="72">
        <f t="shared" si="39"/>
        <v>124868.77272727274</v>
      </c>
      <c r="I172" s="77">
        <f t="shared" si="47"/>
        <v>29990.429394418687</v>
      </c>
      <c r="J172" s="77">
        <f t="shared" si="48"/>
        <v>118512.90456345162</v>
      </c>
      <c r="K172" s="93">
        <f t="shared" si="49"/>
        <v>148503.33395787032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</row>
    <row r="173" spans="1:51" s="20" customFormat="1" ht="14.25" customHeight="1" x14ac:dyDescent="0.2">
      <c r="A173" s="8">
        <v>4</v>
      </c>
      <c r="B173" s="75" t="s">
        <v>127</v>
      </c>
      <c r="C173" s="56">
        <v>4.0599999999999996</v>
      </c>
      <c r="D173" s="21"/>
      <c r="E173" s="21"/>
      <c r="F173" s="40">
        <f t="shared" si="37"/>
        <v>4.0599999999999996</v>
      </c>
      <c r="G173" s="72">
        <f t="shared" si="38"/>
        <v>6049399.9999999991</v>
      </c>
      <c r="H173" s="72">
        <f t="shared" si="39"/>
        <v>246100.59090909088</v>
      </c>
      <c r="I173" s="77">
        <f t="shared" si="47"/>
        <v>59107.351136572739</v>
      </c>
      <c r="J173" s="77">
        <f t="shared" si="48"/>
        <v>233573.9769551522</v>
      </c>
      <c r="K173" s="93">
        <f t="shared" si="49"/>
        <v>292681.32809172495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</row>
    <row r="174" spans="1:51" s="20" customFormat="1" ht="14.25" customHeight="1" x14ac:dyDescent="0.2">
      <c r="A174" s="8">
        <v>5</v>
      </c>
      <c r="B174" s="75" t="s">
        <v>128</v>
      </c>
      <c r="C174" s="56">
        <v>2.06</v>
      </c>
      <c r="D174" s="21"/>
      <c r="E174" s="21"/>
      <c r="F174" s="40">
        <f t="shared" si="37"/>
        <v>2.06</v>
      </c>
      <c r="G174" s="72">
        <f t="shared" si="38"/>
        <v>3069400</v>
      </c>
      <c r="H174" s="72">
        <f t="shared" si="39"/>
        <v>124868.77272727274</v>
      </c>
      <c r="I174" s="77">
        <f t="shared" si="47"/>
        <v>29990.429394418687</v>
      </c>
      <c r="J174" s="77">
        <f t="shared" si="48"/>
        <v>118512.90456345162</v>
      </c>
      <c r="K174" s="93">
        <f t="shared" si="49"/>
        <v>148503.33395787032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</row>
    <row r="175" spans="1:51" s="20" customFormat="1" ht="14.25" customHeight="1" x14ac:dyDescent="0.2">
      <c r="A175" s="8">
        <v>6</v>
      </c>
      <c r="B175" s="75" t="s">
        <v>243</v>
      </c>
      <c r="C175" s="57">
        <v>2.46</v>
      </c>
      <c r="D175" s="21"/>
      <c r="E175" s="21"/>
      <c r="F175" s="40">
        <f t="shared" si="37"/>
        <v>2.46</v>
      </c>
      <c r="G175" s="72">
        <f t="shared" si="38"/>
        <v>3665400</v>
      </c>
      <c r="H175" s="72">
        <f t="shared" si="39"/>
        <v>149115.13636363635</v>
      </c>
      <c r="I175" s="77">
        <f t="shared" si="47"/>
        <v>35813.813742849496</v>
      </c>
      <c r="J175" s="77">
        <f t="shared" si="48"/>
        <v>141525.11904179174</v>
      </c>
      <c r="K175" s="93">
        <f t="shared" si="49"/>
        <v>177338.93278464122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</row>
    <row r="176" spans="1:51" s="20" customFormat="1" ht="14.25" customHeight="1" x14ac:dyDescent="0.25">
      <c r="A176" s="8"/>
      <c r="B176" s="8" t="s">
        <v>129</v>
      </c>
      <c r="C176" s="14">
        <f t="shared" ref="C176:G176" si="50">SUM(C170:C175)</f>
        <v>18.690000000000001</v>
      </c>
      <c r="D176" s="14">
        <f t="shared" si="50"/>
        <v>0.35</v>
      </c>
      <c r="E176" s="14">
        <f t="shared" si="50"/>
        <v>0.24359999999999996</v>
      </c>
      <c r="F176" s="14">
        <f t="shared" si="50"/>
        <v>19.2836</v>
      </c>
      <c r="G176" s="14">
        <f t="shared" si="50"/>
        <v>28732564</v>
      </c>
      <c r="H176" s="14">
        <f>SUM(H170:H175)</f>
        <v>1168892.9445454543</v>
      </c>
      <c r="I176" s="64">
        <f t="shared" ref="I176:J176" si="51">SUM(I170:I175)</f>
        <v>280739.53605350107</v>
      </c>
      <c r="J176" s="64">
        <f t="shared" si="51"/>
        <v>1109395.847786299</v>
      </c>
      <c r="K176" s="65">
        <f>SUM(K170:K175)</f>
        <v>1390135.3838397998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</row>
    <row r="177" spans="1:51" s="20" customFormat="1" ht="14.25" customHeight="1" x14ac:dyDescent="0.2">
      <c r="A177" s="10" t="s">
        <v>96</v>
      </c>
      <c r="B177" s="10" t="s">
        <v>130</v>
      </c>
      <c r="C177" s="56"/>
      <c r="D177" s="21"/>
      <c r="E177" s="21"/>
      <c r="F177" s="40">
        <f t="shared" si="37"/>
        <v>0</v>
      </c>
      <c r="G177" s="72">
        <f t="shared" si="38"/>
        <v>0</v>
      </c>
      <c r="H177" s="72">
        <f t="shared" si="39"/>
        <v>0</v>
      </c>
      <c r="I177" s="77"/>
      <c r="J177" s="77"/>
      <c r="K177" s="66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</row>
    <row r="178" spans="1:51" s="20" customFormat="1" ht="14.25" customHeight="1" x14ac:dyDescent="0.2">
      <c r="A178" s="8">
        <v>7</v>
      </c>
      <c r="B178" s="75" t="s">
        <v>63</v>
      </c>
      <c r="C178" s="56">
        <v>4.0599999999999996</v>
      </c>
      <c r="D178" s="21">
        <v>0.2</v>
      </c>
      <c r="E178" s="21">
        <v>0.32479999999999998</v>
      </c>
      <c r="F178" s="40">
        <f t="shared" si="37"/>
        <v>4.5847999999999995</v>
      </c>
      <c r="G178" s="72">
        <f t="shared" si="38"/>
        <v>6831351.9999999991</v>
      </c>
      <c r="H178" s="72">
        <f t="shared" si="39"/>
        <v>277911.81999999995</v>
      </c>
      <c r="I178" s="77">
        <f t="shared" ref="I178:I183" si="52">H178*$M$270</f>
        <v>66747.631401713967</v>
      </c>
      <c r="J178" s="77">
        <f t="shared" ref="J178:J183" si="53">H178*$L$270</f>
        <v>263766.00235073443</v>
      </c>
      <c r="K178" s="93">
        <f t="shared" ref="K178:K183" si="54">I178+J178</f>
        <v>330513.63375244837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</row>
    <row r="179" spans="1:51" s="20" customFormat="1" ht="14.25" customHeight="1" x14ac:dyDescent="0.2">
      <c r="A179" s="8">
        <v>8</v>
      </c>
      <c r="B179" s="75" t="s">
        <v>131</v>
      </c>
      <c r="C179" s="56">
        <v>4.0599999999999996</v>
      </c>
      <c r="D179" s="21">
        <v>0.15</v>
      </c>
      <c r="E179" s="21">
        <v>0.40599999999999997</v>
      </c>
      <c r="F179" s="40">
        <f t="shared" si="37"/>
        <v>4.6159999999999997</v>
      </c>
      <c r="G179" s="72">
        <f t="shared" si="38"/>
        <v>6877839.9999999991</v>
      </c>
      <c r="H179" s="72">
        <f t="shared" si="39"/>
        <v>279803.03636363638</v>
      </c>
      <c r="I179" s="77">
        <f t="shared" si="52"/>
        <v>67201.855380891575</v>
      </c>
      <c r="J179" s="77">
        <f t="shared" si="53"/>
        <v>265560.95508004498</v>
      </c>
      <c r="K179" s="93">
        <f t="shared" si="54"/>
        <v>332762.81046093657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</row>
    <row r="180" spans="1:51" s="20" customFormat="1" ht="14.25" customHeight="1" x14ac:dyDescent="0.2">
      <c r="A180" s="8">
        <v>9</v>
      </c>
      <c r="B180" s="75" t="s">
        <v>132</v>
      </c>
      <c r="C180" s="56">
        <v>3.26</v>
      </c>
      <c r="D180" s="21"/>
      <c r="E180" s="21"/>
      <c r="F180" s="40">
        <f t="shared" si="37"/>
        <v>3.26</v>
      </c>
      <c r="G180" s="72">
        <f t="shared" si="38"/>
        <v>4857400</v>
      </c>
      <c r="H180" s="72">
        <f t="shared" si="39"/>
        <v>197607.86363636365</v>
      </c>
      <c r="I180" s="77">
        <f t="shared" si="52"/>
        <v>47460.582439711128</v>
      </c>
      <c r="J180" s="77">
        <f t="shared" si="53"/>
        <v>187549.547998472</v>
      </c>
      <c r="K180" s="93">
        <f t="shared" si="54"/>
        <v>235010.13043818314</v>
      </c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</row>
    <row r="181" spans="1:51" s="20" customFormat="1" ht="14.25" customHeight="1" x14ac:dyDescent="0.2">
      <c r="A181" s="8">
        <v>10</v>
      </c>
      <c r="B181" s="78" t="s">
        <v>20</v>
      </c>
      <c r="C181" s="56">
        <v>4.0599999999999996</v>
      </c>
      <c r="D181" s="21"/>
      <c r="E181" s="21">
        <v>0.24359999999999996</v>
      </c>
      <c r="F181" s="40">
        <f t="shared" si="37"/>
        <v>4.3035999999999994</v>
      </c>
      <c r="G181" s="72">
        <f t="shared" si="38"/>
        <v>6412363.9999999991</v>
      </c>
      <c r="H181" s="72">
        <f t="shared" si="39"/>
        <v>260866.62636363634</v>
      </c>
      <c r="I181" s="77">
        <f t="shared" si="52"/>
        <v>62653.792204767109</v>
      </c>
      <c r="J181" s="77">
        <f t="shared" si="53"/>
        <v>247588.41557246135</v>
      </c>
      <c r="K181" s="93">
        <f t="shared" si="54"/>
        <v>310242.20777722844</v>
      </c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</row>
    <row r="182" spans="1:51" s="20" customFormat="1" ht="14.25" customHeight="1" x14ac:dyDescent="0.2">
      <c r="A182" s="8">
        <v>11</v>
      </c>
      <c r="B182" s="75" t="s">
        <v>133</v>
      </c>
      <c r="C182" s="56">
        <v>2.86</v>
      </c>
      <c r="D182" s="21"/>
      <c r="E182" s="21"/>
      <c r="F182" s="40">
        <f t="shared" si="37"/>
        <v>2.86</v>
      </c>
      <c r="G182" s="72">
        <f t="shared" si="38"/>
        <v>4261400</v>
      </c>
      <c r="H182" s="72">
        <f t="shared" si="39"/>
        <v>173361.5</v>
      </c>
      <c r="I182" s="77">
        <f t="shared" si="52"/>
        <v>41637.198091280312</v>
      </c>
      <c r="J182" s="77">
        <f t="shared" si="53"/>
        <v>164537.33352013186</v>
      </c>
      <c r="K182" s="93">
        <f t="shared" si="54"/>
        <v>206174.53161141218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</row>
    <row r="183" spans="1:51" s="20" customFormat="1" ht="14.25" customHeight="1" x14ac:dyDescent="0.2">
      <c r="A183" s="8">
        <v>12</v>
      </c>
      <c r="B183" s="75" t="s">
        <v>238</v>
      </c>
      <c r="C183" s="58">
        <v>2.67</v>
      </c>
      <c r="D183" s="56"/>
      <c r="E183" s="56"/>
      <c r="F183" s="40">
        <f t="shared" si="37"/>
        <v>2.67</v>
      </c>
      <c r="G183" s="72">
        <f t="shared" si="38"/>
        <v>3978300</v>
      </c>
      <c r="H183" s="72">
        <f t="shared" si="39"/>
        <v>161844.47727272726</v>
      </c>
      <c r="I183" s="77">
        <f t="shared" si="52"/>
        <v>38871.090525775675</v>
      </c>
      <c r="J183" s="77">
        <f t="shared" si="53"/>
        <v>153606.53164292031</v>
      </c>
      <c r="K183" s="93">
        <f t="shared" si="54"/>
        <v>192477.62216869599</v>
      </c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</row>
    <row r="184" spans="1:51" s="20" customFormat="1" ht="14.25" customHeight="1" x14ac:dyDescent="0.25">
      <c r="A184" s="8"/>
      <c r="B184" s="8" t="s">
        <v>129</v>
      </c>
      <c r="C184" s="14">
        <f t="shared" ref="C184:K184" si="55">SUM(C178:C183)</f>
        <v>20.97</v>
      </c>
      <c r="D184" s="14">
        <f t="shared" si="55"/>
        <v>0.35</v>
      </c>
      <c r="E184" s="14">
        <f t="shared" si="55"/>
        <v>0.97439999999999982</v>
      </c>
      <c r="F184" s="14">
        <f t="shared" si="55"/>
        <v>22.294399999999996</v>
      </c>
      <c r="G184" s="14">
        <f t="shared" si="55"/>
        <v>33218656</v>
      </c>
      <c r="H184" s="14">
        <f t="shared" si="55"/>
        <v>1351395.3236363635</v>
      </c>
      <c r="I184" s="64">
        <f t="shared" si="55"/>
        <v>324572.15004413977</v>
      </c>
      <c r="J184" s="64">
        <f t="shared" si="55"/>
        <v>1282608.786164765</v>
      </c>
      <c r="K184" s="65">
        <f t="shared" si="55"/>
        <v>1607180.9362089047</v>
      </c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</row>
    <row r="185" spans="1:51" s="20" customFormat="1" ht="14.25" customHeight="1" x14ac:dyDescent="0.2">
      <c r="A185" s="10" t="s">
        <v>135</v>
      </c>
      <c r="B185" s="10" t="s">
        <v>136</v>
      </c>
      <c r="C185" s="79"/>
      <c r="D185" s="80"/>
      <c r="E185" s="81"/>
      <c r="F185" s="40">
        <f t="shared" si="37"/>
        <v>0</v>
      </c>
      <c r="G185" s="72">
        <f t="shared" si="38"/>
        <v>0</v>
      </c>
      <c r="H185" s="72">
        <f t="shared" si="39"/>
        <v>0</v>
      </c>
      <c r="I185" s="77"/>
      <c r="J185" s="77"/>
      <c r="K185" s="66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</row>
    <row r="186" spans="1:51" s="20" customFormat="1" ht="14.25" customHeight="1" x14ac:dyDescent="0.2">
      <c r="A186" s="8">
        <v>13</v>
      </c>
      <c r="B186" s="75" t="s">
        <v>137</v>
      </c>
      <c r="C186" s="8">
        <v>3.66</v>
      </c>
      <c r="D186" s="9">
        <v>0.2</v>
      </c>
      <c r="E186" s="81"/>
      <c r="F186" s="40">
        <f t="shared" si="37"/>
        <v>3.8600000000000003</v>
      </c>
      <c r="G186" s="72">
        <f t="shared" si="38"/>
        <v>5751400.0000000009</v>
      </c>
      <c r="H186" s="72">
        <f t="shared" si="39"/>
        <v>233977.40909090912</v>
      </c>
      <c r="I186" s="77">
        <f t="shared" ref="I186:I191" si="56">H186*$M$270</f>
        <v>56195.658962357345</v>
      </c>
      <c r="J186" s="77">
        <f t="shared" ref="J186:J191" si="57">H186*$L$270</f>
        <v>222067.86971598217</v>
      </c>
      <c r="K186" s="93">
        <f t="shared" ref="K186:K191" si="58">I186+J186</f>
        <v>278263.5286783395</v>
      </c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</row>
    <row r="187" spans="1:51" s="20" customFormat="1" ht="14.25" customHeight="1" x14ac:dyDescent="0.2">
      <c r="A187" s="8">
        <v>14</v>
      </c>
      <c r="B187" s="75" t="s">
        <v>139</v>
      </c>
      <c r="C187" s="8">
        <v>4.0599999999999996</v>
      </c>
      <c r="D187" s="9"/>
      <c r="E187" s="81"/>
      <c r="F187" s="40">
        <f t="shared" si="37"/>
        <v>4.0599999999999996</v>
      </c>
      <c r="G187" s="72">
        <f t="shared" si="38"/>
        <v>6049399.9999999991</v>
      </c>
      <c r="H187" s="72">
        <f t="shared" si="39"/>
        <v>246100.59090909088</v>
      </c>
      <c r="I187" s="77">
        <f t="shared" si="56"/>
        <v>59107.351136572739</v>
      </c>
      <c r="J187" s="77">
        <f t="shared" si="57"/>
        <v>233573.9769551522</v>
      </c>
      <c r="K187" s="93">
        <f t="shared" si="58"/>
        <v>292681.32809172495</v>
      </c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</row>
    <row r="188" spans="1:51" s="20" customFormat="1" ht="14.25" customHeight="1" x14ac:dyDescent="0.2">
      <c r="A188" s="8">
        <v>15</v>
      </c>
      <c r="B188" s="75" t="s">
        <v>140</v>
      </c>
      <c r="C188" s="8">
        <v>3.06</v>
      </c>
      <c r="D188" s="9"/>
      <c r="E188" s="81"/>
      <c r="F188" s="40">
        <f t="shared" si="37"/>
        <v>3.06</v>
      </c>
      <c r="G188" s="72">
        <f t="shared" si="38"/>
        <v>4559400</v>
      </c>
      <c r="H188" s="72">
        <f t="shared" si="39"/>
        <v>185484.68181818182</v>
      </c>
      <c r="I188" s="77">
        <f t="shared" si="56"/>
        <v>44548.89026549572</v>
      </c>
      <c r="J188" s="77">
        <f t="shared" si="57"/>
        <v>176043.44075930194</v>
      </c>
      <c r="K188" s="93">
        <f t="shared" si="58"/>
        <v>220592.33102479766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</row>
    <row r="189" spans="1:51" s="20" customFormat="1" ht="14.25" customHeight="1" x14ac:dyDescent="0.2">
      <c r="A189" s="8">
        <v>16</v>
      </c>
      <c r="B189" s="75" t="s">
        <v>141</v>
      </c>
      <c r="C189" s="8">
        <v>3.06</v>
      </c>
      <c r="D189" s="9"/>
      <c r="E189" s="81"/>
      <c r="F189" s="40">
        <f t="shared" si="37"/>
        <v>3.06</v>
      </c>
      <c r="G189" s="72">
        <f t="shared" si="38"/>
        <v>4559400</v>
      </c>
      <c r="H189" s="72">
        <f t="shared" si="39"/>
        <v>185484.68181818182</v>
      </c>
      <c r="I189" s="77">
        <f t="shared" si="56"/>
        <v>44548.89026549572</v>
      </c>
      <c r="J189" s="77">
        <f t="shared" si="57"/>
        <v>176043.44075930194</v>
      </c>
      <c r="K189" s="93">
        <f t="shared" si="58"/>
        <v>220592.33102479766</v>
      </c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</row>
    <row r="190" spans="1:51" s="20" customFormat="1" ht="14.25" customHeight="1" x14ac:dyDescent="0.2">
      <c r="A190" s="8">
        <v>17</v>
      </c>
      <c r="B190" s="75" t="s">
        <v>142</v>
      </c>
      <c r="C190" s="9">
        <v>3.06</v>
      </c>
      <c r="D190" s="9"/>
      <c r="E190" s="81"/>
      <c r="F190" s="40">
        <f t="shared" si="37"/>
        <v>3.06</v>
      </c>
      <c r="G190" s="72">
        <f t="shared" si="38"/>
        <v>4559400</v>
      </c>
      <c r="H190" s="72">
        <f t="shared" si="39"/>
        <v>185484.68181818182</v>
      </c>
      <c r="I190" s="77">
        <f t="shared" si="56"/>
        <v>44548.89026549572</v>
      </c>
      <c r="J190" s="77">
        <f t="shared" si="57"/>
        <v>176043.44075930194</v>
      </c>
      <c r="K190" s="93">
        <f t="shared" si="58"/>
        <v>220592.33102479766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</row>
    <row r="191" spans="1:51" s="20" customFormat="1" ht="14.25" customHeight="1" x14ac:dyDescent="0.2">
      <c r="A191" s="8">
        <v>18</v>
      </c>
      <c r="B191" s="75" t="s">
        <v>242</v>
      </c>
      <c r="C191" s="13">
        <v>2.46</v>
      </c>
      <c r="D191" s="11"/>
      <c r="E191" s="11"/>
      <c r="F191" s="40">
        <f t="shared" si="37"/>
        <v>2.46</v>
      </c>
      <c r="G191" s="72">
        <f t="shared" si="38"/>
        <v>3665400</v>
      </c>
      <c r="H191" s="72">
        <f t="shared" si="39"/>
        <v>149115.13636363635</v>
      </c>
      <c r="I191" s="77">
        <f t="shared" si="56"/>
        <v>35813.813742849496</v>
      </c>
      <c r="J191" s="77">
        <f t="shared" si="57"/>
        <v>141525.11904179174</v>
      </c>
      <c r="K191" s="93">
        <f t="shared" si="58"/>
        <v>177338.93278464122</v>
      </c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</row>
    <row r="192" spans="1:51" s="20" customFormat="1" ht="14.25" customHeight="1" x14ac:dyDescent="0.25">
      <c r="A192" s="8"/>
      <c r="B192" s="8" t="s">
        <v>129</v>
      </c>
      <c r="C192" s="14">
        <f t="shared" ref="C192:J192" si="59">SUM(C186:C191)</f>
        <v>19.36</v>
      </c>
      <c r="D192" s="14">
        <f t="shared" si="59"/>
        <v>0.2</v>
      </c>
      <c r="E192" s="14">
        <f t="shared" si="59"/>
        <v>0</v>
      </c>
      <c r="F192" s="14">
        <f t="shared" si="59"/>
        <v>19.560000000000002</v>
      </c>
      <c r="G192" s="14">
        <f t="shared" si="59"/>
        <v>29144400</v>
      </c>
      <c r="H192" s="14">
        <f>SUM(H186:H191)</f>
        <v>1185647.1818181821</v>
      </c>
      <c r="I192" s="64">
        <f>SUM(I186:I191)</f>
        <v>284763.49463826674</v>
      </c>
      <c r="J192" s="64">
        <f t="shared" si="59"/>
        <v>1125297.2879908318</v>
      </c>
      <c r="K192" s="65">
        <f>SUM(K186:K191)</f>
        <v>1410060.7826290985</v>
      </c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</row>
    <row r="193" spans="1:51" s="20" customFormat="1" ht="14.25" customHeight="1" x14ac:dyDescent="0.2">
      <c r="A193" s="10" t="s">
        <v>143</v>
      </c>
      <c r="B193" s="10" t="s">
        <v>144</v>
      </c>
      <c r="C193" s="8"/>
      <c r="D193" s="9"/>
      <c r="E193" s="81"/>
      <c r="F193" s="40">
        <f t="shared" si="37"/>
        <v>0</v>
      </c>
      <c r="G193" s="72">
        <f t="shared" si="38"/>
        <v>0</v>
      </c>
      <c r="H193" s="72">
        <f t="shared" si="39"/>
        <v>0</v>
      </c>
      <c r="I193" s="77"/>
      <c r="J193" s="77"/>
      <c r="K193" s="66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</row>
    <row r="194" spans="1:51" s="20" customFormat="1" ht="14.25" customHeight="1" x14ac:dyDescent="0.2">
      <c r="A194" s="8">
        <v>19</v>
      </c>
      <c r="B194" s="75" t="s">
        <v>145</v>
      </c>
      <c r="C194" s="8">
        <v>3</v>
      </c>
      <c r="D194" s="9">
        <v>0.2</v>
      </c>
      <c r="E194" s="81"/>
      <c r="F194" s="40">
        <f t="shared" si="37"/>
        <v>3.2</v>
      </c>
      <c r="G194" s="72">
        <f t="shared" si="38"/>
        <v>4768000</v>
      </c>
      <c r="H194" s="72">
        <f t="shared" si="39"/>
        <v>193970.90909090909</v>
      </c>
      <c r="I194" s="77">
        <f t="shared" ref="I194:I200" si="60">H194*$M$270</f>
        <v>46587.074787446501</v>
      </c>
      <c r="J194" s="77">
        <f t="shared" ref="J194:J200" si="61">H194*$L$270</f>
        <v>184097.71582672096</v>
      </c>
      <c r="K194" s="93">
        <f t="shared" ref="K194:K200" si="62">I194+J194</f>
        <v>230684.79061416746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</row>
    <row r="195" spans="1:51" s="20" customFormat="1" ht="14.25" customHeight="1" x14ac:dyDescent="0.2">
      <c r="A195" s="8">
        <v>20</v>
      </c>
      <c r="B195" s="75" t="s">
        <v>138</v>
      </c>
      <c r="C195" s="8">
        <v>4.0599999999999996</v>
      </c>
      <c r="D195" s="9">
        <v>0.15</v>
      </c>
      <c r="E195" s="81">
        <v>0.24359999999999996</v>
      </c>
      <c r="F195" s="40">
        <f t="shared" si="37"/>
        <v>4.4535999999999998</v>
      </c>
      <c r="G195" s="72">
        <f t="shared" si="38"/>
        <v>6635864</v>
      </c>
      <c r="H195" s="72">
        <f t="shared" si="39"/>
        <v>269959.01272727276</v>
      </c>
      <c r="I195" s="77">
        <f t="shared" si="60"/>
        <v>64837.561335428676</v>
      </c>
      <c r="J195" s="77">
        <f t="shared" si="61"/>
        <v>256217.99600183894</v>
      </c>
      <c r="K195" s="93">
        <f t="shared" si="62"/>
        <v>321055.55733726762</v>
      </c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</row>
    <row r="196" spans="1:51" s="20" customFormat="1" ht="14.25" customHeight="1" x14ac:dyDescent="0.2">
      <c r="A196" s="8">
        <v>21</v>
      </c>
      <c r="B196" s="75" t="s">
        <v>146</v>
      </c>
      <c r="C196" s="8">
        <v>2.86</v>
      </c>
      <c r="D196" s="9"/>
      <c r="E196" s="81"/>
      <c r="F196" s="40">
        <f t="shared" si="37"/>
        <v>2.86</v>
      </c>
      <c r="G196" s="72">
        <f t="shared" si="38"/>
        <v>4261400</v>
      </c>
      <c r="H196" s="72">
        <f t="shared" si="39"/>
        <v>173361.5</v>
      </c>
      <c r="I196" s="77">
        <f t="shared" si="60"/>
        <v>41637.198091280312</v>
      </c>
      <c r="J196" s="77">
        <f t="shared" si="61"/>
        <v>164537.33352013186</v>
      </c>
      <c r="K196" s="93">
        <f t="shared" si="62"/>
        <v>206174.53161141218</v>
      </c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</row>
    <row r="197" spans="1:51" s="20" customFormat="1" ht="14.25" customHeight="1" x14ac:dyDescent="0.2">
      <c r="A197" s="8">
        <v>22</v>
      </c>
      <c r="B197" s="75" t="s">
        <v>147</v>
      </c>
      <c r="C197" s="8">
        <v>2.86</v>
      </c>
      <c r="D197" s="9"/>
      <c r="E197" s="81"/>
      <c r="F197" s="40">
        <f t="shared" ref="F197:F261" si="63">C197+D197+E197</f>
        <v>2.86</v>
      </c>
      <c r="G197" s="72">
        <f t="shared" ref="G197:G262" si="64">F197*1490000</f>
        <v>4261400</v>
      </c>
      <c r="H197" s="72">
        <f t="shared" ref="H197:H262" si="65">G197/22-G197*10.5%/22</f>
        <v>173361.5</v>
      </c>
      <c r="I197" s="77">
        <f t="shared" si="60"/>
        <v>41637.198091280312</v>
      </c>
      <c r="J197" s="77">
        <f t="shared" si="61"/>
        <v>164537.33352013186</v>
      </c>
      <c r="K197" s="93">
        <f t="shared" si="62"/>
        <v>206174.53161141218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</row>
    <row r="198" spans="1:51" s="20" customFormat="1" ht="14.25" customHeight="1" x14ac:dyDescent="0.2">
      <c r="A198" s="8">
        <v>23</v>
      </c>
      <c r="B198" s="75" t="s">
        <v>148</v>
      </c>
      <c r="C198" s="11">
        <v>4.0599999999999996</v>
      </c>
      <c r="D198" s="9"/>
      <c r="E198" s="81"/>
      <c r="F198" s="40">
        <f t="shared" si="63"/>
        <v>4.0599999999999996</v>
      </c>
      <c r="G198" s="72">
        <f t="shared" si="64"/>
        <v>6049399.9999999991</v>
      </c>
      <c r="H198" s="72">
        <f t="shared" si="65"/>
        <v>246100.59090909088</v>
      </c>
      <c r="I198" s="77">
        <f t="shared" si="60"/>
        <v>59107.351136572739</v>
      </c>
      <c r="J198" s="77">
        <f t="shared" si="61"/>
        <v>233573.9769551522</v>
      </c>
      <c r="K198" s="93">
        <f t="shared" si="62"/>
        <v>292681.32809172495</v>
      </c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</row>
    <row r="199" spans="1:51" s="20" customFormat="1" ht="14.25" customHeight="1" x14ac:dyDescent="0.2">
      <c r="A199" s="8">
        <v>24</v>
      </c>
      <c r="B199" s="75" t="s">
        <v>149</v>
      </c>
      <c r="C199" s="15">
        <v>1.86</v>
      </c>
      <c r="D199" s="9"/>
      <c r="E199" s="9"/>
      <c r="F199" s="40">
        <f t="shared" si="63"/>
        <v>1.86</v>
      </c>
      <c r="G199" s="72">
        <f t="shared" si="64"/>
        <v>2771400</v>
      </c>
      <c r="H199" s="72">
        <f t="shared" si="65"/>
        <v>112745.59090909091</v>
      </c>
      <c r="I199" s="77">
        <f t="shared" si="60"/>
        <v>27078.737220203278</v>
      </c>
      <c r="J199" s="77">
        <f t="shared" si="61"/>
        <v>107006.79732428156</v>
      </c>
      <c r="K199" s="93">
        <f t="shared" si="62"/>
        <v>134085.53454448484</v>
      </c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</row>
    <row r="200" spans="1:51" s="20" customFormat="1" ht="14.25" customHeight="1" x14ac:dyDescent="0.2">
      <c r="A200" s="8">
        <v>25</v>
      </c>
      <c r="B200" s="75" t="s">
        <v>241</v>
      </c>
      <c r="C200" s="10">
        <v>2.46</v>
      </c>
      <c r="D200" s="10"/>
      <c r="E200" s="81"/>
      <c r="F200" s="40">
        <f t="shared" si="63"/>
        <v>2.46</v>
      </c>
      <c r="G200" s="72">
        <f t="shared" si="64"/>
        <v>3665400</v>
      </c>
      <c r="H200" s="72">
        <f t="shared" si="65"/>
        <v>149115.13636363635</v>
      </c>
      <c r="I200" s="77">
        <f t="shared" si="60"/>
        <v>35813.813742849496</v>
      </c>
      <c r="J200" s="77">
        <f t="shared" si="61"/>
        <v>141525.11904179174</v>
      </c>
      <c r="K200" s="93">
        <f t="shared" si="62"/>
        <v>177338.93278464122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</row>
    <row r="201" spans="1:51" s="20" customFormat="1" ht="14.25" customHeight="1" x14ac:dyDescent="0.25">
      <c r="A201" s="8"/>
      <c r="B201" s="8" t="s">
        <v>129</v>
      </c>
      <c r="C201" s="14">
        <f t="shared" ref="C201:J201" si="66">SUM(C194:C200)</f>
        <v>21.16</v>
      </c>
      <c r="D201" s="14">
        <f t="shared" si="66"/>
        <v>0.35</v>
      </c>
      <c r="E201" s="14">
        <f t="shared" si="66"/>
        <v>0.24359999999999996</v>
      </c>
      <c r="F201" s="14">
        <f t="shared" si="66"/>
        <v>21.753599999999999</v>
      </c>
      <c r="G201" s="14">
        <f t="shared" si="66"/>
        <v>32412864</v>
      </c>
      <c r="H201" s="14">
        <f t="shared" si="66"/>
        <v>1318614.2399999998</v>
      </c>
      <c r="I201" s="64">
        <f>SUM(I194:I200)</f>
        <v>316698.93440506136</v>
      </c>
      <c r="J201" s="64">
        <f t="shared" si="66"/>
        <v>1251496.2721900491</v>
      </c>
      <c r="K201" s="65">
        <f t="shared" ref="K201" si="67">SUM(K194:K200)</f>
        <v>1568195.2065951105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</row>
    <row r="202" spans="1:51" s="20" customFormat="1" ht="14.25" customHeight="1" x14ac:dyDescent="0.2">
      <c r="A202" s="10" t="s">
        <v>150</v>
      </c>
      <c r="B202" s="10" t="s">
        <v>151</v>
      </c>
      <c r="C202" s="8"/>
      <c r="D202" s="9"/>
      <c r="E202" s="81"/>
      <c r="F202" s="40">
        <f t="shared" si="63"/>
        <v>0</v>
      </c>
      <c r="G202" s="72">
        <f t="shared" si="64"/>
        <v>0</v>
      </c>
      <c r="H202" s="72">
        <f t="shared" si="65"/>
        <v>0</v>
      </c>
      <c r="I202" s="77"/>
      <c r="J202" s="77"/>
      <c r="K202" s="66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</row>
    <row r="203" spans="1:51" s="20" customFormat="1" ht="14.25" customHeight="1" x14ac:dyDescent="0.2">
      <c r="A203" s="8">
        <v>26</v>
      </c>
      <c r="B203" s="75" t="s">
        <v>152</v>
      </c>
      <c r="C203" s="8">
        <v>4.32</v>
      </c>
      <c r="D203" s="9">
        <v>0.2</v>
      </c>
      <c r="E203" s="81"/>
      <c r="F203" s="40">
        <f t="shared" si="63"/>
        <v>4.5200000000000005</v>
      </c>
      <c r="G203" s="72">
        <f t="shared" si="64"/>
        <v>6734800.0000000009</v>
      </c>
      <c r="H203" s="72">
        <f t="shared" si="65"/>
        <v>273983.90909090912</v>
      </c>
      <c r="I203" s="77">
        <f>H203*$M$270</f>
        <v>65804.243137268189</v>
      </c>
      <c r="J203" s="77">
        <f>H203*$L$270</f>
        <v>260038.02360524339</v>
      </c>
      <c r="K203" s="93">
        <f t="shared" ref="K203:K207" si="68">I203+J203</f>
        <v>325842.26674251159</v>
      </c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</row>
    <row r="204" spans="1:51" s="20" customFormat="1" ht="14.25" customHeight="1" x14ac:dyDescent="0.2">
      <c r="A204" s="8">
        <v>27</v>
      </c>
      <c r="B204" s="75" t="s">
        <v>153</v>
      </c>
      <c r="C204" s="8">
        <v>2.86</v>
      </c>
      <c r="D204" s="9">
        <v>0.15</v>
      </c>
      <c r="E204" s="81"/>
      <c r="F204" s="40">
        <f t="shared" si="63"/>
        <v>3.01</v>
      </c>
      <c r="G204" s="72">
        <f t="shared" si="64"/>
        <v>4484900</v>
      </c>
      <c r="H204" s="72">
        <f t="shared" si="65"/>
        <v>182453.88636363635</v>
      </c>
      <c r="I204" s="77">
        <f>H204*$M$270</f>
        <v>43820.967221941864</v>
      </c>
      <c r="J204" s="77">
        <f>H204*$L$270</f>
        <v>173166.91394950938</v>
      </c>
      <c r="K204" s="93">
        <f t="shared" si="68"/>
        <v>216987.88117145124</v>
      </c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</row>
    <row r="205" spans="1:51" s="20" customFormat="1" ht="14.25" customHeight="1" x14ac:dyDescent="0.2">
      <c r="A205" s="8">
        <v>28</v>
      </c>
      <c r="B205" s="75" t="s">
        <v>127</v>
      </c>
      <c r="C205" s="8">
        <v>3.26</v>
      </c>
      <c r="D205" s="9"/>
      <c r="E205" s="81"/>
      <c r="F205" s="40">
        <f t="shared" si="63"/>
        <v>3.26</v>
      </c>
      <c r="G205" s="72">
        <f t="shared" si="64"/>
        <v>4857400</v>
      </c>
      <c r="H205" s="72">
        <f t="shared" si="65"/>
        <v>197607.86363636365</v>
      </c>
      <c r="I205" s="77">
        <f>H205*$M$270</f>
        <v>47460.582439711128</v>
      </c>
      <c r="J205" s="77">
        <f>H205*$L$270</f>
        <v>187549.547998472</v>
      </c>
      <c r="K205" s="93">
        <f t="shared" si="68"/>
        <v>235010.13043818314</v>
      </c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</row>
    <row r="206" spans="1:51" s="20" customFormat="1" ht="14.25" customHeight="1" x14ac:dyDescent="0.2">
      <c r="A206" s="8">
        <v>29</v>
      </c>
      <c r="B206" s="75" t="s">
        <v>154</v>
      </c>
      <c r="C206" s="8">
        <v>4.0599999999999996</v>
      </c>
      <c r="D206" s="9"/>
      <c r="E206" s="81">
        <v>0.52779999999999994</v>
      </c>
      <c r="F206" s="40">
        <f t="shared" si="63"/>
        <v>4.5877999999999997</v>
      </c>
      <c r="G206" s="72">
        <f t="shared" si="64"/>
        <v>6835821.9999999991</v>
      </c>
      <c r="H206" s="72">
        <f t="shared" si="65"/>
        <v>278093.66772727267</v>
      </c>
      <c r="I206" s="77">
        <f>H206*$M$270</f>
        <v>66791.306784327186</v>
      </c>
      <c r="J206" s="77">
        <f>H206*$L$270</f>
        <v>263938.59395932197</v>
      </c>
      <c r="K206" s="93">
        <f t="shared" si="68"/>
        <v>330729.90074364917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</row>
    <row r="207" spans="1:51" s="20" customFormat="1" ht="14.25" customHeight="1" x14ac:dyDescent="0.2">
      <c r="A207" s="8">
        <v>30</v>
      </c>
      <c r="B207" s="75" t="s">
        <v>248</v>
      </c>
      <c r="C207" s="15">
        <v>2.46</v>
      </c>
      <c r="D207" s="9"/>
      <c r="E207" s="9"/>
      <c r="F207" s="40">
        <f t="shared" si="63"/>
        <v>2.46</v>
      </c>
      <c r="G207" s="72">
        <f t="shared" si="64"/>
        <v>3665400</v>
      </c>
      <c r="H207" s="72">
        <f t="shared" si="65"/>
        <v>149115.13636363635</v>
      </c>
      <c r="I207" s="77">
        <f>H207*$M$270</f>
        <v>35813.813742849496</v>
      </c>
      <c r="J207" s="77">
        <f>H207*$L$270</f>
        <v>141525.11904179174</v>
      </c>
      <c r="K207" s="93">
        <f t="shared" si="68"/>
        <v>177338.93278464122</v>
      </c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</row>
    <row r="208" spans="1:51" s="20" customFormat="1" ht="14.25" customHeight="1" x14ac:dyDescent="0.25">
      <c r="A208" s="8"/>
      <c r="B208" s="8" t="s">
        <v>129</v>
      </c>
      <c r="C208" s="62">
        <f t="shared" ref="C208:J208" si="69">SUM(C203:C207)</f>
        <v>16.96</v>
      </c>
      <c r="D208" s="62">
        <f t="shared" si="69"/>
        <v>0.35</v>
      </c>
      <c r="E208" s="62">
        <f t="shared" si="69"/>
        <v>0.52779999999999994</v>
      </c>
      <c r="F208" s="62">
        <f t="shared" si="69"/>
        <v>17.837799999999998</v>
      </c>
      <c r="G208" s="62">
        <f t="shared" si="69"/>
        <v>26578322</v>
      </c>
      <c r="H208" s="62">
        <f t="shared" si="69"/>
        <v>1081254.4631818184</v>
      </c>
      <c r="I208" s="67">
        <f>SUM(I203:I207)</f>
        <v>259690.91332609789</v>
      </c>
      <c r="J208" s="67">
        <f t="shared" si="69"/>
        <v>1026218.1985543385</v>
      </c>
      <c r="K208" s="68">
        <f t="shared" ref="K208" si="70">SUM(K203:K207)</f>
        <v>1285909.1118804363</v>
      </c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</row>
    <row r="209" spans="1:52" s="20" customFormat="1" ht="14.25" customHeight="1" x14ac:dyDescent="0.2">
      <c r="A209" s="10" t="s">
        <v>156</v>
      </c>
      <c r="B209" s="10" t="s">
        <v>157</v>
      </c>
      <c r="C209" s="8"/>
      <c r="D209" s="9"/>
      <c r="E209" s="81"/>
      <c r="F209" s="40">
        <f t="shared" si="63"/>
        <v>0</v>
      </c>
      <c r="G209" s="72">
        <f t="shared" si="64"/>
        <v>0</v>
      </c>
      <c r="H209" s="72">
        <f t="shared" si="65"/>
        <v>0</v>
      </c>
      <c r="I209" s="77"/>
      <c r="J209" s="77"/>
      <c r="K209" s="66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</row>
    <row r="210" spans="1:52" s="20" customFormat="1" ht="14.25" customHeight="1" x14ac:dyDescent="0.2">
      <c r="A210" s="8">
        <v>31</v>
      </c>
      <c r="B210" s="78" t="s">
        <v>158</v>
      </c>
      <c r="C210" s="12">
        <v>2.2599999999999998</v>
      </c>
      <c r="D210" s="9">
        <v>0.2</v>
      </c>
      <c r="E210" s="81"/>
      <c r="F210" s="40">
        <f t="shared" si="63"/>
        <v>2.46</v>
      </c>
      <c r="G210" s="72">
        <f t="shared" si="64"/>
        <v>3665400</v>
      </c>
      <c r="H210" s="72">
        <f t="shared" si="65"/>
        <v>149115.13636363635</v>
      </c>
      <c r="I210" s="77">
        <f t="shared" ref="I210:I215" si="71">H210*$M$270</f>
        <v>35813.813742849496</v>
      </c>
      <c r="J210" s="77">
        <f t="shared" ref="J210:J215" si="72">H210*$L$270</f>
        <v>141525.11904179174</v>
      </c>
      <c r="K210" s="93">
        <f t="shared" ref="K210:K215" si="73">I210+J210</f>
        <v>177338.93278464122</v>
      </c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</row>
    <row r="211" spans="1:52" s="20" customFormat="1" ht="14.25" customHeight="1" x14ac:dyDescent="0.2">
      <c r="A211" s="8">
        <v>32</v>
      </c>
      <c r="B211" s="75" t="s">
        <v>159</v>
      </c>
      <c r="C211" s="8">
        <v>2.86</v>
      </c>
      <c r="D211" s="9"/>
      <c r="E211" s="81"/>
      <c r="F211" s="40">
        <f t="shared" si="63"/>
        <v>2.86</v>
      </c>
      <c r="G211" s="72">
        <f t="shared" si="64"/>
        <v>4261400</v>
      </c>
      <c r="H211" s="72">
        <f t="shared" si="65"/>
        <v>173361.5</v>
      </c>
      <c r="I211" s="77">
        <f t="shared" si="71"/>
        <v>41637.198091280312</v>
      </c>
      <c r="J211" s="77">
        <f t="shared" si="72"/>
        <v>164537.33352013186</v>
      </c>
      <c r="K211" s="93">
        <f t="shared" si="73"/>
        <v>206174.53161141218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</row>
    <row r="212" spans="1:52" s="20" customFormat="1" ht="14.25" customHeight="1" x14ac:dyDescent="0.2">
      <c r="A212" s="8">
        <v>33</v>
      </c>
      <c r="B212" s="78" t="s">
        <v>160</v>
      </c>
      <c r="C212" s="8">
        <v>2.86</v>
      </c>
      <c r="D212" s="9"/>
      <c r="E212" s="81"/>
      <c r="F212" s="40">
        <f t="shared" si="63"/>
        <v>2.86</v>
      </c>
      <c r="G212" s="72">
        <f t="shared" si="64"/>
        <v>4261400</v>
      </c>
      <c r="H212" s="72">
        <f t="shared" si="65"/>
        <v>173361.5</v>
      </c>
      <c r="I212" s="77">
        <f t="shared" si="71"/>
        <v>41637.198091280312</v>
      </c>
      <c r="J212" s="77">
        <f t="shared" si="72"/>
        <v>164537.33352013186</v>
      </c>
      <c r="K212" s="93">
        <f t="shared" si="73"/>
        <v>206174.53161141218</v>
      </c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</row>
    <row r="213" spans="1:52" s="20" customFormat="1" ht="14.25" customHeight="1" x14ac:dyDescent="0.2">
      <c r="A213" s="8">
        <v>34</v>
      </c>
      <c r="B213" s="78" t="s">
        <v>161</v>
      </c>
      <c r="C213" s="8">
        <v>3.06</v>
      </c>
      <c r="D213" s="9"/>
      <c r="E213" s="81"/>
      <c r="F213" s="40">
        <f t="shared" si="63"/>
        <v>3.06</v>
      </c>
      <c r="G213" s="72">
        <f t="shared" si="64"/>
        <v>4559400</v>
      </c>
      <c r="H213" s="72">
        <f t="shared" si="65"/>
        <v>185484.68181818182</v>
      </c>
      <c r="I213" s="77">
        <f t="shared" si="71"/>
        <v>44548.89026549572</v>
      </c>
      <c r="J213" s="77">
        <f t="shared" si="72"/>
        <v>176043.44075930194</v>
      </c>
      <c r="K213" s="93">
        <f t="shared" si="73"/>
        <v>220592.33102479766</v>
      </c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</row>
    <row r="214" spans="1:52" s="20" customFormat="1" ht="14.25" customHeight="1" x14ac:dyDescent="0.2">
      <c r="A214" s="8">
        <v>35</v>
      </c>
      <c r="B214" s="78" t="s">
        <v>162</v>
      </c>
      <c r="C214" s="11">
        <v>2.06</v>
      </c>
      <c r="D214" s="9"/>
      <c r="E214" s="81"/>
      <c r="F214" s="40">
        <f t="shared" si="63"/>
        <v>2.06</v>
      </c>
      <c r="G214" s="72">
        <f t="shared" si="64"/>
        <v>3069400</v>
      </c>
      <c r="H214" s="72">
        <f t="shared" si="65"/>
        <v>124868.77272727274</v>
      </c>
      <c r="I214" s="77">
        <f t="shared" si="71"/>
        <v>29990.429394418687</v>
      </c>
      <c r="J214" s="77">
        <f t="shared" si="72"/>
        <v>118512.90456345162</v>
      </c>
      <c r="K214" s="93">
        <f t="shared" si="73"/>
        <v>148503.33395787032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</row>
    <row r="215" spans="1:52" s="20" customFormat="1" ht="14.25" customHeight="1" x14ac:dyDescent="0.2">
      <c r="A215" s="8">
        <v>36</v>
      </c>
      <c r="B215" s="75" t="s">
        <v>237</v>
      </c>
      <c r="C215" s="10">
        <v>2.67</v>
      </c>
      <c r="D215" s="10"/>
      <c r="E215" s="81"/>
      <c r="F215" s="40">
        <f t="shared" si="63"/>
        <v>2.67</v>
      </c>
      <c r="G215" s="72">
        <f t="shared" si="64"/>
        <v>3978300</v>
      </c>
      <c r="H215" s="72">
        <f t="shared" si="65"/>
        <v>161844.47727272726</v>
      </c>
      <c r="I215" s="77">
        <f t="shared" si="71"/>
        <v>38871.090525775675</v>
      </c>
      <c r="J215" s="77">
        <f t="shared" si="72"/>
        <v>153606.53164292031</v>
      </c>
      <c r="K215" s="93">
        <f t="shared" si="73"/>
        <v>192477.62216869599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</row>
    <row r="216" spans="1:52" s="3" customFormat="1" ht="14.25" customHeight="1" x14ac:dyDescent="0.25">
      <c r="A216" s="8"/>
      <c r="B216" s="8" t="s">
        <v>129</v>
      </c>
      <c r="C216" s="14">
        <f t="shared" ref="C216:K216" si="74">SUM(C210:C215)</f>
        <v>15.77</v>
      </c>
      <c r="D216" s="14">
        <f t="shared" si="74"/>
        <v>0.2</v>
      </c>
      <c r="E216" s="14">
        <f t="shared" si="74"/>
        <v>0</v>
      </c>
      <c r="F216" s="14">
        <f t="shared" si="74"/>
        <v>15.97</v>
      </c>
      <c r="G216" s="14">
        <f t="shared" si="74"/>
        <v>23795300</v>
      </c>
      <c r="H216" s="14">
        <f t="shared" si="74"/>
        <v>968036.06818181812</v>
      </c>
      <c r="I216" s="64">
        <f t="shared" si="74"/>
        <v>232498.62011110023</v>
      </c>
      <c r="J216" s="64">
        <f t="shared" si="74"/>
        <v>918762.66304772929</v>
      </c>
      <c r="K216" s="65">
        <f t="shared" si="74"/>
        <v>1151261.2831588294</v>
      </c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5"/>
    </row>
    <row r="217" spans="1:52" s="3" customFormat="1" ht="14.25" customHeight="1" x14ac:dyDescent="0.2">
      <c r="A217" s="10" t="s">
        <v>164</v>
      </c>
      <c r="B217" s="10" t="s">
        <v>165</v>
      </c>
      <c r="C217" s="8"/>
      <c r="D217" s="9"/>
      <c r="E217" s="39"/>
      <c r="F217" s="40">
        <f t="shared" si="63"/>
        <v>0</v>
      </c>
      <c r="G217" s="72">
        <f t="shared" si="64"/>
        <v>0</v>
      </c>
      <c r="H217" s="72">
        <f t="shared" si="65"/>
        <v>0</v>
      </c>
      <c r="I217" s="77"/>
      <c r="J217" s="77"/>
      <c r="K217" s="66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5"/>
    </row>
    <row r="218" spans="1:52" s="42" customFormat="1" ht="14.25" customHeight="1" x14ac:dyDescent="0.25">
      <c r="A218" s="8">
        <v>37</v>
      </c>
      <c r="B218" s="75" t="s">
        <v>173</v>
      </c>
      <c r="C218" s="8">
        <v>3.66</v>
      </c>
      <c r="D218" s="9">
        <v>0.2</v>
      </c>
      <c r="E218" s="75"/>
      <c r="F218" s="40">
        <f t="shared" si="63"/>
        <v>3.8600000000000003</v>
      </c>
      <c r="G218" s="72">
        <f t="shared" si="64"/>
        <v>5751400.0000000009</v>
      </c>
      <c r="H218" s="72">
        <f t="shared" si="65"/>
        <v>233977.40909090912</v>
      </c>
      <c r="I218" s="77">
        <f t="shared" ref="I218:I224" si="75">H218*$M$270</f>
        <v>56195.658962357345</v>
      </c>
      <c r="J218" s="77">
        <f t="shared" ref="J218:J224" si="76">H218*$L$270</f>
        <v>222067.86971598217</v>
      </c>
      <c r="K218" s="93">
        <f t="shared" ref="K218:K224" si="77">I218+J218</f>
        <v>278263.5286783395</v>
      </c>
    </row>
    <row r="219" spans="1:52" s="43" customFormat="1" ht="14.25" customHeight="1" x14ac:dyDescent="0.25">
      <c r="A219" s="8">
        <v>38</v>
      </c>
      <c r="B219" s="75" t="s">
        <v>166</v>
      </c>
      <c r="C219" s="8">
        <v>4.0599999999999996</v>
      </c>
      <c r="D219" s="9">
        <v>0.15</v>
      </c>
      <c r="E219" s="75">
        <v>0.24359999999999996</v>
      </c>
      <c r="F219" s="40">
        <f t="shared" si="63"/>
        <v>4.4535999999999998</v>
      </c>
      <c r="G219" s="72">
        <f t="shared" si="64"/>
        <v>6635864</v>
      </c>
      <c r="H219" s="72">
        <f t="shared" si="65"/>
        <v>269959.01272727276</v>
      </c>
      <c r="I219" s="77">
        <f t="shared" si="75"/>
        <v>64837.561335428676</v>
      </c>
      <c r="J219" s="77">
        <f t="shared" si="76"/>
        <v>256217.99600183894</v>
      </c>
      <c r="K219" s="93">
        <f t="shared" si="77"/>
        <v>321055.55733726762</v>
      </c>
    </row>
    <row r="220" spans="1:52" s="42" customFormat="1" ht="14.25" customHeight="1" x14ac:dyDescent="0.25">
      <c r="A220" s="8">
        <v>39</v>
      </c>
      <c r="B220" s="75" t="s">
        <v>167</v>
      </c>
      <c r="C220" s="13">
        <v>4.0599999999999996</v>
      </c>
      <c r="D220" s="11"/>
      <c r="E220" s="11"/>
      <c r="F220" s="40">
        <f t="shared" si="63"/>
        <v>4.0599999999999996</v>
      </c>
      <c r="G220" s="72">
        <f t="shared" si="64"/>
        <v>6049399.9999999991</v>
      </c>
      <c r="H220" s="72">
        <f t="shared" si="65"/>
        <v>246100.59090909088</v>
      </c>
      <c r="I220" s="77">
        <f t="shared" si="75"/>
        <v>59107.351136572739</v>
      </c>
      <c r="J220" s="77">
        <f t="shared" si="76"/>
        <v>233573.9769551522</v>
      </c>
      <c r="K220" s="93">
        <f t="shared" si="77"/>
        <v>292681.32809172495</v>
      </c>
    </row>
    <row r="221" spans="1:52" s="42" customFormat="1" ht="14.25" customHeight="1" x14ac:dyDescent="0.25">
      <c r="A221" s="8">
        <v>40</v>
      </c>
      <c r="B221" s="75" t="s">
        <v>168</v>
      </c>
      <c r="C221" s="10">
        <v>4.0599999999999996</v>
      </c>
      <c r="D221" s="10"/>
      <c r="E221" s="75">
        <v>0.24359999999999996</v>
      </c>
      <c r="F221" s="40">
        <f t="shared" si="63"/>
        <v>4.3035999999999994</v>
      </c>
      <c r="G221" s="72">
        <f t="shared" si="64"/>
        <v>6412363.9999999991</v>
      </c>
      <c r="H221" s="72">
        <f t="shared" si="65"/>
        <v>260866.62636363634</v>
      </c>
      <c r="I221" s="77">
        <f t="shared" si="75"/>
        <v>62653.792204767109</v>
      </c>
      <c r="J221" s="77">
        <f t="shared" si="76"/>
        <v>247588.41557246135</v>
      </c>
      <c r="K221" s="93">
        <f t="shared" si="77"/>
        <v>310242.20777722844</v>
      </c>
    </row>
    <row r="222" spans="1:52" s="42" customFormat="1" ht="14.25" customHeight="1" x14ac:dyDescent="0.25">
      <c r="A222" s="8">
        <v>41</v>
      </c>
      <c r="B222" s="75" t="s">
        <v>169</v>
      </c>
      <c r="C222" s="8">
        <v>3</v>
      </c>
      <c r="D222" s="9"/>
      <c r="E222" s="75"/>
      <c r="F222" s="40">
        <f t="shared" si="63"/>
        <v>3</v>
      </c>
      <c r="G222" s="72">
        <f t="shared" si="64"/>
        <v>4470000</v>
      </c>
      <c r="H222" s="72">
        <f t="shared" si="65"/>
        <v>181847.72727272726</v>
      </c>
      <c r="I222" s="77">
        <f t="shared" si="75"/>
        <v>43675.382613231093</v>
      </c>
      <c r="J222" s="77">
        <f t="shared" si="76"/>
        <v>172591.6085875509</v>
      </c>
      <c r="K222" s="93">
        <f t="shared" si="77"/>
        <v>216266.99120078201</v>
      </c>
    </row>
    <row r="223" spans="1:52" s="43" customFormat="1" ht="14.25" customHeight="1" x14ac:dyDescent="0.25">
      <c r="A223" s="8">
        <v>42</v>
      </c>
      <c r="B223" s="75" t="s">
        <v>170</v>
      </c>
      <c r="C223" s="8">
        <v>4.0599999999999996</v>
      </c>
      <c r="D223" s="9"/>
      <c r="E223" s="75"/>
      <c r="F223" s="40">
        <f t="shared" si="63"/>
        <v>4.0599999999999996</v>
      </c>
      <c r="G223" s="72">
        <f t="shared" si="64"/>
        <v>6049399.9999999991</v>
      </c>
      <c r="H223" s="72">
        <f t="shared" si="65"/>
        <v>246100.59090909088</v>
      </c>
      <c r="I223" s="77">
        <f t="shared" si="75"/>
        <v>59107.351136572739</v>
      </c>
      <c r="J223" s="77">
        <f t="shared" si="76"/>
        <v>233573.9769551522</v>
      </c>
      <c r="K223" s="93">
        <f t="shared" si="77"/>
        <v>292681.32809172495</v>
      </c>
    </row>
    <row r="224" spans="1:52" ht="14.25" customHeight="1" x14ac:dyDescent="0.2">
      <c r="A224" s="8">
        <v>43</v>
      </c>
      <c r="B224" s="75" t="s">
        <v>245</v>
      </c>
      <c r="C224" s="8">
        <v>2.46</v>
      </c>
      <c r="D224" s="9"/>
      <c r="E224" s="39"/>
      <c r="F224" s="40">
        <f t="shared" si="63"/>
        <v>2.46</v>
      </c>
      <c r="G224" s="72">
        <f t="shared" si="64"/>
        <v>3665400</v>
      </c>
      <c r="H224" s="72">
        <f t="shared" si="65"/>
        <v>149115.13636363635</v>
      </c>
      <c r="I224" s="77">
        <f t="shared" si="75"/>
        <v>35813.813742849496</v>
      </c>
      <c r="J224" s="77">
        <f t="shared" si="76"/>
        <v>141525.11904179174</v>
      </c>
      <c r="K224" s="93">
        <f t="shared" si="77"/>
        <v>177338.93278464122</v>
      </c>
    </row>
    <row r="225" spans="1:11" ht="14.25" customHeight="1" x14ac:dyDescent="0.25">
      <c r="A225" s="8"/>
      <c r="B225" s="8" t="s">
        <v>129</v>
      </c>
      <c r="C225" s="14">
        <f t="shared" ref="C225:J225" si="78">SUM(C218:C224)</f>
        <v>25.36</v>
      </c>
      <c r="D225" s="14">
        <f t="shared" si="78"/>
        <v>0.35</v>
      </c>
      <c r="E225" s="14">
        <f t="shared" si="78"/>
        <v>0.48719999999999991</v>
      </c>
      <c r="F225" s="14">
        <f t="shared" si="78"/>
        <v>26.197199999999999</v>
      </c>
      <c r="G225" s="14">
        <f t="shared" si="78"/>
        <v>39033828</v>
      </c>
      <c r="H225" s="14">
        <f>SUM(H218:H224)</f>
        <v>1587967.0936363633</v>
      </c>
      <c r="I225" s="64">
        <f>SUM(I218:I224)</f>
        <v>381390.9111317792</v>
      </c>
      <c r="J225" s="64">
        <f t="shared" si="78"/>
        <v>1507138.9628299293</v>
      </c>
      <c r="K225" s="65">
        <f>SUM(K218:K224)</f>
        <v>1888529.8739617087</v>
      </c>
    </row>
    <row r="226" spans="1:11" ht="14.25" customHeight="1" x14ac:dyDescent="0.2">
      <c r="A226" s="10" t="s">
        <v>171</v>
      </c>
      <c r="B226" s="10" t="s">
        <v>172</v>
      </c>
      <c r="C226" s="9"/>
      <c r="D226" s="9"/>
      <c r="E226" s="39"/>
      <c r="F226" s="40">
        <f t="shared" si="63"/>
        <v>0</v>
      </c>
      <c r="G226" s="72">
        <f t="shared" si="64"/>
        <v>0</v>
      </c>
      <c r="H226" s="72">
        <f t="shared" si="65"/>
        <v>0</v>
      </c>
      <c r="I226" s="77"/>
      <c r="J226" s="77"/>
      <c r="K226" s="66"/>
    </row>
    <row r="227" spans="1:11" ht="14.25" customHeight="1" x14ac:dyDescent="0.2">
      <c r="A227" s="8">
        <v>44</v>
      </c>
      <c r="B227" s="82" t="s">
        <v>174</v>
      </c>
      <c r="C227" s="8">
        <v>4.0599999999999996</v>
      </c>
      <c r="D227" s="9">
        <v>0.2</v>
      </c>
      <c r="E227" s="39">
        <v>0.52779999999999994</v>
      </c>
      <c r="F227" s="40">
        <f t="shared" si="63"/>
        <v>4.7877999999999998</v>
      </c>
      <c r="G227" s="72">
        <f t="shared" si="64"/>
        <v>7133822</v>
      </c>
      <c r="H227" s="72">
        <f t="shared" si="65"/>
        <v>290216.84954545455</v>
      </c>
      <c r="I227" s="77">
        <f t="shared" ref="I227:I234" si="79">H227*$M$270</f>
        <v>69702.998958542608</v>
      </c>
      <c r="J227" s="77">
        <f t="shared" ref="J227:J234" si="80">H227*$L$270</f>
        <v>275444.70119849208</v>
      </c>
      <c r="K227" s="93">
        <f t="shared" ref="K227:K234" si="81">I227+J227</f>
        <v>345147.70015703468</v>
      </c>
    </row>
    <row r="228" spans="1:11" ht="14.25" customHeight="1" x14ac:dyDescent="0.2">
      <c r="A228" s="8">
        <v>45</v>
      </c>
      <c r="B228" s="82" t="s">
        <v>175</v>
      </c>
      <c r="C228" s="15">
        <v>4.0599999999999996</v>
      </c>
      <c r="D228" s="9"/>
      <c r="E228" s="9"/>
      <c r="F228" s="40">
        <f t="shared" si="63"/>
        <v>4.0599999999999996</v>
      </c>
      <c r="G228" s="72">
        <f t="shared" si="64"/>
        <v>6049399.9999999991</v>
      </c>
      <c r="H228" s="72">
        <f t="shared" si="65"/>
        <v>246100.59090909088</v>
      </c>
      <c r="I228" s="77">
        <f t="shared" si="79"/>
        <v>59107.351136572739</v>
      </c>
      <c r="J228" s="77">
        <f t="shared" si="80"/>
        <v>233573.9769551522</v>
      </c>
      <c r="K228" s="93">
        <f t="shared" si="81"/>
        <v>292681.32809172495</v>
      </c>
    </row>
    <row r="229" spans="1:11" ht="14.25" customHeight="1" x14ac:dyDescent="0.2">
      <c r="A229" s="8">
        <v>46</v>
      </c>
      <c r="B229" s="75" t="s">
        <v>176</v>
      </c>
      <c r="C229" s="10">
        <v>4.0599999999999996</v>
      </c>
      <c r="D229" s="10"/>
      <c r="E229" s="39"/>
      <c r="F229" s="40">
        <f t="shared" si="63"/>
        <v>4.0599999999999996</v>
      </c>
      <c r="G229" s="72">
        <f t="shared" si="64"/>
        <v>6049399.9999999991</v>
      </c>
      <c r="H229" s="72">
        <f t="shared" si="65"/>
        <v>246100.59090909088</v>
      </c>
      <c r="I229" s="77">
        <f t="shared" si="79"/>
        <v>59107.351136572739</v>
      </c>
      <c r="J229" s="77">
        <f t="shared" si="80"/>
        <v>233573.9769551522</v>
      </c>
      <c r="K229" s="93">
        <f t="shared" si="81"/>
        <v>292681.32809172495</v>
      </c>
    </row>
    <row r="230" spans="1:11" ht="14.25" customHeight="1" x14ac:dyDescent="0.2">
      <c r="A230" s="8">
        <v>47</v>
      </c>
      <c r="B230" s="83" t="s">
        <v>177</v>
      </c>
      <c r="C230" s="9">
        <v>4.0599999999999996</v>
      </c>
      <c r="D230" s="9"/>
      <c r="E230" s="39">
        <v>0.44659999999999994</v>
      </c>
      <c r="F230" s="40">
        <f t="shared" si="63"/>
        <v>4.5065999999999997</v>
      </c>
      <c r="G230" s="72">
        <f t="shared" si="64"/>
        <v>6714834</v>
      </c>
      <c r="H230" s="72">
        <f t="shared" si="65"/>
        <v>273171.65590909094</v>
      </c>
      <c r="I230" s="77">
        <f t="shared" si="79"/>
        <v>65609.159761595758</v>
      </c>
      <c r="J230" s="77">
        <f t="shared" si="80"/>
        <v>259267.114420219</v>
      </c>
      <c r="K230" s="93">
        <f t="shared" si="81"/>
        <v>324876.27418181475</v>
      </c>
    </row>
    <row r="231" spans="1:11" ht="14.25" customHeight="1" x14ac:dyDescent="0.2">
      <c r="A231" s="8">
        <v>48</v>
      </c>
      <c r="B231" s="82" t="s">
        <v>265</v>
      </c>
      <c r="C231" s="8">
        <v>2.86</v>
      </c>
      <c r="D231" s="9"/>
      <c r="E231" s="39"/>
      <c r="F231" s="40">
        <f t="shared" si="63"/>
        <v>2.86</v>
      </c>
      <c r="G231" s="72">
        <f t="shared" si="64"/>
        <v>4261400</v>
      </c>
      <c r="H231" s="72">
        <f t="shared" si="65"/>
        <v>173361.5</v>
      </c>
      <c r="I231" s="77">
        <f t="shared" si="79"/>
        <v>41637.198091280312</v>
      </c>
      <c r="J231" s="77">
        <f t="shared" si="80"/>
        <v>164537.33352013186</v>
      </c>
      <c r="K231" s="93">
        <f t="shared" si="81"/>
        <v>206174.53161141218</v>
      </c>
    </row>
    <row r="232" spans="1:11" ht="14.25" customHeight="1" x14ac:dyDescent="0.2">
      <c r="A232" s="8">
        <v>49</v>
      </c>
      <c r="B232" s="75" t="s">
        <v>134</v>
      </c>
      <c r="C232" s="56">
        <v>2.34</v>
      </c>
      <c r="D232" s="21"/>
      <c r="E232" s="21"/>
      <c r="F232" s="40">
        <f>C232+D232+E232</f>
        <v>2.34</v>
      </c>
      <c r="G232" s="72">
        <f>F232*1490000</f>
        <v>3486600</v>
      </c>
      <c r="H232" s="72">
        <f>G232/22-G232*10.5%/22</f>
        <v>141841.22727272726</v>
      </c>
      <c r="I232" s="77">
        <f t="shared" si="79"/>
        <v>34066.798438320249</v>
      </c>
      <c r="J232" s="77">
        <f t="shared" si="80"/>
        <v>134621.45469828969</v>
      </c>
      <c r="K232" s="93">
        <f>I232+J232</f>
        <v>168688.25313660994</v>
      </c>
    </row>
    <row r="233" spans="1:11" ht="14.25" customHeight="1" x14ac:dyDescent="0.2">
      <c r="A233" s="8">
        <v>50</v>
      </c>
      <c r="B233" s="75" t="s">
        <v>163</v>
      </c>
      <c r="C233" s="15">
        <v>2.2599999999999998</v>
      </c>
      <c r="D233" s="9"/>
      <c r="E233" s="9"/>
      <c r="F233" s="40">
        <f>C233+D233+E233</f>
        <v>2.2599999999999998</v>
      </c>
      <c r="G233" s="72">
        <f>F233*1490000</f>
        <v>3367399.9999999995</v>
      </c>
      <c r="H233" s="72">
        <f>G233/22-G233*10.5%/22</f>
        <v>136991.95454545453</v>
      </c>
      <c r="I233" s="77">
        <f t="shared" si="79"/>
        <v>32902.121568634087</v>
      </c>
      <c r="J233" s="77">
        <f t="shared" si="80"/>
        <v>130019.01180262167</v>
      </c>
      <c r="K233" s="93">
        <f>I233+J233</f>
        <v>162921.13337125577</v>
      </c>
    </row>
    <row r="234" spans="1:11" ht="14.25" customHeight="1" x14ac:dyDescent="0.2">
      <c r="A234" s="8">
        <v>51</v>
      </c>
      <c r="B234" s="82" t="s">
        <v>244</v>
      </c>
      <c r="C234" s="8">
        <v>2.46</v>
      </c>
      <c r="D234" s="9"/>
      <c r="E234" s="39"/>
      <c r="F234" s="40">
        <f t="shared" si="63"/>
        <v>2.46</v>
      </c>
      <c r="G234" s="72">
        <f t="shared" si="64"/>
        <v>3665400</v>
      </c>
      <c r="H234" s="72">
        <f t="shared" si="65"/>
        <v>149115.13636363635</v>
      </c>
      <c r="I234" s="77">
        <f t="shared" si="79"/>
        <v>35813.813742849496</v>
      </c>
      <c r="J234" s="77">
        <f t="shared" si="80"/>
        <v>141525.11904179174</v>
      </c>
      <c r="K234" s="93">
        <f t="shared" si="81"/>
        <v>177338.93278464122</v>
      </c>
    </row>
    <row r="235" spans="1:11" ht="14.25" customHeight="1" x14ac:dyDescent="0.25">
      <c r="A235" s="8"/>
      <c r="B235" s="8" t="s">
        <v>129</v>
      </c>
      <c r="C235" s="14">
        <f t="shared" ref="C235:J235" si="82">SUM(C227:C234)</f>
        <v>26.159999999999997</v>
      </c>
      <c r="D235" s="14">
        <f t="shared" si="82"/>
        <v>0.2</v>
      </c>
      <c r="E235" s="14">
        <f t="shared" si="82"/>
        <v>0.97439999999999993</v>
      </c>
      <c r="F235" s="14">
        <f t="shared" si="82"/>
        <v>27.334399999999995</v>
      </c>
      <c r="G235" s="14">
        <f t="shared" si="82"/>
        <v>40728256</v>
      </c>
      <c r="H235" s="14">
        <f>SUM(H227:H234)</f>
        <v>1656899.5054545454</v>
      </c>
      <c r="I235" s="64">
        <f>SUM(I227:I234)</f>
        <v>397946.79283436795</v>
      </c>
      <c r="J235" s="64">
        <f t="shared" si="82"/>
        <v>1572562.6885918505</v>
      </c>
      <c r="K235" s="65">
        <f>SUM(K227:K234)</f>
        <v>1970509.4814262188</v>
      </c>
    </row>
    <row r="236" spans="1:11" ht="14.25" customHeight="1" x14ac:dyDescent="0.2">
      <c r="A236" s="10" t="s">
        <v>178</v>
      </c>
      <c r="B236" s="10" t="s">
        <v>179</v>
      </c>
      <c r="C236" s="9"/>
      <c r="D236" s="9"/>
      <c r="E236" s="39"/>
      <c r="F236" s="40">
        <f t="shared" si="63"/>
        <v>0</v>
      </c>
      <c r="G236" s="72">
        <f t="shared" si="64"/>
        <v>0</v>
      </c>
      <c r="H236" s="72">
        <f t="shared" si="65"/>
        <v>0</v>
      </c>
      <c r="I236" s="77"/>
      <c r="J236" s="77"/>
      <c r="K236" s="66"/>
    </row>
    <row r="237" spans="1:11" ht="14.25" customHeight="1" x14ac:dyDescent="0.2">
      <c r="A237" s="8">
        <v>52</v>
      </c>
      <c r="B237" s="82" t="s">
        <v>180</v>
      </c>
      <c r="C237" s="8">
        <v>3.33</v>
      </c>
      <c r="D237" s="9">
        <v>0.2</v>
      </c>
      <c r="E237" s="39"/>
      <c r="F237" s="40">
        <f t="shared" si="63"/>
        <v>3.5300000000000002</v>
      </c>
      <c r="G237" s="72">
        <f t="shared" si="64"/>
        <v>5259700</v>
      </c>
      <c r="H237" s="72">
        <f t="shared" si="65"/>
        <v>213974.15909090909</v>
      </c>
      <c r="I237" s="77">
        <f t="shared" ref="I237:I241" si="83">H237*$M$270</f>
        <v>51391.36687490192</v>
      </c>
      <c r="J237" s="77">
        <f t="shared" ref="J237:J241" si="84">H237*$L$270</f>
        <v>203082.79277135155</v>
      </c>
      <c r="K237" s="93">
        <f t="shared" ref="K237:K241" si="85">I237+J237</f>
        <v>254474.15964625348</v>
      </c>
    </row>
    <row r="238" spans="1:11" ht="14.25" customHeight="1" x14ac:dyDescent="0.2">
      <c r="A238" s="8">
        <v>53</v>
      </c>
      <c r="B238" s="75" t="s">
        <v>181</v>
      </c>
      <c r="C238" s="15">
        <v>2.86</v>
      </c>
      <c r="D238" s="9">
        <v>0.15</v>
      </c>
      <c r="E238" s="9"/>
      <c r="F238" s="40">
        <f t="shared" si="63"/>
        <v>3.01</v>
      </c>
      <c r="G238" s="72">
        <f t="shared" si="64"/>
        <v>4484900</v>
      </c>
      <c r="H238" s="72">
        <f t="shared" si="65"/>
        <v>182453.88636363635</v>
      </c>
      <c r="I238" s="77">
        <f t="shared" si="83"/>
        <v>43820.967221941864</v>
      </c>
      <c r="J238" s="77">
        <f t="shared" si="84"/>
        <v>173166.91394950938</v>
      </c>
      <c r="K238" s="93">
        <f t="shared" si="85"/>
        <v>216987.88117145124</v>
      </c>
    </row>
    <row r="239" spans="1:11" ht="14.25" customHeight="1" x14ac:dyDescent="0.2">
      <c r="A239" s="8">
        <v>54</v>
      </c>
      <c r="B239" s="75" t="s">
        <v>182</v>
      </c>
      <c r="C239" s="10">
        <v>4.0599999999999996</v>
      </c>
      <c r="D239" s="10"/>
      <c r="E239" s="39">
        <v>0.24359999999999996</v>
      </c>
      <c r="F239" s="40">
        <f t="shared" si="63"/>
        <v>4.3035999999999994</v>
      </c>
      <c r="G239" s="72">
        <f t="shared" si="64"/>
        <v>6412363.9999999991</v>
      </c>
      <c r="H239" s="72">
        <f t="shared" si="65"/>
        <v>260866.62636363634</v>
      </c>
      <c r="I239" s="77">
        <f t="shared" si="83"/>
        <v>62653.792204767109</v>
      </c>
      <c r="J239" s="77">
        <f t="shared" si="84"/>
        <v>247588.41557246135</v>
      </c>
      <c r="K239" s="93">
        <f t="shared" si="85"/>
        <v>310242.20777722844</v>
      </c>
    </row>
    <row r="240" spans="1:11" ht="14.25" customHeight="1" x14ac:dyDescent="0.2">
      <c r="A240" s="8">
        <v>55</v>
      </c>
      <c r="B240" s="75" t="s">
        <v>183</v>
      </c>
      <c r="C240" s="8">
        <v>2.86</v>
      </c>
      <c r="D240" s="9"/>
      <c r="E240" s="39"/>
      <c r="F240" s="40">
        <f t="shared" si="63"/>
        <v>2.86</v>
      </c>
      <c r="G240" s="72">
        <f t="shared" si="64"/>
        <v>4261400</v>
      </c>
      <c r="H240" s="72">
        <f t="shared" si="65"/>
        <v>173361.5</v>
      </c>
      <c r="I240" s="77">
        <f t="shared" si="83"/>
        <v>41637.198091280312</v>
      </c>
      <c r="J240" s="77">
        <f t="shared" si="84"/>
        <v>164537.33352013186</v>
      </c>
      <c r="K240" s="93">
        <f t="shared" si="85"/>
        <v>206174.53161141218</v>
      </c>
    </row>
    <row r="241" spans="1:52" ht="14.25" customHeight="1" x14ac:dyDescent="0.2">
      <c r="A241" s="8">
        <v>56</v>
      </c>
      <c r="B241" s="75" t="s">
        <v>246</v>
      </c>
      <c r="C241" s="8">
        <v>2.46</v>
      </c>
      <c r="D241" s="9"/>
      <c r="E241" s="39"/>
      <c r="F241" s="40">
        <f t="shared" si="63"/>
        <v>2.46</v>
      </c>
      <c r="G241" s="72">
        <f t="shared" si="64"/>
        <v>3665400</v>
      </c>
      <c r="H241" s="72">
        <f t="shared" si="65"/>
        <v>149115.13636363635</v>
      </c>
      <c r="I241" s="77">
        <f t="shared" si="83"/>
        <v>35813.813742849496</v>
      </c>
      <c r="J241" s="77">
        <f t="shared" si="84"/>
        <v>141525.11904179174</v>
      </c>
      <c r="K241" s="93">
        <f t="shared" si="85"/>
        <v>177338.93278464122</v>
      </c>
    </row>
    <row r="242" spans="1:52" ht="14.25" customHeight="1" x14ac:dyDescent="0.25">
      <c r="A242" s="8"/>
      <c r="B242" s="8" t="s">
        <v>129</v>
      </c>
      <c r="C242" s="14">
        <f t="shared" ref="C242:J242" si="86">SUM(C237:C241)</f>
        <v>15.57</v>
      </c>
      <c r="D242" s="14">
        <f t="shared" si="86"/>
        <v>0.35</v>
      </c>
      <c r="E242" s="14">
        <f t="shared" si="86"/>
        <v>0.24359999999999996</v>
      </c>
      <c r="F242" s="14">
        <f t="shared" si="86"/>
        <v>16.163599999999999</v>
      </c>
      <c r="G242" s="14">
        <f t="shared" si="86"/>
        <v>24083764</v>
      </c>
      <c r="H242" s="14">
        <f t="shared" si="86"/>
        <v>979771.30818181811</v>
      </c>
      <c r="I242" s="64">
        <f>SUM(I237:I241)</f>
        <v>235317.13813574071</v>
      </c>
      <c r="J242" s="64">
        <f t="shared" si="86"/>
        <v>929900.57485524588</v>
      </c>
      <c r="K242" s="65">
        <f>SUM(K237:K241)</f>
        <v>1165217.7129909866</v>
      </c>
    </row>
    <row r="243" spans="1:52" ht="14.25" customHeight="1" x14ac:dyDescent="0.2">
      <c r="A243" s="10" t="s">
        <v>184</v>
      </c>
      <c r="B243" s="10" t="s">
        <v>185</v>
      </c>
      <c r="C243" s="8"/>
      <c r="D243" s="9"/>
      <c r="E243" s="39"/>
      <c r="F243" s="40">
        <f t="shared" si="63"/>
        <v>0</v>
      </c>
      <c r="G243" s="72">
        <f t="shared" si="64"/>
        <v>0</v>
      </c>
      <c r="H243" s="72">
        <f t="shared" si="65"/>
        <v>0</v>
      </c>
      <c r="I243" s="77"/>
      <c r="J243" s="77"/>
      <c r="K243" s="66"/>
    </row>
    <row r="244" spans="1:52" s="4" customFormat="1" ht="14.25" customHeight="1" x14ac:dyDescent="0.2">
      <c r="A244" s="8">
        <v>57</v>
      </c>
      <c r="B244" s="75" t="s">
        <v>186</v>
      </c>
      <c r="C244" s="8">
        <v>3</v>
      </c>
      <c r="D244" s="9">
        <v>0.2</v>
      </c>
      <c r="E244" s="39"/>
      <c r="F244" s="40">
        <f t="shared" si="63"/>
        <v>3.2</v>
      </c>
      <c r="G244" s="72">
        <f t="shared" si="64"/>
        <v>4768000</v>
      </c>
      <c r="H244" s="72">
        <f t="shared" si="65"/>
        <v>193970.90909090909</v>
      </c>
      <c r="I244" s="77">
        <f t="shared" ref="I244:I250" si="87">H244*$M$270</f>
        <v>46587.074787446501</v>
      </c>
      <c r="J244" s="77">
        <f t="shared" ref="J244:J250" si="88">H244*$L$270</f>
        <v>184097.71582672096</v>
      </c>
      <c r="K244" s="93">
        <f t="shared" ref="K244:K250" si="89">I244+J244</f>
        <v>230684.79061416746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Z244" s="5"/>
    </row>
    <row r="245" spans="1:52" s="4" customFormat="1" ht="14.25" customHeight="1" x14ac:dyDescent="0.2">
      <c r="A245" s="8">
        <v>58</v>
      </c>
      <c r="B245" s="75" t="s">
        <v>187</v>
      </c>
      <c r="C245" s="16">
        <v>2.86</v>
      </c>
      <c r="D245" s="9">
        <v>0.15</v>
      </c>
      <c r="E245" s="9"/>
      <c r="F245" s="40">
        <f t="shared" si="63"/>
        <v>3.01</v>
      </c>
      <c r="G245" s="72">
        <f t="shared" si="64"/>
        <v>4484900</v>
      </c>
      <c r="H245" s="72">
        <f t="shared" si="65"/>
        <v>182453.88636363635</v>
      </c>
      <c r="I245" s="77">
        <f t="shared" si="87"/>
        <v>43820.967221941864</v>
      </c>
      <c r="J245" s="77">
        <f t="shared" si="88"/>
        <v>173166.91394950938</v>
      </c>
      <c r="K245" s="93">
        <f t="shared" si="89"/>
        <v>216987.88117145124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Z245" s="5"/>
    </row>
    <row r="246" spans="1:52" s="7" customFormat="1" ht="14.25" customHeight="1" x14ac:dyDescent="0.2">
      <c r="A246" s="8">
        <v>59</v>
      </c>
      <c r="B246" s="75" t="s">
        <v>188</v>
      </c>
      <c r="C246" s="10">
        <v>4.0599999999999996</v>
      </c>
      <c r="D246" s="10"/>
      <c r="E246" s="71">
        <v>0.44659999999999994</v>
      </c>
      <c r="F246" s="40">
        <f t="shared" si="63"/>
        <v>4.5065999999999997</v>
      </c>
      <c r="G246" s="72">
        <f t="shared" si="64"/>
        <v>6714834</v>
      </c>
      <c r="H246" s="72">
        <f t="shared" si="65"/>
        <v>273171.65590909094</v>
      </c>
      <c r="I246" s="77">
        <f t="shared" si="87"/>
        <v>65609.159761595758</v>
      </c>
      <c r="J246" s="77">
        <f t="shared" si="88"/>
        <v>259267.114420219</v>
      </c>
      <c r="K246" s="93">
        <f t="shared" si="89"/>
        <v>324876.27418181475</v>
      </c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52" ht="14.25" customHeight="1" x14ac:dyDescent="0.2">
      <c r="A247" s="8">
        <v>60</v>
      </c>
      <c r="B247" s="75" t="s">
        <v>189</v>
      </c>
      <c r="C247" s="12">
        <v>3.06</v>
      </c>
      <c r="D247" s="9"/>
      <c r="E247" s="39"/>
      <c r="F247" s="40">
        <f t="shared" si="63"/>
        <v>3.06</v>
      </c>
      <c r="G247" s="72">
        <f t="shared" si="64"/>
        <v>4559400</v>
      </c>
      <c r="H247" s="72">
        <f t="shared" si="65"/>
        <v>185484.68181818182</v>
      </c>
      <c r="I247" s="77">
        <f t="shared" si="87"/>
        <v>44548.89026549572</v>
      </c>
      <c r="J247" s="77">
        <f t="shared" si="88"/>
        <v>176043.44075930194</v>
      </c>
      <c r="K247" s="93">
        <f t="shared" si="89"/>
        <v>220592.33102479766</v>
      </c>
    </row>
    <row r="248" spans="1:52" s="4" customFormat="1" ht="14.25" customHeight="1" x14ac:dyDescent="0.2">
      <c r="A248" s="8">
        <v>61</v>
      </c>
      <c r="B248" s="75" t="s">
        <v>190</v>
      </c>
      <c r="C248" s="8">
        <v>3.46</v>
      </c>
      <c r="D248" s="9"/>
      <c r="E248" s="39"/>
      <c r="F248" s="40">
        <f t="shared" si="63"/>
        <v>3.46</v>
      </c>
      <c r="G248" s="72">
        <f t="shared" si="64"/>
        <v>5155400</v>
      </c>
      <c r="H248" s="72">
        <f t="shared" si="65"/>
        <v>209731.04545454547</v>
      </c>
      <c r="I248" s="77">
        <f t="shared" si="87"/>
        <v>50372.274613926529</v>
      </c>
      <c r="J248" s="77">
        <f t="shared" si="88"/>
        <v>199055.65523764206</v>
      </c>
      <c r="K248" s="93">
        <f t="shared" si="89"/>
        <v>249427.9298515686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Z248" s="5"/>
    </row>
    <row r="249" spans="1:52" s="36" customFormat="1" ht="14.25" customHeight="1" x14ac:dyDescent="0.2">
      <c r="A249" s="8">
        <v>62</v>
      </c>
      <c r="B249" s="75" t="s">
        <v>191</v>
      </c>
      <c r="C249" s="8">
        <v>2.46</v>
      </c>
      <c r="D249" s="9"/>
      <c r="E249" s="71"/>
      <c r="F249" s="40">
        <f t="shared" si="63"/>
        <v>2.46</v>
      </c>
      <c r="G249" s="72">
        <f t="shared" si="64"/>
        <v>3665400</v>
      </c>
      <c r="H249" s="72">
        <f t="shared" si="65"/>
        <v>149115.13636363635</v>
      </c>
      <c r="I249" s="77">
        <f t="shared" si="87"/>
        <v>35813.813742849496</v>
      </c>
      <c r="J249" s="77">
        <f t="shared" si="88"/>
        <v>141525.11904179174</v>
      </c>
      <c r="K249" s="93">
        <f t="shared" si="89"/>
        <v>177338.93278464122</v>
      </c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</row>
    <row r="250" spans="1:52" ht="14.25" customHeight="1" x14ac:dyDescent="0.2">
      <c r="A250" s="8">
        <v>63</v>
      </c>
      <c r="B250" s="75" t="s">
        <v>239</v>
      </c>
      <c r="C250" s="8">
        <v>2.66</v>
      </c>
      <c r="D250" s="9"/>
      <c r="E250" s="39"/>
      <c r="F250" s="40">
        <f t="shared" si="63"/>
        <v>2.66</v>
      </c>
      <c r="G250" s="72">
        <f t="shared" si="64"/>
        <v>3963400</v>
      </c>
      <c r="H250" s="72">
        <f t="shared" si="65"/>
        <v>161238.31818181818</v>
      </c>
      <c r="I250" s="77">
        <f t="shared" si="87"/>
        <v>38725.505917064904</v>
      </c>
      <c r="J250" s="77">
        <f t="shared" si="88"/>
        <v>153031.2262809618</v>
      </c>
      <c r="K250" s="93">
        <f t="shared" si="89"/>
        <v>191756.7321980267</v>
      </c>
    </row>
    <row r="251" spans="1:52" ht="14.25" customHeight="1" x14ac:dyDescent="0.25">
      <c r="A251" s="8"/>
      <c r="B251" s="8" t="s">
        <v>129</v>
      </c>
      <c r="C251" s="14">
        <f t="shared" ref="C251:J251" si="90">SUM(C244:C250)</f>
        <v>21.56</v>
      </c>
      <c r="D251" s="14">
        <f t="shared" si="90"/>
        <v>0.35</v>
      </c>
      <c r="E251" s="14">
        <f t="shared" si="90"/>
        <v>0.44659999999999994</v>
      </c>
      <c r="F251" s="14">
        <f t="shared" si="90"/>
        <v>22.3566</v>
      </c>
      <c r="G251" s="14">
        <f t="shared" si="90"/>
        <v>33311334</v>
      </c>
      <c r="H251" s="14">
        <f t="shared" si="90"/>
        <v>1355165.6331818181</v>
      </c>
      <c r="I251" s="64">
        <f>SUM(I244:I250)</f>
        <v>325477.68631032074</v>
      </c>
      <c r="J251" s="64">
        <f t="shared" si="90"/>
        <v>1286187.1855161469</v>
      </c>
      <c r="K251" s="65">
        <f t="shared" ref="K251" si="91">SUM(K244:K250)</f>
        <v>1611664.8718264676</v>
      </c>
    </row>
    <row r="252" spans="1:52" ht="14.25" customHeight="1" x14ac:dyDescent="0.2">
      <c r="A252" s="10" t="s">
        <v>192</v>
      </c>
      <c r="B252" s="10" t="s">
        <v>193</v>
      </c>
      <c r="C252" s="10"/>
      <c r="D252" s="10"/>
      <c r="E252" s="39"/>
      <c r="F252" s="40">
        <f t="shared" si="63"/>
        <v>0</v>
      </c>
      <c r="G252" s="72">
        <f t="shared" si="64"/>
        <v>0</v>
      </c>
      <c r="H252" s="72">
        <f t="shared" si="65"/>
        <v>0</v>
      </c>
      <c r="I252" s="77"/>
      <c r="J252" s="77"/>
      <c r="K252" s="66"/>
    </row>
    <row r="253" spans="1:52" ht="14.25" customHeight="1" x14ac:dyDescent="0.2">
      <c r="A253" s="8">
        <v>64</v>
      </c>
      <c r="B253" s="75" t="s">
        <v>194</v>
      </c>
      <c r="C253" s="8">
        <v>4.6500000000000004</v>
      </c>
      <c r="D253" s="9">
        <v>0.2</v>
      </c>
      <c r="E253" s="39"/>
      <c r="F253" s="40">
        <f t="shared" si="63"/>
        <v>4.8500000000000005</v>
      </c>
      <c r="G253" s="72">
        <f t="shared" si="64"/>
        <v>7226500.0000000009</v>
      </c>
      <c r="H253" s="72">
        <f t="shared" si="65"/>
        <v>293987.15909090912</v>
      </c>
      <c r="I253" s="77">
        <f t="shared" ref="I253:I258" si="92">H253*$M$270</f>
        <v>70608.535224723615</v>
      </c>
      <c r="J253" s="77">
        <f t="shared" ref="J253:J258" si="93">H253*$L$270</f>
        <v>279023.10054987401</v>
      </c>
      <c r="K253" s="93">
        <f t="shared" ref="K253:K258" si="94">I253+J253</f>
        <v>349631.63577459764</v>
      </c>
    </row>
    <row r="254" spans="1:52" ht="14.25" customHeight="1" x14ac:dyDescent="0.2">
      <c r="A254" s="8">
        <v>65</v>
      </c>
      <c r="B254" s="75" t="s">
        <v>195</v>
      </c>
      <c r="C254" s="8">
        <v>2.86</v>
      </c>
      <c r="D254" s="9">
        <v>0.15</v>
      </c>
      <c r="E254" s="39"/>
      <c r="F254" s="40">
        <f t="shared" si="63"/>
        <v>3.01</v>
      </c>
      <c r="G254" s="72">
        <f t="shared" si="64"/>
        <v>4484900</v>
      </c>
      <c r="H254" s="72">
        <f t="shared" si="65"/>
        <v>182453.88636363635</v>
      </c>
      <c r="I254" s="77">
        <f t="shared" si="92"/>
        <v>43820.967221941864</v>
      </c>
      <c r="J254" s="77">
        <f t="shared" si="93"/>
        <v>173166.91394950938</v>
      </c>
      <c r="K254" s="93">
        <f t="shared" si="94"/>
        <v>216987.88117145124</v>
      </c>
    </row>
    <row r="255" spans="1:52" ht="14.25" customHeight="1" x14ac:dyDescent="0.2">
      <c r="A255" s="8">
        <v>66</v>
      </c>
      <c r="B255" s="75" t="s">
        <v>196</v>
      </c>
      <c r="C255" s="8">
        <v>4.0599999999999996</v>
      </c>
      <c r="D255" s="9"/>
      <c r="E255" s="39"/>
      <c r="F255" s="40">
        <f t="shared" si="63"/>
        <v>4.0599999999999996</v>
      </c>
      <c r="G255" s="72">
        <f t="shared" si="64"/>
        <v>6049399.9999999991</v>
      </c>
      <c r="H255" s="72">
        <f t="shared" si="65"/>
        <v>246100.59090909088</v>
      </c>
      <c r="I255" s="77">
        <f t="shared" si="92"/>
        <v>59107.351136572739</v>
      </c>
      <c r="J255" s="77">
        <f t="shared" si="93"/>
        <v>233573.9769551522</v>
      </c>
      <c r="K255" s="93">
        <f t="shared" si="94"/>
        <v>292681.32809172495</v>
      </c>
    </row>
    <row r="256" spans="1:52" ht="14.25" customHeight="1" x14ac:dyDescent="0.2">
      <c r="A256" s="8">
        <v>67</v>
      </c>
      <c r="B256" s="75" t="s">
        <v>197</v>
      </c>
      <c r="C256" s="8">
        <v>2.86</v>
      </c>
      <c r="D256" s="9"/>
      <c r="E256" s="39"/>
      <c r="F256" s="40">
        <f t="shared" si="63"/>
        <v>2.86</v>
      </c>
      <c r="G256" s="72">
        <f t="shared" si="64"/>
        <v>4261400</v>
      </c>
      <c r="H256" s="72">
        <f t="shared" si="65"/>
        <v>173361.5</v>
      </c>
      <c r="I256" s="77">
        <f t="shared" si="92"/>
        <v>41637.198091280312</v>
      </c>
      <c r="J256" s="77">
        <f t="shared" si="93"/>
        <v>164537.33352013186</v>
      </c>
      <c r="K256" s="93">
        <f t="shared" si="94"/>
        <v>206174.53161141218</v>
      </c>
    </row>
    <row r="257" spans="1:13" ht="14.25" customHeight="1" x14ac:dyDescent="0.2">
      <c r="A257" s="8">
        <v>68</v>
      </c>
      <c r="B257" s="75" t="s">
        <v>198</v>
      </c>
      <c r="C257" s="8">
        <v>2.86</v>
      </c>
      <c r="D257" s="9"/>
      <c r="E257" s="39"/>
      <c r="F257" s="40">
        <f t="shared" si="63"/>
        <v>2.86</v>
      </c>
      <c r="G257" s="72">
        <f t="shared" si="64"/>
        <v>4261400</v>
      </c>
      <c r="H257" s="72">
        <f t="shared" si="65"/>
        <v>173361.5</v>
      </c>
      <c r="I257" s="77">
        <f t="shared" si="92"/>
        <v>41637.198091280312</v>
      </c>
      <c r="J257" s="77">
        <f t="shared" si="93"/>
        <v>164537.33352013186</v>
      </c>
      <c r="K257" s="93">
        <f t="shared" si="94"/>
        <v>206174.53161141218</v>
      </c>
    </row>
    <row r="258" spans="1:13" ht="14.25" customHeight="1" x14ac:dyDescent="0.2">
      <c r="A258" s="8">
        <v>69</v>
      </c>
      <c r="B258" s="75" t="s">
        <v>247</v>
      </c>
      <c r="C258" s="8">
        <v>2.46</v>
      </c>
      <c r="D258" s="9"/>
      <c r="E258" s="39"/>
      <c r="F258" s="40">
        <f t="shared" si="63"/>
        <v>2.46</v>
      </c>
      <c r="G258" s="72">
        <f t="shared" si="64"/>
        <v>3665400</v>
      </c>
      <c r="H258" s="72">
        <f t="shared" si="65"/>
        <v>149115.13636363635</v>
      </c>
      <c r="I258" s="77">
        <f t="shared" si="92"/>
        <v>35813.813742849496</v>
      </c>
      <c r="J258" s="77">
        <f t="shared" si="93"/>
        <v>141525.11904179174</v>
      </c>
      <c r="K258" s="93">
        <f t="shared" si="94"/>
        <v>177338.93278464122</v>
      </c>
    </row>
    <row r="259" spans="1:13" ht="14.25" customHeight="1" x14ac:dyDescent="0.25">
      <c r="A259" s="8"/>
      <c r="B259" s="8" t="s">
        <v>129</v>
      </c>
      <c r="C259" s="14">
        <f t="shared" ref="C259:J259" si="95">SUM(C253:C258)</f>
        <v>19.75</v>
      </c>
      <c r="D259" s="14">
        <f t="shared" si="95"/>
        <v>0.35</v>
      </c>
      <c r="E259" s="14">
        <f t="shared" si="95"/>
        <v>0</v>
      </c>
      <c r="F259" s="14">
        <f t="shared" si="95"/>
        <v>20.100000000000001</v>
      </c>
      <c r="G259" s="14">
        <f t="shared" si="95"/>
        <v>29949000</v>
      </c>
      <c r="H259" s="14">
        <f>SUM(H253:H258)</f>
        <v>1218379.7727272725</v>
      </c>
      <c r="I259" s="64">
        <f>SUM(I253:I258)</f>
        <v>292625.06350864837</v>
      </c>
      <c r="J259" s="64">
        <f t="shared" si="95"/>
        <v>1156363.777536591</v>
      </c>
      <c r="K259" s="65">
        <f t="shared" ref="K259" si="96">SUM(K253:K258)</f>
        <v>1448988.8410452395</v>
      </c>
    </row>
    <row r="260" spans="1:13" ht="14.25" customHeight="1" x14ac:dyDescent="0.2">
      <c r="A260" s="10" t="s">
        <v>199</v>
      </c>
      <c r="B260" s="10" t="s">
        <v>200</v>
      </c>
      <c r="C260" s="10"/>
      <c r="D260" s="10"/>
      <c r="E260" s="39"/>
      <c r="F260" s="40">
        <f t="shared" si="63"/>
        <v>0</v>
      </c>
      <c r="G260" s="72">
        <f t="shared" si="64"/>
        <v>0</v>
      </c>
      <c r="H260" s="72">
        <f t="shared" si="65"/>
        <v>0</v>
      </c>
      <c r="I260" s="77"/>
      <c r="J260" s="77"/>
      <c r="K260" s="66"/>
    </row>
    <row r="261" spans="1:13" ht="14.25" customHeight="1" x14ac:dyDescent="0.2">
      <c r="A261" s="8">
        <v>70</v>
      </c>
      <c r="B261" s="75" t="s">
        <v>201</v>
      </c>
      <c r="C261" s="8">
        <v>2.86</v>
      </c>
      <c r="D261" s="9">
        <v>0.2</v>
      </c>
      <c r="E261" s="39"/>
      <c r="F261" s="40">
        <f t="shared" si="63"/>
        <v>3.06</v>
      </c>
      <c r="G261" s="72">
        <f t="shared" si="64"/>
        <v>4559400</v>
      </c>
      <c r="H261" s="72">
        <f t="shared" si="65"/>
        <v>185484.68181818182</v>
      </c>
      <c r="I261" s="77">
        <f t="shared" ref="I261:I266" si="97">H261*$M$270</f>
        <v>44548.89026549572</v>
      </c>
      <c r="J261" s="77">
        <f t="shared" ref="J261:J266" si="98">H261*$L$270</f>
        <v>176043.44075930194</v>
      </c>
      <c r="K261" s="93">
        <f t="shared" ref="K261:K266" si="99">I261+J261</f>
        <v>220592.33102479766</v>
      </c>
    </row>
    <row r="262" spans="1:13" ht="14.25" customHeight="1" x14ac:dyDescent="0.2">
      <c r="A262" s="8">
        <v>71</v>
      </c>
      <c r="B262" s="75" t="s">
        <v>202</v>
      </c>
      <c r="C262" s="8">
        <v>2.2599999999999998</v>
      </c>
      <c r="D262" s="9">
        <v>0.15</v>
      </c>
      <c r="E262" s="39"/>
      <c r="F262" s="40">
        <f t="shared" ref="F262:F267" si="100">C262+D262+E262</f>
        <v>2.4099999999999997</v>
      </c>
      <c r="G262" s="72">
        <f t="shared" si="64"/>
        <v>3590899.9999999995</v>
      </c>
      <c r="H262" s="72">
        <f t="shared" si="65"/>
        <v>146084.34090909091</v>
      </c>
      <c r="I262" s="77">
        <f t="shared" si="97"/>
        <v>35085.890699295647</v>
      </c>
      <c r="J262" s="77">
        <f t="shared" si="98"/>
        <v>138648.59223199924</v>
      </c>
      <c r="K262" s="93">
        <f t="shared" si="99"/>
        <v>173734.48293129489</v>
      </c>
    </row>
    <row r="263" spans="1:13" ht="14.25" customHeight="1" x14ac:dyDescent="0.2">
      <c r="A263" s="8">
        <v>72</v>
      </c>
      <c r="B263" s="75" t="s">
        <v>203</v>
      </c>
      <c r="C263" s="8">
        <v>2.86</v>
      </c>
      <c r="D263" s="9"/>
      <c r="E263" s="39"/>
      <c r="F263" s="40">
        <f t="shared" si="100"/>
        <v>2.86</v>
      </c>
      <c r="G263" s="72">
        <f t="shared" ref="G263:G266" si="101">F263*1490000</f>
        <v>4261400</v>
      </c>
      <c r="H263" s="72">
        <f t="shared" ref="H263:H266" si="102">G263/22-G263*10.5%/22</f>
        <v>173361.5</v>
      </c>
      <c r="I263" s="77">
        <f t="shared" si="97"/>
        <v>41637.198091280312</v>
      </c>
      <c r="J263" s="77">
        <f t="shared" si="98"/>
        <v>164537.33352013186</v>
      </c>
      <c r="K263" s="93">
        <f t="shared" si="99"/>
        <v>206174.53161141218</v>
      </c>
    </row>
    <row r="264" spans="1:13" ht="14.25" customHeight="1" x14ac:dyDescent="0.2">
      <c r="A264" s="8">
        <v>73</v>
      </c>
      <c r="B264" s="75" t="s">
        <v>126</v>
      </c>
      <c r="C264" s="8">
        <v>2.86</v>
      </c>
      <c r="D264" s="9"/>
      <c r="E264" s="39"/>
      <c r="F264" s="40">
        <f t="shared" si="100"/>
        <v>2.86</v>
      </c>
      <c r="G264" s="72">
        <f t="shared" si="101"/>
        <v>4261400</v>
      </c>
      <c r="H264" s="72">
        <f t="shared" si="102"/>
        <v>173361.5</v>
      </c>
      <c r="I264" s="77">
        <f t="shared" si="97"/>
        <v>41637.198091280312</v>
      </c>
      <c r="J264" s="77">
        <f t="shared" si="98"/>
        <v>164537.33352013186</v>
      </c>
      <c r="K264" s="93">
        <f t="shared" si="99"/>
        <v>206174.53161141218</v>
      </c>
    </row>
    <row r="265" spans="1:13" ht="14.25" customHeight="1" x14ac:dyDescent="0.2">
      <c r="A265" s="8">
        <v>74</v>
      </c>
      <c r="B265" s="75" t="s">
        <v>155</v>
      </c>
      <c r="C265" s="8">
        <v>4.0599999999999996</v>
      </c>
      <c r="D265" s="9"/>
      <c r="E265" s="39">
        <v>0.24359999999999996</v>
      </c>
      <c r="F265" s="40">
        <f t="shared" si="100"/>
        <v>4.3035999999999994</v>
      </c>
      <c r="G265" s="72">
        <f t="shared" si="101"/>
        <v>6412363.9999999991</v>
      </c>
      <c r="H265" s="72">
        <f t="shared" si="102"/>
        <v>260866.62636363634</v>
      </c>
      <c r="I265" s="77">
        <f t="shared" si="97"/>
        <v>62653.792204767109</v>
      </c>
      <c r="J265" s="77">
        <f t="shared" si="98"/>
        <v>247588.41557246135</v>
      </c>
      <c r="K265" s="93">
        <f t="shared" si="99"/>
        <v>310242.20777722844</v>
      </c>
    </row>
    <row r="266" spans="1:13" ht="14.25" customHeight="1" x14ac:dyDescent="0.2">
      <c r="A266" s="8">
        <v>75</v>
      </c>
      <c r="B266" s="75" t="s">
        <v>240</v>
      </c>
      <c r="C266" s="8">
        <v>2.66</v>
      </c>
      <c r="D266" s="9"/>
      <c r="E266" s="39"/>
      <c r="F266" s="40">
        <f t="shared" si="100"/>
        <v>2.66</v>
      </c>
      <c r="G266" s="72">
        <f t="shared" si="101"/>
        <v>3963400</v>
      </c>
      <c r="H266" s="72">
        <f t="shared" si="102"/>
        <v>161238.31818181818</v>
      </c>
      <c r="I266" s="77">
        <f t="shared" si="97"/>
        <v>38725.505917064904</v>
      </c>
      <c r="J266" s="77">
        <f t="shared" si="98"/>
        <v>153031.2262809618</v>
      </c>
      <c r="K266" s="93">
        <f t="shared" si="99"/>
        <v>191756.7321980267</v>
      </c>
    </row>
    <row r="267" spans="1:13" ht="14.25" customHeight="1" x14ac:dyDescent="0.25">
      <c r="A267" s="8"/>
      <c r="B267" s="8" t="s">
        <v>129</v>
      </c>
      <c r="C267" s="15">
        <v>17.559999999999999</v>
      </c>
      <c r="D267" s="16">
        <v>0.35</v>
      </c>
      <c r="E267" s="84">
        <v>0.24359999999999996</v>
      </c>
      <c r="F267" s="85">
        <f t="shared" si="100"/>
        <v>18.153600000000001</v>
      </c>
      <c r="G267" s="76">
        <f>SUM(G261:G266)</f>
        <v>27048864</v>
      </c>
      <c r="H267" s="76">
        <f>SUM(H261:H266)</f>
        <v>1100396.9672727273</v>
      </c>
      <c r="I267" s="86">
        <f t="shared" ref="I267:J267" si="103">SUM(I261:I266)</f>
        <v>264288.47526918398</v>
      </c>
      <c r="J267" s="86">
        <f t="shared" si="103"/>
        <v>1044386.341884988</v>
      </c>
      <c r="K267" s="64">
        <f>SUM(K261:K266)</f>
        <v>1308674.8171541721</v>
      </c>
    </row>
    <row r="268" spans="1:13" ht="14.25" customHeight="1" x14ac:dyDescent="0.25">
      <c r="A268" s="128" t="s">
        <v>204</v>
      </c>
      <c r="B268" s="128"/>
      <c r="C268" s="99">
        <f t="shared" ref="C268:K268" si="104">C267+C259+C251+C242+C235+C225+C216+C201+C192+C176+C184+C208</f>
        <v>238.87</v>
      </c>
      <c r="D268" s="99">
        <f t="shared" si="104"/>
        <v>3.7500000000000004</v>
      </c>
      <c r="E268" s="99">
        <f t="shared" si="104"/>
        <v>4.3847999999999994</v>
      </c>
      <c r="F268" s="99">
        <f t="shared" si="104"/>
        <v>247.00480000000002</v>
      </c>
      <c r="G268" s="99">
        <f t="shared" si="104"/>
        <v>368037152</v>
      </c>
      <c r="H268" s="99">
        <f t="shared" si="104"/>
        <v>14972420.501818182</v>
      </c>
      <c r="I268" s="100">
        <f t="shared" si="104"/>
        <v>3596009.7157682087</v>
      </c>
      <c r="J268" s="100">
        <f t="shared" si="104"/>
        <v>14210318.586948765</v>
      </c>
      <c r="K268" s="101">
        <f t="shared" si="104"/>
        <v>17806328.30271697</v>
      </c>
    </row>
    <row r="269" spans="1:13" ht="14.25" customHeight="1" x14ac:dyDescent="0.3">
      <c r="A269" s="120" t="s">
        <v>266</v>
      </c>
      <c r="B269" s="121"/>
      <c r="C269" s="96"/>
      <c r="D269" s="96"/>
      <c r="E269" s="96"/>
      <c r="F269" s="96"/>
      <c r="G269" s="97"/>
      <c r="H269" s="97"/>
      <c r="I269" s="98">
        <f>I268+I167</f>
        <v>10350000.000000007</v>
      </c>
      <c r="J269" s="98">
        <f>J268+J167</f>
        <v>40900000.00000003</v>
      </c>
      <c r="K269" s="98">
        <f>K268+K167</f>
        <v>51250000.00000003</v>
      </c>
      <c r="L269" s="59">
        <v>40900000</v>
      </c>
      <c r="M269" s="59">
        <v>10350000</v>
      </c>
    </row>
    <row r="270" spans="1:13" ht="18.75" x14ac:dyDescent="0.3">
      <c r="A270" s="22"/>
      <c r="B270" s="24"/>
      <c r="C270" s="44"/>
      <c r="D270" s="44"/>
      <c r="E270" s="44"/>
      <c r="F270" s="44"/>
      <c r="G270" s="45"/>
      <c r="H270" s="44"/>
      <c r="I270" s="44"/>
      <c r="J270" s="44"/>
      <c r="K270" s="46"/>
      <c r="L270" s="63">
        <v>0.94909961854351665</v>
      </c>
      <c r="M270" s="63">
        <v>0.24017557584169674</v>
      </c>
    </row>
    <row r="271" spans="1:13" ht="18.75" x14ac:dyDescent="0.3">
      <c r="A271" s="47"/>
      <c r="B271" s="47"/>
      <c r="C271" s="47"/>
      <c r="D271" s="47"/>
      <c r="E271" s="47"/>
      <c r="F271" s="47"/>
      <c r="G271" s="47"/>
      <c r="H271" s="47"/>
      <c r="I271" s="47" t="s">
        <v>274</v>
      </c>
      <c r="J271" s="47"/>
      <c r="K271" s="47"/>
      <c r="L271" s="60"/>
      <c r="M271" s="59"/>
    </row>
    <row r="272" spans="1:13" ht="18.75" x14ac:dyDescent="0.3">
      <c r="A272" s="47"/>
      <c r="B272" s="48" t="s">
        <v>95</v>
      </c>
      <c r="C272" s="49"/>
      <c r="D272" s="50"/>
      <c r="E272" s="44"/>
      <c r="F272" s="48" t="s">
        <v>92</v>
      </c>
      <c r="G272" s="45"/>
      <c r="H272" s="47"/>
      <c r="I272" s="47" t="s">
        <v>275</v>
      </c>
      <c r="J272" s="47"/>
      <c r="K272" s="47"/>
      <c r="L272" s="59"/>
      <c r="M272" s="59"/>
    </row>
    <row r="273" spans="1:13" ht="18.75" x14ac:dyDescent="0.3">
      <c r="A273" s="47"/>
      <c r="B273" s="48"/>
      <c r="C273" s="49"/>
      <c r="D273" s="50"/>
      <c r="E273" s="44"/>
      <c r="F273" s="48"/>
      <c r="G273" s="45"/>
      <c r="H273" s="47"/>
      <c r="I273" s="47"/>
      <c r="J273" s="47"/>
      <c r="K273" s="47"/>
      <c r="L273" s="59"/>
      <c r="M273" s="59"/>
    </row>
    <row r="274" spans="1:13" ht="18.75" x14ac:dyDescent="0.3">
      <c r="A274" s="47"/>
      <c r="B274" s="48"/>
      <c r="C274" s="49"/>
      <c r="D274" s="50"/>
      <c r="E274" s="44"/>
      <c r="F274" s="48"/>
      <c r="G274" s="45"/>
      <c r="H274" s="47"/>
      <c r="I274" s="47"/>
      <c r="J274" s="47"/>
      <c r="K274" s="47"/>
      <c r="L274" s="59"/>
      <c r="M274" s="59"/>
    </row>
    <row r="275" spans="1:13" ht="18.75" x14ac:dyDescent="0.3">
      <c r="A275" s="47"/>
      <c r="B275" s="48"/>
      <c r="C275" s="49"/>
      <c r="D275" s="50"/>
      <c r="E275" s="44"/>
      <c r="F275" s="48"/>
      <c r="G275" s="45"/>
      <c r="H275" s="47"/>
      <c r="I275" s="47"/>
      <c r="J275" s="47"/>
      <c r="K275" s="47"/>
      <c r="L275" s="59"/>
      <c r="M275" s="59"/>
    </row>
    <row r="276" spans="1:13" ht="15.75" x14ac:dyDescent="0.25">
      <c r="A276" s="47"/>
      <c r="B276" s="48" t="s">
        <v>93</v>
      </c>
      <c r="C276" s="51"/>
      <c r="D276" s="50"/>
      <c r="E276" s="44"/>
      <c r="F276" s="48" t="s">
        <v>94</v>
      </c>
      <c r="G276" s="45"/>
      <c r="H276" s="47"/>
      <c r="I276" s="47" t="s">
        <v>279</v>
      </c>
      <c r="J276" s="47"/>
      <c r="K276" s="47"/>
    </row>
    <row r="277" spans="1:13" ht="15.75" x14ac:dyDescent="0.25">
      <c r="A277" s="44"/>
      <c r="B277" s="24"/>
      <c r="C277" s="44"/>
      <c r="D277" s="44"/>
      <c r="E277" s="44"/>
      <c r="F277" s="44"/>
      <c r="G277" s="45"/>
      <c r="H277" s="44"/>
      <c r="I277" s="44"/>
      <c r="J277" s="44"/>
      <c r="K277" s="46"/>
    </row>
    <row r="278" spans="1:13" ht="15.75" x14ac:dyDescent="0.25">
      <c r="A278" s="44"/>
      <c r="B278" s="24"/>
      <c r="C278" s="44"/>
      <c r="D278" s="44"/>
      <c r="E278" s="44"/>
      <c r="F278" s="44"/>
      <c r="G278" s="45"/>
      <c r="H278" s="44"/>
      <c r="I278" s="44"/>
      <c r="J278" s="44"/>
      <c r="K278" s="46"/>
    </row>
    <row r="280" spans="1:13" ht="12.75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</row>
  </sheetData>
  <mergeCells count="10">
    <mergeCell ref="A269:B269"/>
    <mergeCell ref="A7:K7"/>
    <mergeCell ref="A4:K4"/>
    <mergeCell ref="I8:J8"/>
    <mergeCell ref="K8:K9"/>
    <mergeCell ref="A8:A9"/>
    <mergeCell ref="B8:B9"/>
    <mergeCell ref="A6:K6"/>
    <mergeCell ref="A268:B268"/>
    <mergeCell ref="C8:H8"/>
  </mergeCells>
  <pageMargins left="0.31496062992125984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2021-05-04T03:34:08Z</cp:lastPrinted>
  <dcterms:created xsi:type="dcterms:W3CDTF">2020-02-04T01:57:39Z</dcterms:created>
  <dcterms:modified xsi:type="dcterms:W3CDTF">2021-05-11T01:41:07Z</dcterms:modified>
</cp:coreProperties>
</file>