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270" windowWidth="22995" windowHeight="9405" tabRatio="273"/>
  </bookViews>
  <sheets>
    <sheet name="TNTT Quý 4,2020" sheetId="1" r:id="rId1"/>
    <sheet name="Sheet2" sheetId="2" r:id="rId2"/>
    <sheet name="Sheet3" sheetId="3" r:id="rId3"/>
  </sheets>
  <definedNames>
    <definedName name="_xlnm._FilterDatabase" localSheetId="0" hidden="1">'TNTT Quý 4,2020'!$A$7:$BF$173</definedName>
  </definedNames>
  <calcPr calcId="144525"/>
</workbook>
</file>

<file path=xl/calcChain.xml><?xml version="1.0" encoding="utf-8"?>
<calcChain xmlns="http://schemas.openxmlformats.org/spreadsheetml/2006/main">
  <c r="O156" i="1" l="1"/>
  <c r="O157" i="1"/>
  <c r="N173" i="1" l="1"/>
  <c r="O160" i="1"/>
  <c r="O161" i="1"/>
  <c r="O162" i="1"/>
  <c r="O163" i="1"/>
  <c r="O164" i="1"/>
  <c r="H173" i="1" l="1"/>
  <c r="I173" i="1"/>
  <c r="J173" i="1"/>
  <c r="K173" i="1"/>
  <c r="M173" i="1"/>
  <c r="I179" i="2"/>
  <c r="H179" i="2"/>
  <c r="F179" i="2"/>
  <c r="E179" i="2"/>
  <c r="G178" i="2"/>
  <c r="G177" i="2"/>
  <c r="G176" i="2"/>
  <c r="G175" i="2"/>
  <c r="G174" i="2"/>
  <c r="G173" i="2"/>
  <c r="G172" i="2"/>
  <c r="G171" i="2"/>
  <c r="G170" i="2"/>
  <c r="G169" i="2"/>
  <c r="G168" i="2"/>
  <c r="G167" i="2"/>
  <c r="G166" i="2"/>
  <c r="G165" i="2"/>
  <c r="G164" i="2"/>
  <c r="G163" i="2"/>
  <c r="G162" i="2"/>
  <c r="C162" i="2"/>
  <c r="G161" i="2"/>
  <c r="G160" i="2"/>
  <c r="G159" i="2"/>
  <c r="G158" i="2"/>
  <c r="D157" i="2"/>
  <c r="D179" i="2" s="1"/>
  <c r="G156" i="2"/>
  <c r="G155" i="2"/>
  <c r="G154" i="2"/>
  <c r="G153" i="2"/>
  <c r="G152" i="2"/>
  <c r="G151" i="2"/>
  <c r="G150" i="2"/>
  <c r="G149" i="2"/>
  <c r="G148" i="2"/>
  <c r="G147" i="2"/>
  <c r="G146" i="2"/>
  <c r="G145" i="2"/>
  <c r="G144" i="2"/>
  <c r="C143" i="2"/>
  <c r="G143" i="2" s="1"/>
  <c r="G142" i="2"/>
  <c r="G141" i="2"/>
  <c r="G140" i="2"/>
  <c r="G139" i="2"/>
  <c r="G138" i="2"/>
  <c r="G137" i="2"/>
  <c r="G136" i="2"/>
  <c r="G135" i="2"/>
  <c r="G134" i="2"/>
  <c r="G133" i="2"/>
  <c r="G132" i="2"/>
  <c r="G131" i="2"/>
  <c r="G130" i="2"/>
  <c r="G129" i="2"/>
  <c r="C129" i="2"/>
  <c r="G128" i="2"/>
  <c r="G127" i="2"/>
  <c r="G126" i="2"/>
  <c r="G125" i="2"/>
  <c r="G124" i="2"/>
  <c r="G123" i="2"/>
  <c r="G122" i="2"/>
  <c r="G121" i="2"/>
  <c r="G120" i="2"/>
  <c r="C119" i="2"/>
  <c r="G119" i="2" s="1"/>
  <c r="G118" i="2"/>
  <c r="G117" i="2"/>
  <c r="G116" i="2"/>
  <c r="G115" i="2"/>
  <c r="G114" i="2"/>
  <c r="G113" i="2"/>
  <c r="G112" i="2"/>
  <c r="G111" i="2"/>
  <c r="G110" i="2"/>
  <c r="G109" i="2"/>
  <c r="G108" i="2"/>
  <c r="G107" i="2"/>
  <c r="G106" i="2"/>
  <c r="G105" i="2"/>
  <c r="G104" i="2"/>
  <c r="G103" i="2"/>
  <c r="G102" i="2"/>
  <c r="G101" i="2"/>
  <c r="G100" i="2"/>
  <c r="G99" i="2"/>
  <c r="G98" i="2"/>
  <c r="C98" i="2"/>
  <c r="C97" i="2"/>
  <c r="G97" i="2" s="1"/>
  <c r="G96" i="2"/>
  <c r="G95" i="2"/>
  <c r="G94" i="2"/>
  <c r="G93" i="2"/>
  <c r="G92" i="2"/>
  <c r="G91" i="2"/>
  <c r="G90" i="2"/>
  <c r="G89" i="2"/>
  <c r="G88" i="2"/>
  <c r="C88" i="2"/>
  <c r="C87" i="2"/>
  <c r="G87" i="2" s="1"/>
  <c r="G86" i="2"/>
  <c r="G85" i="2"/>
  <c r="G84" i="2"/>
  <c r="G83" i="2"/>
  <c r="G82" i="2"/>
  <c r="G81" i="2"/>
  <c r="G80" i="2"/>
  <c r="G79" i="2"/>
  <c r="G78" i="2"/>
  <c r="G77" i="2"/>
  <c r="G76" i="2"/>
  <c r="G75" i="2"/>
  <c r="G74" i="2"/>
  <c r="C74" i="2"/>
  <c r="C73" i="2"/>
  <c r="G73" i="2" s="1"/>
  <c r="G72" i="2"/>
  <c r="G71" i="2"/>
  <c r="G70" i="2"/>
  <c r="G69" i="2"/>
  <c r="G68" i="2"/>
  <c r="G67" i="2"/>
  <c r="G66" i="2"/>
  <c r="G65" i="2"/>
  <c r="G64" i="2"/>
  <c r="G63" i="2"/>
  <c r="G62" i="2"/>
  <c r="G61" i="2"/>
  <c r="G60" i="2"/>
  <c r="C59" i="2"/>
  <c r="G59" i="2" s="1"/>
  <c r="G58" i="2"/>
  <c r="C58" i="2"/>
  <c r="C57" i="2"/>
  <c r="C179" i="2" s="1"/>
  <c r="G56" i="2"/>
  <c r="G55" i="2"/>
  <c r="G54" i="2"/>
  <c r="G53" i="2"/>
  <c r="G52" i="2"/>
  <c r="G51" i="2"/>
  <c r="G50" i="2"/>
  <c r="G49" i="2"/>
  <c r="G48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57" i="2" l="1"/>
  <c r="G179" i="2" s="1"/>
  <c r="G157" i="2"/>
  <c r="F11" i="1" l="1"/>
  <c r="G11" i="1" s="1"/>
  <c r="F12" i="1"/>
  <c r="F14" i="1"/>
  <c r="L14" i="1" s="1"/>
  <c r="O14" i="1" s="1"/>
  <c r="F15" i="1"/>
  <c r="F16" i="1"/>
  <c r="F17" i="1"/>
  <c r="F18" i="1"/>
  <c r="L18" i="1" s="1"/>
  <c r="O18" i="1" s="1"/>
  <c r="F19" i="1"/>
  <c r="F20" i="1"/>
  <c r="L20" i="1" s="1"/>
  <c r="O20" i="1" s="1"/>
  <c r="F22" i="1"/>
  <c r="F23" i="1"/>
  <c r="F24" i="1"/>
  <c r="F25" i="1"/>
  <c r="F26" i="1"/>
  <c r="L26" i="1" s="1"/>
  <c r="O26" i="1" s="1"/>
  <c r="F28" i="1"/>
  <c r="F29" i="1"/>
  <c r="F30" i="1"/>
  <c r="L30" i="1" s="1"/>
  <c r="O30" i="1" s="1"/>
  <c r="F31" i="1"/>
  <c r="F32" i="1"/>
  <c r="F33" i="1"/>
  <c r="F34" i="1"/>
  <c r="L34" i="1" s="1"/>
  <c r="O34" i="1" s="1"/>
  <c r="F36" i="1"/>
  <c r="L36" i="1" s="1"/>
  <c r="O36" i="1" s="1"/>
  <c r="F38" i="1"/>
  <c r="L38" i="1" s="1"/>
  <c r="O38" i="1" s="1"/>
  <c r="F39" i="1"/>
  <c r="F40" i="1"/>
  <c r="F41" i="1"/>
  <c r="F42" i="1"/>
  <c r="L42" i="1" s="1"/>
  <c r="O42" i="1" s="1"/>
  <c r="F43" i="1"/>
  <c r="F44" i="1"/>
  <c r="F45" i="1"/>
  <c r="F46" i="1"/>
  <c r="L46" i="1" s="1"/>
  <c r="O46" i="1" s="1"/>
  <c r="F47" i="1"/>
  <c r="F48" i="1"/>
  <c r="F49" i="1"/>
  <c r="F50" i="1"/>
  <c r="L50" i="1" s="1"/>
  <c r="O50" i="1" s="1"/>
  <c r="F51" i="1"/>
  <c r="F52" i="1"/>
  <c r="L52" i="1" s="1"/>
  <c r="O52" i="1" s="1"/>
  <c r="F53" i="1"/>
  <c r="F54" i="1"/>
  <c r="L54" i="1" s="1"/>
  <c r="O54" i="1" s="1"/>
  <c r="F55" i="1"/>
  <c r="F56" i="1"/>
  <c r="F61" i="1"/>
  <c r="F62" i="1"/>
  <c r="L62" i="1" s="1"/>
  <c r="O62" i="1" s="1"/>
  <c r="F63" i="1"/>
  <c r="F64" i="1"/>
  <c r="F65" i="1"/>
  <c r="F66" i="1"/>
  <c r="L66" i="1" s="1"/>
  <c r="O66" i="1" s="1"/>
  <c r="F67" i="1"/>
  <c r="F68" i="1"/>
  <c r="L68" i="1" s="1"/>
  <c r="O68" i="1" s="1"/>
  <c r="F69" i="1"/>
  <c r="F70" i="1"/>
  <c r="F71" i="1"/>
  <c r="F72" i="1"/>
  <c r="F75" i="1"/>
  <c r="F76" i="1"/>
  <c r="F77" i="1"/>
  <c r="F78" i="1"/>
  <c r="L78" i="1" s="1"/>
  <c r="O78" i="1" s="1"/>
  <c r="F79" i="1"/>
  <c r="F80" i="1"/>
  <c r="F81" i="1"/>
  <c r="F82" i="1"/>
  <c r="L82" i="1" s="1"/>
  <c r="O82" i="1" s="1"/>
  <c r="F83" i="1"/>
  <c r="F84" i="1"/>
  <c r="L84" i="1" s="1"/>
  <c r="O84" i="1" s="1"/>
  <c r="F85" i="1"/>
  <c r="F89" i="1"/>
  <c r="F90" i="1"/>
  <c r="L90" i="1" s="1"/>
  <c r="O90" i="1" s="1"/>
  <c r="F91" i="1"/>
  <c r="F92" i="1"/>
  <c r="F93" i="1"/>
  <c r="F94" i="1"/>
  <c r="L94" i="1" s="1"/>
  <c r="O94" i="1" s="1"/>
  <c r="F95" i="1"/>
  <c r="F99" i="1"/>
  <c r="F100" i="1"/>
  <c r="L100" i="1" s="1"/>
  <c r="O100" i="1" s="1"/>
  <c r="F101" i="1"/>
  <c r="F102" i="1"/>
  <c r="L102" i="1" s="1"/>
  <c r="O102" i="1" s="1"/>
  <c r="F103" i="1"/>
  <c r="F104" i="1"/>
  <c r="F105" i="1"/>
  <c r="F106" i="1"/>
  <c r="L106" i="1" s="1"/>
  <c r="O106" i="1" s="1"/>
  <c r="F107" i="1"/>
  <c r="F108" i="1"/>
  <c r="F109" i="1"/>
  <c r="F110" i="1"/>
  <c r="L110" i="1" s="1"/>
  <c r="O110" i="1" s="1"/>
  <c r="F111" i="1"/>
  <c r="F113" i="1"/>
  <c r="F114" i="1"/>
  <c r="L114" i="1" s="1"/>
  <c r="O114" i="1" s="1"/>
  <c r="F115" i="1"/>
  <c r="F117" i="1"/>
  <c r="F118" i="1"/>
  <c r="L118" i="1" s="1"/>
  <c r="O118" i="1" s="1"/>
  <c r="F119" i="1"/>
  <c r="F120" i="1"/>
  <c r="F121" i="1"/>
  <c r="F122" i="1"/>
  <c r="L122" i="1" s="1"/>
  <c r="O122" i="1" s="1"/>
  <c r="F123" i="1"/>
  <c r="F124" i="1"/>
  <c r="F125" i="1"/>
  <c r="F128" i="1"/>
  <c r="F129" i="1"/>
  <c r="F130" i="1"/>
  <c r="L130" i="1" s="1"/>
  <c r="O130" i="1" s="1"/>
  <c r="F131" i="1"/>
  <c r="F132" i="1"/>
  <c r="L132" i="1" s="1"/>
  <c r="O132" i="1" s="1"/>
  <c r="F133" i="1"/>
  <c r="F134" i="1"/>
  <c r="L134" i="1" s="1"/>
  <c r="O134" i="1" s="1"/>
  <c r="F135" i="1"/>
  <c r="F136" i="1"/>
  <c r="F137" i="1"/>
  <c r="F139" i="1"/>
  <c r="F140" i="1"/>
  <c r="F141" i="1"/>
  <c r="F142" i="1"/>
  <c r="L142" i="1" s="1"/>
  <c r="O142" i="1" s="1"/>
  <c r="F144" i="1"/>
  <c r="F145" i="1"/>
  <c r="F146" i="1"/>
  <c r="L146" i="1" s="1"/>
  <c r="O146" i="1" s="1"/>
  <c r="F147" i="1"/>
  <c r="F148" i="1"/>
  <c r="L148" i="1" s="1"/>
  <c r="O148" i="1" s="1"/>
  <c r="F149" i="1"/>
  <c r="F152" i="1"/>
  <c r="F153" i="1"/>
  <c r="F154" i="1"/>
  <c r="L154" i="1" s="1"/>
  <c r="O154" i="1" s="1"/>
  <c r="F155" i="1"/>
  <c r="F160" i="1"/>
  <c r="F161" i="1"/>
  <c r="F162" i="1"/>
  <c r="F163" i="1"/>
  <c r="F164" i="1"/>
  <c r="F166" i="1"/>
  <c r="L166" i="1" s="1"/>
  <c r="O166" i="1" s="1"/>
  <c r="F167" i="1"/>
  <c r="F10" i="1"/>
  <c r="G10" i="1" s="1"/>
  <c r="F9" i="1"/>
  <c r="G9" i="1" s="1"/>
  <c r="E173" i="1"/>
  <c r="C173" i="1"/>
  <c r="C158" i="1"/>
  <c r="F158" i="1" s="1"/>
  <c r="D151" i="1"/>
  <c r="D173" i="1" s="1"/>
  <c r="C137" i="1"/>
  <c r="C126" i="1"/>
  <c r="F126" i="1" s="1"/>
  <c r="L126" i="1" s="1"/>
  <c r="O126" i="1" s="1"/>
  <c r="C116" i="1"/>
  <c r="F116" i="1" s="1"/>
  <c r="L116" i="1" s="1"/>
  <c r="O116" i="1" s="1"/>
  <c r="C97" i="1"/>
  <c r="F97" i="1" s="1"/>
  <c r="C96" i="1"/>
  <c r="F96" i="1" s="1"/>
  <c r="C87" i="1"/>
  <c r="F87" i="1" s="1"/>
  <c r="C86" i="1"/>
  <c r="F86" i="1" s="1"/>
  <c r="L86" i="1" s="1"/>
  <c r="O86" i="1" s="1"/>
  <c r="C73" i="1"/>
  <c r="F73" i="1" s="1"/>
  <c r="C72" i="1"/>
  <c r="C59" i="1"/>
  <c r="F59" i="1" s="1"/>
  <c r="C58" i="1"/>
  <c r="F58" i="1" s="1"/>
  <c r="L58" i="1" s="1"/>
  <c r="O58" i="1" s="1"/>
  <c r="C57" i="1"/>
  <c r="F57" i="1" s="1"/>
  <c r="F151" i="1" l="1"/>
  <c r="G142" i="1"/>
  <c r="G134" i="1"/>
  <c r="G118" i="1"/>
  <c r="G34" i="1"/>
  <c r="L10" i="1"/>
  <c r="O10" i="1" s="1"/>
  <c r="G82" i="1"/>
  <c r="G62" i="1"/>
  <c r="G58" i="1"/>
  <c r="G162" i="1"/>
  <c r="G158" i="1"/>
  <c r="L158" i="1"/>
  <c r="O158" i="1" s="1"/>
  <c r="G153" i="1"/>
  <c r="L153" i="1"/>
  <c r="O153" i="1" s="1"/>
  <c r="G145" i="1"/>
  <c r="L145" i="1"/>
  <c r="O145" i="1" s="1"/>
  <c r="G141" i="1"/>
  <c r="L141" i="1"/>
  <c r="O141" i="1" s="1"/>
  <c r="G136" i="1"/>
  <c r="L136" i="1"/>
  <c r="O136" i="1" s="1"/>
  <c r="G133" i="1"/>
  <c r="L133" i="1"/>
  <c r="O133" i="1" s="1"/>
  <c r="G129" i="1"/>
  <c r="L129" i="1"/>
  <c r="O129" i="1" s="1"/>
  <c r="G124" i="1"/>
  <c r="L124" i="1"/>
  <c r="O124" i="1" s="1"/>
  <c r="G120" i="1"/>
  <c r="L120" i="1"/>
  <c r="O120" i="1" s="1"/>
  <c r="G117" i="1"/>
  <c r="L117" i="1"/>
  <c r="O117" i="1" s="1"/>
  <c r="G97" i="1"/>
  <c r="L97" i="1"/>
  <c r="O97" i="1" s="1"/>
  <c r="G93" i="1"/>
  <c r="L93" i="1"/>
  <c r="O93" i="1" s="1"/>
  <c r="G79" i="1"/>
  <c r="L79" i="1"/>
  <c r="O79" i="1" s="1"/>
  <c r="G75" i="1"/>
  <c r="L75" i="1"/>
  <c r="O75" i="1" s="1"/>
  <c r="G70" i="1"/>
  <c r="L70" i="1"/>
  <c r="O70" i="1" s="1"/>
  <c r="G55" i="1"/>
  <c r="L55" i="1"/>
  <c r="O55" i="1" s="1"/>
  <c r="G48" i="1"/>
  <c r="L48" i="1"/>
  <c r="O48" i="1" s="1"/>
  <c r="G44" i="1"/>
  <c r="L44" i="1"/>
  <c r="O44" i="1" s="1"/>
  <c r="G41" i="1"/>
  <c r="L41" i="1"/>
  <c r="O41" i="1" s="1"/>
  <c r="G33" i="1"/>
  <c r="L33" i="1"/>
  <c r="O33" i="1" s="1"/>
  <c r="G22" i="1"/>
  <c r="L22" i="1"/>
  <c r="O22" i="1" s="1"/>
  <c r="G164" i="1"/>
  <c r="G161" i="1"/>
  <c r="G155" i="1"/>
  <c r="L155" i="1"/>
  <c r="O155" i="1" s="1"/>
  <c r="G152" i="1"/>
  <c r="L152" i="1"/>
  <c r="O152" i="1" s="1"/>
  <c r="G147" i="1"/>
  <c r="L147" i="1"/>
  <c r="O147" i="1" s="1"/>
  <c r="G144" i="1"/>
  <c r="L144" i="1"/>
  <c r="O144" i="1" s="1"/>
  <c r="G140" i="1"/>
  <c r="L140" i="1"/>
  <c r="O140" i="1" s="1"/>
  <c r="G135" i="1"/>
  <c r="L135" i="1"/>
  <c r="O135" i="1" s="1"/>
  <c r="G128" i="1"/>
  <c r="L128" i="1"/>
  <c r="O128" i="1" s="1"/>
  <c r="G123" i="1"/>
  <c r="L123" i="1"/>
  <c r="O123" i="1" s="1"/>
  <c r="G119" i="1"/>
  <c r="L119" i="1"/>
  <c r="O119" i="1" s="1"/>
  <c r="G113" i="1"/>
  <c r="L113" i="1"/>
  <c r="O113" i="1" s="1"/>
  <c r="G109" i="1"/>
  <c r="L109" i="1"/>
  <c r="O109" i="1" s="1"/>
  <c r="G105" i="1"/>
  <c r="L105" i="1"/>
  <c r="O105" i="1" s="1"/>
  <c r="G101" i="1"/>
  <c r="L101" i="1"/>
  <c r="O101" i="1" s="1"/>
  <c r="G96" i="1"/>
  <c r="L96" i="1"/>
  <c r="O96" i="1" s="1"/>
  <c r="G92" i="1"/>
  <c r="L92" i="1"/>
  <c r="O92" i="1" s="1"/>
  <c r="G89" i="1"/>
  <c r="L89" i="1"/>
  <c r="O89" i="1" s="1"/>
  <c r="G85" i="1"/>
  <c r="L85" i="1"/>
  <c r="O85" i="1" s="1"/>
  <c r="G73" i="1"/>
  <c r="L73" i="1"/>
  <c r="O73" i="1" s="1"/>
  <c r="G69" i="1"/>
  <c r="L69" i="1"/>
  <c r="O69" i="1" s="1"/>
  <c r="G65" i="1"/>
  <c r="L65" i="1"/>
  <c r="O65" i="1" s="1"/>
  <c r="G54" i="1"/>
  <c r="G51" i="1"/>
  <c r="L51" i="1"/>
  <c r="O51" i="1" s="1"/>
  <c r="G47" i="1"/>
  <c r="L47" i="1"/>
  <c r="O47" i="1" s="1"/>
  <c r="G43" i="1"/>
  <c r="L43" i="1"/>
  <c r="O43" i="1" s="1"/>
  <c r="G40" i="1"/>
  <c r="L40" i="1"/>
  <c r="O40" i="1" s="1"/>
  <c r="G32" i="1"/>
  <c r="L32" i="1"/>
  <c r="O32" i="1" s="1"/>
  <c r="G29" i="1"/>
  <c r="L29" i="1"/>
  <c r="O29" i="1" s="1"/>
  <c r="G25" i="1"/>
  <c r="L25" i="1"/>
  <c r="O25" i="1" s="1"/>
  <c r="G17" i="1"/>
  <c r="L17" i="1"/>
  <c r="O17" i="1" s="1"/>
  <c r="G12" i="1"/>
  <c r="L12" i="1"/>
  <c r="O12" i="1" s="1"/>
  <c r="G160" i="1"/>
  <c r="G154" i="1"/>
  <c r="G151" i="1"/>
  <c r="L151" i="1"/>
  <c r="O151" i="1" s="1"/>
  <c r="G146" i="1"/>
  <c r="G139" i="1"/>
  <c r="L139" i="1"/>
  <c r="O139" i="1" s="1"/>
  <c r="G131" i="1"/>
  <c r="L131" i="1"/>
  <c r="O131" i="1" s="1"/>
  <c r="G115" i="1"/>
  <c r="L115" i="1"/>
  <c r="O115" i="1" s="1"/>
  <c r="G111" i="1"/>
  <c r="L111" i="1"/>
  <c r="O111" i="1" s="1"/>
  <c r="G108" i="1"/>
  <c r="L108" i="1"/>
  <c r="O108" i="1" s="1"/>
  <c r="G104" i="1"/>
  <c r="L104" i="1"/>
  <c r="O104" i="1" s="1"/>
  <c r="G95" i="1"/>
  <c r="L95" i="1"/>
  <c r="O95" i="1" s="1"/>
  <c r="G91" i="1"/>
  <c r="L91" i="1"/>
  <c r="O91" i="1" s="1"/>
  <c r="G87" i="1"/>
  <c r="L87" i="1"/>
  <c r="O87" i="1" s="1"/>
  <c r="G81" i="1"/>
  <c r="L81" i="1"/>
  <c r="O81" i="1" s="1"/>
  <c r="G77" i="1"/>
  <c r="L77" i="1"/>
  <c r="O77" i="1" s="1"/>
  <c r="G72" i="1"/>
  <c r="L72" i="1"/>
  <c r="O72" i="1" s="1"/>
  <c r="G64" i="1"/>
  <c r="L64" i="1"/>
  <c r="O64" i="1" s="1"/>
  <c r="G61" i="1"/>
  <c r="L61" i="1"/>
  <c r="O61" i="1" s="1"/>
  <c r="G57" i="1"/>
  <c r="L57" i="1"/>
  <c r="O57" i="1" s="1"/>
  <c r="G42" i="1"/>
  <c r="G39" i="1"/>
  <c r="L39" i="1"/>
  <c r="O39" i="1" s="1"/>
  <c r="G31" i="1"/>
  <c r="L31" i="1"/>
  <c r="O31" i="1" s="1"/>
  <c r="G28" i="1"/>
  <c r="L28" i="1"/>
  <c r="O28" i="1" s="1"/>
  <c r="G24" i="1"/>
  <c r="L24" i="1"/>
  <c r="O24" i="1" s="1"/>
  <c r="G19" i="1"/>
  <c r="L19" i="1"/>
  <c r="O19" i="1" s="1"/>
  <c r="G16" i="1"/>
  <c r="L16" i="1"/>
  <c r="O16" i="1" s="1"/>
  <c r="G167" i="1"/>
  <c r="L167" i="1"/>
  <c r="O167" i="1" s="1"/>
  <c r="G163" i="1"/>
  <c r="G149" i="1"/>
  <c r="L149" i="1"/>
  <c r="O149" i="1" s="1"/>
  <c r="G137" i="1"/>
  <c r="L137" i="1"/>
  <c r="O137" i="1" s="1"/>
  <c r="G125" i="1"/>
  <c r="L125" i="1"/>
  <c r="O125" i="1" s="1"/>
  <c r="G121" i="1"/>
  <c r="L121" i="1"/>
  <c r="O121" i="1" s="1"/>
  <c r="G114" i="1"/>
  <c r="G110" i="1"/>
  <c r="G107" i="1"/>
  <c r="L107" i="1"/>
  <c r="O107" i="1" s="1"/>
  <c r="G103" i="1"/>
  <c r="L103" i="1"/>
  <c r="O103" i="1" s="1"/>
  <c r="G99" i="1"/>
  <c r="L99" i="1"/>
  <c r="O99" i="1" s="1"/>
  <c r="G90" i="1"/>
  <c r="G86" i="1"/>
  <c r="G83" i="1"/>
  <c r="L83" i="1"/>
  <c r="O83" i="1" s="1"/>
  <c r="G80" i="1"/>
  <c r="L80" i="1"/>
  <c r="O80" i="1" s="1"/>
  <c r="G76" i="1"/>
  <c r="L76" i="1"/>
  <c r="O76" i="1" s="1"/>
  <c r="G71" i="1"/>
  <c r="L71" i="1"/>
  <c r="O71" i="1" s="1"/>
  <c r="G67" i="1"/>
  <c r="L67" i="1"/>
  <c r="O67" i="1" s="1"/>
  <c r="G63" i="1"/>
  <c r="L63" i="1"/>
  <c r="O63" i="1" s="1"/>
  <c r="G59" i="1"/>
  <c r="L59" i="1"/>
  <c r="O59" i="1" s="1"/>
  <c r="G56" i="1"/>
  <c r="L56" i="1"/>
  <c r="O56" i="1" s="1"/>
  <c r="G53" i="1"/>
  <c r="L53" i="1"/>
  <c r="O53" i="1" s="1"/>
  <c r="G49" i="1"/>
  <c r="L49" i="1"/>
  <c r="O49" i="1" s="1"/>
  <c r="G45" i="1"/>
  <c r="L45" i="1"/>
  <c r="O45" i="1" s="1"/>
  <c r="G38" i="1"/>
  <c r="G30" i="1"/>
  <c r="G26" i="1"/>
  <c r="G23" i="1"/>
  <c r="L23" i="1"/>
  <c r="O23" i="1" s="1"/>
  <c r="G18" i="1"/>
  <c r="G15" i="1"/>
  <c r="L15" i="1"/>
  <c r="O15" i="1" s="1"/>
  <c r="G130" i="1"/>
  <c r="G126" i="1"/>
  <c r="G106" i="1"/>
  <c r="G78" i="1"/>
  <c r="G50" i="1"/>
  <c r="G122" i="1"/>
  <c r="G102" i="1"/>
  <c r="G94" i="1"/>
  <c r="G66" i="1"/>
  <c r="G46" i="1"/>
  <c r="G14" i="1"/>
  <c r="L9" i="1"/>
  <c r="O9" i="1" s="1"/>
  <c r="G166" i="1"/>
  <c r="G148" i="1"/>
  <c r="G132" i="1"/>
  <c r="G116" i="1"/>
  <c r="G100" i="1"/>
  <c r="G84" i="1"/>
  <c r="G68" i="1"/>
  <c r="G52" i="1"/>
  <c r="G36" i="1"/>
  <c r="G20" i="1"/>
  <c r="F173" i="1"/>
  <c r="L11" i="1"/>
  <c r="O11" i="1" s="1"/>
  <c r="G173" i="1" l="1"/>
  <c r="O173" i="1"/>
  <c r="L173" i="1"/>
</calcChain>
</file>

<file path=xl/sharedStrings.xml><?xml version="1.0" encoding="utf-8"?>
<sst xmlns="http://schemas.openxmlformats.org/spreadsheetml/2006/main" count="720" uniqueCount="220">
  <si>
    <t>TT</t>
  </si>
  <si>
    <t>Họ và tên</t>
  </si>
  <si>
    <t>Ghi chú</t>
  </si>
  <si>
    <t>I</t>
  </si>
  <si>
    <t>Ban giám đốc</t>
  </si>
  <si>
    <t>Đặng Tân Minh</t>
  </si>
  <si>
    <t>Lô Thanh Quý</t>
  </si>
  <si>
    <t>Vy Văn Thắng</t>
  </si>
  <si>
    <t>Hoàng Anh Hiệp</t>
  </si>
  <si>
    <t>II</t>
  </si>
  <si>
    <t>Phòng Tài vụ - Kế toán</t>
  </si>
  <si>
    <t>Lê Hữu Ngọc</t>
  </si>
  <si>
    <t>Vi Thị Hồng Bé</t>
  </si>
  <si>
    <t>Đặng Thị Ninh</t>
  </si>
  <si>
    <t>Trương Đỗ Mỹ</t>
  </si>
  <si>
    <t>Lang Thi Hồng Lan</t>
  </si>
  <si>
    <t>Nguyễn Thị Ngọc Hạnh</t>
  </si>
  <si>
    <t>Đinh Ngọc Khiêm</t>
  </si>
  <si>
    <t>III</t>
  </si>
  <si>
    <t>Phòng Tổ chức - Hành chính</t>
  </si>
  <si>
    <t>Tống Thị Hằng</t>
  </si>
  <si>
    <t>Phan Bá Lịch</t>
  </si>
  <si>
    <t>Lương Việt Khoa</t>
  </si>
  <si>
    <t>Vi Văn Nhất</t>
  </si>
  <si>
    <t>Lim Trung Hiếu</t>
  </si>
  <si>
    <t>IV</t>
  </si>
  <si>
    <t>Phòng Kế hoạch nghiệp vụ</t>
  </si>
  <si>
    <t>Hà Văn Hải</t>
  </si>
  <si>
    <t>Trần Thị Hương</t>
  </si>
  <si>
    <t>Hồ Thị Thanh</t>
  </si>
  <si>
    <t>Lê Thị Hồng Thắm</t>
  </si>
  <si>
    <t>Đinh Thị Thu Trang</t>
  </si>
  <si>
    <t>Nguyễn Tiến Mạnh</t>
  </si>
  <si>
    <t>Lương Thị Loan</t>
  </si>
  <si>
    <t>V</t>
  </si>
  <si>
    <t>Phòng Điều dưỡng</t>
  </si>
  <si>
    <t>Tống Thị Mỹ Châu</t>
  </si>
  <si>
    <t>VI</t>
  </si>
  <si>
    <t>Khoa Nội - Nhi - Lây Tổng hợp</t>
  </si>
  <si>
    <t>Lang Thị Nga</t>
  </si>
  <si>
    <t>Lương Thị Ngọc Ánh</t>
  </si>
  <si>
    <t>Lương Thị Lan</t>
  </si>
  <si>
    <t>Quang Thị Yến</t>
  </si>
  <si>
    <t>Nguyễn Thị Mai</t>
  </si>
  <si>
    <t>Vi Thị Nang</t>
  </si>
  <si>
    <t>Lữ Thị Ly</t>
  </si>
  <si>
    <t>Trương Trung Hiếu</t>
  </si>
  <si>
    <t>Lương Thị Bích Thủy</t>
  </si>
  <si>
    <t>Lim Thị Phương Thảo</t>
  </si>
  <si>
    <t>Nguyễn Thị Thỏa</t>
  </si>
  <si>
    <t>Phạm Thị Thủy</t>
  </si>
  <si>
    <t>Trần Anh Tuấn</t>
  </si>
  <si>
    <t>Lương Thị Tuyến</t>
  </si>
  <si>
    <t>Lê Thị Hải</t>
  </si>
  <si>
    <t>Lương Thị Nhã</t>
  </si>
  <si>
    <t>Lang Thị Trúc Phương</t>
  </si>
  <si>
    <t>Vi Ngọc Trâm</t>
  </si>
  <si>
    <t>Trần Thị Thúy Ngân</t>
  </si>
  <si>
    <t>Mạc Thị Hồng Nhung</t>
  </si>
  <si>
    <t>Lê Thị Quyên</t>
  </si>
  <si>
    <t>Nguyễn Thị Thủy</t>
  </si>
  <si>
    <t>VII</t>
  </si>
  <si>
    <t>Khoa Ngoại tổng hợp</t>
  </si>
  <si>
    <t>Lương Văn Thuỷ</t>
  </si>
  <si>
    <t>Lê Việt Thắng</t>
  </si>
  <si>
    <t>Lê Thị Thu Huyền</t>
  </si>
  <si>
    <t>Lô Thanh Ngọc</t>
  </si>
  <si>
    <t>Vy Thị Vinh</t>
  </si>
  <si>
    <t>Vy Thị Danh</t>
  </si>
  <si>
    <t>Lương Thị Tuyết</t>
  </si>
  <si>
    <t>Châu Minh Cương</t>
  </si>
  <si>
    <t>Lê Thị Hoài</t>
  </si>
  <si>
    <t>Mạc Thị Yến</t>
  </si>
  <si>
    <t>Nguyễn Văn Hiếu</t>
  </si>
  <si>
    <t>Phan Thị Quý</t>
  </si>
  <si>
    <t>Lang Thùy Linh</t>
  </si>
  <si>
    <t>VIII</t>
  </si>
  <si>
    <t>Khoa Chăm sóc SKSS</t>
  </si>
  <si>
    <t>Nguyễn Thị Khuyên</t>
  </si>
  <si>
    <t xml:space="preserve">Nguyễn Thị Bích Vân </t>
  </si>
  <si>
    <t>Nguyễn Thị Phương</t>
  </si>
  <si>
    <t>Đinh Thị Hạnh</t>
  </si>
  <si>
    <t>Lang Thị Kiều</t>
  </si>
  <si>
    <t xml:space="preserve">Trần Thị Thu </t>
  </si>
  <si>
    <t>Hoàng Thị Hường</t>
  </si>
  <si>
    <t>Hoàng Thị Tuyết</t>
  </si>
  <si>
    <t>Lương Anh Sơn</t>
  </si>
  <si>
    <t>Vi Thị Giang</t>
  </si>
  <si>
    <t>Võ Thị Ngà</t>
  </si>
  <si>
    <t>Lữ Thị Phương Anh</t>
  </si>
  <si>
    <t>Phan Thị Liễu</t>
  </si>
  <si>
    <t>IX</t>
  </si>
  <si>
    <t>Khoa y học cổ truyền</t>
  </si>
  <si>
    <t>Vi Văn Chung</t>
  </si>
  <si>
    <t>Lý Thị Nhung</t>
  </si>
  <si>
    <t>Lang Thị Hà</t>
  </si>
  <si>
    <t>Hồ Thị Thuỷ</t>
  </si>
  <si>
    <t>Lang Văn Duy</t>
  </si>
  <si>
    <t>Vi Văn Ngọc</t>
  </si>
  <si>
    <t>Sầm Thị Phương Thuận</t>
  </si>
  <si>
    <t>Lương Thị Linh</t>
  </si>
  <si>
    <t>Lương Nữ Trà My</t>
  </si>
  <si>
    <t>X</t>
  </si>
  <si>
    <t>Khoa khám bệnh</t>
  </si>
  <si>
    <t>Vi Thị Xuân</t>
  </si>
  <si>
    <t>Lương Xuân Quỳnh</t>
  </si>
  <si>
    <t>Lê Thị Nga</t>
  </si>
  <si>
    <t>Vi Thi Hương</t>
  </si>
  <si>
    <t>Nguyễn Tuấn Anh</t>
  </si>
  <si>
    <t>Vi Thị Hải Hậu</t>
  </si>
  <si>
    <t>Lang Thị Chiến</t>
  </si>
  <si>
    <t>Vi Thị Lan</t>
  </si>
  <si>
    <t>Lữ Thị Thuận</t>
  </si>
  <si>
    <t>Hủn Vi Thành</t>
  </si>
  <si>
    <t>Sầm Thị Hà</t>
  </si>
  <si>
    <t>Lang Thị Hoa</t>
  </si>
  <si>
    <t>Lương Quý Nhân</t>
  </si>
  <si>
    <t>XI</t>
  </si>
  <si>
    <t>Khoa Cận lâm sàng</t>
  </si>
  <si>
    <t>Lương Văn Thuơng</t>
  </si>
  <si>
    <t xml:space="preserve">Cao Thị Huyền </t>
  </si>
  <si>
    <t>Phan Thị Hải Yến</t>
  </si>
  <si>
    <t>Trần Văn Chung</t>
  </si>
  <si>
    <t>Lô Thị Mơ</t>
  </si>
  <si>
    <t>Nguyễn Đình Phùng</t>
  </si>
  <si>
    <t>Lò Thị Mai</t>
  </si>
  <si>
    <t>Lang Văn Thuận</t>
  </si>
  <si>
    <t>Đậu Thị Hương</t>
  </si>
  <si>
    <t>Vi Thị Hải</t>
  </si>
  <si>
    <t>Cao Văn Khánh</t>
  </si>
  <si>
    <t>Phạm Đức Anh</t>
  </si>
  <si>
    <t>Vi Nam Đông</t>
  </si>
  <si>
    <t>Lữ Thị Lâm</t>
  </si>
  <si>
    <t>XII</t>
  </si>
  <si>
    <t>Khoa Dược</t>
  </si>
  <si>
    <t>Mạc Thành Linh</t>
  </si>
  <si>
    <t>Phan Thị Lài</t>
  </si>
  <si>
    <t>Trần Thức Huy</t>
  </si>
  <si>
    <t>Tống Thị Cúc</t>
  </si>
  <si>
    <t>Nguyễn Như Ngọc</t>
  </si>
  <si>
    <t>Lữ Thị Minh</t>
  </si>
  <si>
    <t>Thái Thị Hải Anh</t>
  </si>
  <si>
    <t>Nguyễn Thị Tùy</t>
  </si>
  <si>
    <t>Vi Thị Thơm</t>
  </si>
  <si>
    <t>XIII</t>
  </si>
  <si>
    <t>Điều trị Methadone</t>
  </si>
  <si>
    <t>Nguyễn Tiến Dũng</t>
  </si>
  <si>
    <t>Sầm Thị Giang</t>
  </si>
  <si>
    <t>Nguyễn Thị Thu Hoài</t>
  </si>
  <si>
    <t>Hoàng Anh Trung</t>
  </si>
  <si>
    <t>Khoa Kiểm soát dịch - HIV</t>
  </si>
  <si>
    <t>Nguyễn Thị Trang Nhung</t>
  </si>
  <si>
    <t>Nguyễn Trọng Khánh</t>
  </si>
  <si>
    <t>Sầm Thị Nga</t>
  </si>
  <si>
    <t>Vi Thị Tư</t>
  </si>
  <si>
    <t>Vi Thị Bốn</t>
  </si>
  <si>
    <t>Lê Thị Huệ</t>
  </si>
  <si>
    <t>Khoa Y tế công cộng - ATTP</t>
  </si>
  <si>
    <t>Phan Xuân Đức</t>
  </si>
  <si>
    <t xml:space="preserve">Lô Thanh Hương </t>
  </si>
  <si>
    <t>Lô Thị Thu</t>
  </si>
  <si>
    <t xml:space="preserve">Phạm Đình Thuần </t>
  </si>
  <si>
    <t>Hoàng Thị Lệ</t>
  </si>
  <si>
    <t>Tống Ngọc Quỳnh</t>
  </si>
  <si>
    <t xml:space="preserve">Phòng Dân số </t>
  </si>
  <si>
    <t>Lê Hữu Mùi</t>
  </si>
  <si>
    <t>Hoàng Thị Thu Hiền</t>
  </si>
  <si>
    <t>Lang Thị Hằng</t>
  </si>
  <si>
    <t>Sầm Thị Mai</t>
  </si>
  <si>
    <t>Nguyễn Thị Tâm</t>
  </si>
  <si>
    <t>Hợp đồng theo Nghị định 68</t>
  </si>
  <si>
    <t>Đậu Phi Trường</t>
  </si>
  <si>
    <t>Vi Hữu Đức</t>
  </si>
  <si>
    <t>Hợp đồng lao động</t>
  </si>
  <si>
    <t>Lô Thị Huệ</t>
  </si>
  <si>
    <t xml:space="preserve">Thái Thị Hưng </t>
  </si>
  <si>
    <t>Vi Thị Trang</t>
  </si>
  <si>
    <t>XIV</t>
  </si>
  <si>
    <t>Hợp đồng thuê khoán</t>
  </si>
  <si>
    <t>TỔNG CỘNG (I+II):</t>
  </si>
  <si>
    <t>KẾ TOÁN TRƯỞNG</t>
  </si>
  <si>
    <t xml:space="preserve">                 SỞ Y TẾ NGHỆ AN </t>
  </si>
  <si>
    <t>TRUNG TÂM Y TẾ HUYỆN QUỲ CHÂU</t>
  </si>
  <si>
    <t>(Theo Quyết định số:              /QĐ-TTYT ngày          /4/2020 của Giám đốc Trung tâm y tế huyện Quỳ châu)</t>
  </si>
  <si>
    <t>Hệ số lương</t>
  </si>
  <si>
    <t>Chức vụ</t>
  </si>
  <si>
    <t>Vượt khung</t>
  </si>
  <si>
    <t>Tổng HS, VK</t>
  </si>
  <si>
    <t xml:space="preserve">Tổng lương </t>
  </si>
  <si>
    <t xml:space="preserve">Xếp loại </t>
  </si>
  <si>
    <t xml:space="preserve">Ngày công </t>
  </si>
  <si>
    <t>Hệ số K</t>
  </si>
  <si>
    <t xml:space="preserve">Tỷ lệ quy đổi </t>
  </si>
  <si>
    <t xml:space="preserve">Thu nhập tăng thêm </t>
  </si>
  <si>
    <t xml:space="preserve">Thưởng </t>
  </si>
  <si>
    <t xml:space="preserve">Tổng tiền </t>
  </si>
  <si>
    <t>A</t>
  </si>
  <si>
    <t>BẢNG THANH TOÁN TIỀN THU NHẬP TĂNG THÊM NĂM 2020</t>
  </si>
  <si>
    <t>Tiền ghi bằng chữ: Một trăm năm mươi tám triệu tám trăm mười chín nghìn ba trăm linh sáu đồng.</t>
  </si>
  <si>
    <t>Quỳ châu, ngày 28 tháng 4 năm 2020</t>
  </si>
  <si>
    <t xml:space="preserve">NGƯỜI LẬP BIỂU </t>
  </si>
  <si>
    <t xml:space="preserve">THỦ TRƯỞNG ĐƠN VỊ </t>
  </si>
  <si>
    <t xml:space="preserve">     Lê Hữu Ngọc</t>
  </si>
  <si>
    <t xml:space="preserve">Đặng Tân Minh </t>
  </si>
  <si>
    <t>Lô Thị Phương (nghỉ từ T5)</t>
  </si>
  <si>
    <t>Tăng Văn Tân</t>
  </si>
  <si>
    <t>Lang Thị Thu (nghỉ từ T4)</t>
  </si>
  <si>
    <t>Hoàng Thị Lập (nghỉ từ T5)</t>
  </si>
  <si>
    <t>Từ Thị Hường (nghỉ từ T6)</t>
  </si>
  <si>
    <t>Nguyễn Thành Chung (nghỉ từ T10)</t>
  </si>
  <si>
    <t>Trương Thanh Tâm (nghỉ từ T12)</t>
  </si>
  <si>
    <t>TỔNG CỘNG:</t>
  </si>
  <si>
    <t>Tiền ghi bằng chữ:</t>
  </si>
  <si>
    <t>BẢNG THANH TOÁN TIỀN THU NHẬP TĂNG THÊM Quý 1 NĂM 2021</t>
  </si>
  <si>
    <t>(Theo Quyết định số:              /QĐ-TTYT ngày               /02/2021 của Giám đốc Trung tâm y tế huyện Quỳ châu)</t>
  </si>
  <si>
    <t>Quỳ châu, ngày 04 tháng 2 năm 2021</t>
  </si>
  <si>
    <t>Nguyễn Thành Chung</t>
  </si>
  <si>
    <t>Trương Thanh Tâm</t>
  </si>
  <si>
    <t>Chín trăm hai mươi mốt triệu bảy trăm linh bảy nghìn chín trăm mười tám đồng./.</t>
  </si>
  <si>
    <t>Thưởng thi đua năm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</si>
</sst>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3" formatCode="_-* #,##0.00\ _₫_-;\-* #,##0.00\ _₫_-;_-* &quot;-&quot;??\ _₫_-;_-@_-"/>
    <numFmt numFmtId="164" formatCode="_(* #,##0_);_(* \(#,##0\);_(* &quot;-&quot;???_);_(@_)"/>
    <numFmt numFmtId="165" formatCode="_(* #,##0_);_(* \(#,##0\);_(* &quot;-&quot;??_);_(@_)"/>
    <numFmt numFmtId="166" formatCode="0.000"/>
    <numFmt numFmtId="167" formatCode="_(* #,##0.00_);_(* \(#,##0.00\);_(* &quot;-&quot;???_);_(@_)"/>
    <numFmt numFmtId="168" formatCode="_(* #,##0.00_);_(* \(#,##0.00\);_(* &quot;-&quot;??_);_(@_)"/>
    <numFmt numFmtId="169" formatCode="0.0"/>
    <numFmt numFmtId="170" formatCode="_(* #,##0.000_);_(* \(#,##0.000\);_(* &quot;-&quot;??_);_(@_)"/>
    <numFmt numFmtId="171" formatCode="_(* #,##0.0000_);_(* \(#,##0.0000\);_(* &quot;-&quot;??_);_(@_)"/>
    <numFmt numFmtId="172" formatCode="#,##0.000"/>
  </numFmts>
  <fonts count="21" x14ac:knownFonts="1"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2"/>
      <name val=".VnTime"/>
      <family val="2"/>
    </font>
    <font>
      <sz val="12"/>
      <name val="Times New Roman"/>
      <family val="1"/>
    </font>
    <font>
      <b/>
      <sz val="8"/>
      <name val="Times New Roman"/>
      <family val="1"/>
    </font>
    <font>
      <b/>
      <sz val="12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  <font>
      <b/>
      <sz val="10"/>
      <name val="Times New Roman"/>
      <family val="1"/>
    </font>
    <font>
      <b/>
      <sz val="12"/>
      <name val="Times New Roman"/>
      <family val="1"/>
      <charset val="163"/>
    </font>
    <font>
      <b/>
      <sz val="11"/>
      <name val="Times New Roman"/>
      <family val="1"/>
      <charset val="163"/>
    </font>
    <font>
      <sz val="11"/>
      <name val="Times New Roman"/>
      <family val="1"/>
    </font>
    <font>
      <b/>
      <sz val="11"/>
      <name val="Cambria"/>
      <family val="1"/>
      <charset val="163"/>
      <scheme val="major"/>
    </font>
    <font>
      <i/>
      <sz val="11"/>
      <name val="Times New Roman"/>
      <family val="1"/>
    </font>
    <font>
      <sz val="11"/>
      <name val="Arial"/>
      <family val="2"/>
    </font>
    <font>
      <sz val="11"/>
      <name val=".VnTime"/>
      <family val="2"/>
    </font>
    <font>
      <sz val="11"/>
      <name val="Times New Roman"/>
      <family val="1"/>
      <charset val="163"/>
    </font>
    <font>
      <b/>
      <sz val="14"/>
      <name val="Times New Roman"/>
      <family val="1"/>
      <charset val="163"/>
    </font>
    <font>
      <b/>
      <i/>
      <sz val="11"/>
      <name val="Times New Roman"/>
      <family val="1"/>
      <charset val="163"/>
    </font>
    <font>
      <b/>
      <sz val="8"/>
      <name val="Times New Roman"/>
      <family val="1"/>
      <charset val="163"/>
    </font>
    <font>
      <sz val="10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251">
    <xf numFmtId="0" fontId="0" fillId="0" borderId="0" xfId="0"/>
    <xf numFmtId="0" fontId="3" fillId="2" borderId="0" xfId="0" applyFont="1" applyFill="1"/>
    <xf numFmtId="0" fontId="5" fillId="2" borderId="0" xfId="0" applyFont="1" applyFill="1"/>
    <xf numFmtId="0" fontId="3" fillId="0" borderId="0" xfId="2" applyFont="1" applyBorder="1"/>
    <xf numFmtId="0" fontId="11" fillId="2" borderId="0" xfId="0" applyFont="1" applyFill="1"/>
    <xf numFmtId="0" fontId="11" fillId="2" borderId="2" xfId="0" applyFont="1" applyFill="1" applyBorder="1"/>
    <xf numFmtId="0" fontId="11" fillId="2" borderId="2" xfId="2" applyFont="1" applyFill="1" applyBorder="1"/>
    <xf numFmtId="0" fontId="14" fillId="2" borderId="2" xfId="2" applyFont="1" applyFill="1" applyBorder="1" applyAlignment="1">
      <alignment horizontal="center"/>
    </xf>
    <xf numFmtId="170" fontId="11" fillId="2" borderId="2" xfId="2" applyNumberFormat="1" applyFont="1" applyFill="1" applyBorder="1" applyAlignment="1">
      <alignment horizontal="right"/>
    </xf>
    <xf numFmtId="3" fontId="11" fillId="2" borderId="2" xfId="2" applyNumberFormat="1" applyFont="1" applyFill="1" applyBorder="1" applyAlignment="1">
      <alignment horizontal="right"/>
    </xf>
    <xf numFmtId="165" fontId="11" fillId="2" borderId="2" xfId="0" applyNumberFormat="1" applyFont="1" applyFill="1" applyBorder="1"/>
    <xf numFmtId="2" fontId="14" fillId="2" borderId="2" xfId="2" applyNumberFormat="1" applyFont="1" applyFill="1" applyBorder="1" applyAlignment="1">
      <alignment horizontal="center"/>
    </xf>
    <xf numFmtId="0" fontId="11" fillId="2" borderId="2" xfId="0" applyFont="1" applyFill="1" applyBorder="1" applyAlignment="1">
      <alignment wrapText="1"/>
    </xf>
    <xf numFmtId="169" fontId="14" fillId="2" borderId="2" xfId="2" applyNumberFormat="1" applyFont="1" applyFill="1" applyBorder="1" applyAlignment="1">
      <alignment horizontal="center"/>
    </xf>
    <xf numFmtId="0" fontId="15" fillId="2" borderId="2" xfId="0" applyFont="1" applyFill="1" applyBorder="1" applyAlignment="1">
      <alignment horizontal="center"/>
    </xf>
    <xf numFmtId="3" fontId="11" fillId="2" borderId="0" xfId="0" applyNumberFormat="1" applyFont="1" applyFill="1"/>
    <xf numFmtId="165" fontId="16" fillId="2" borderId="2" xfId="2" applyNumberFormat="1" applyFont="1" applyFill="1" applyBorder="1" applyAlignment="1">
      <alignment horizontal="center"/>
    </xf>
    <xf numFmtId="0" fontId="17" fillId="3" borderId="0" xfId="2" applyFont="1" applyFill="1" applyAlignment="1">
      <alignment horizontal="left"/>
    </xf>
    <xf numFmtId="0" fontId="17" fillId="0" borderId="0" xfId="2" applyFont="1"/>
    <xf numFmtId="0" fontId="17" fillId="2" borderId="0" xfId="2" applyFont="1" applyFill="1" applyAlignment="1">
      <alignment horizontal="center"/>
    </xf>
    <xf numFmtId="0" fontId="17" fillId="2" borderId="0" xfId="2" applyFont="1" applyFill="1"/>
    <xf numFmtId="164" fontId="17" fillId="0" borderId="0" xfId="2" applyNumberFormat="1" applyFont="1" applyBorder="1"/>
    <xf numFmtId="0" fontId="17" fillId="0" borderId="0" xfId="2" applyFont="1" applyBorder="1"/>
    <xf numFmtId="2" fontId="17" fillId="2" borderId="0" xfId="2" applyNumberFormat="1" applyFont="1" applyFill="1" applyAlignment="1">
      <alignment horizontal="center"/>
    </xf>
    <xf numFmtId="164" fontId="10" fillId="2" borderId="0" xfId="2" applyNumberFormat="1" applyFont="1" applyFill="1" applyBorder="1"/>
    <xf numFmtId="164" fontId="10" fillId="0" borderId="0" xfId="2" applyNumberFormat="1" applyFont="1" applyBorder="1"/>
    <xf numFmtId="0" fontId="10" fillId="0" borderId="0" xfId="2" applyFont="1" applyBorder="1"/>
    <xf numFmtId="0" fontId="10" fillId="0" borderId="5" xfId="2" applyFont="1" applyBorder="1"/>
    <xf numFmtId="0" fontId="11" fillId="2" borderId="6" xfId="2" applyFont="1" applyFill="1" applyBorder="1"/>
    <xf numFmtId="0" fontId="11" fillId="2" borderId="6" xfId="0" applyFont="1" applyFill="1" applyBorder="1"/>
    <xf numFmtId="0" fontId="10" fillId="2" borderId="1" xfId="2" applyFont="1" applyFill="1" applyBorder="1" applyAlignment="1">
      <alignment horizontal="center" vertical="center" wrapText="1"/>
    </xf>
    <xf numFmtId="2" fontId="12" fillId="3" borderId="1" xfId="0" applyNumberFormat="1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167" fontId="12" fillId="2" borderId="1" xfId="0" applyNumberFormat="1" applyFont="1" applyFill="1" applyBorder="1" applyAlignment="1">
      <alignment horizontal="center" vertical="center" wrapText="1"/>
    </xf>
    <xf numFmtId="0" fontId="14" fillId="2" borderId="6" xfId="2" applyFont="1" applyFill="1" applyBorder="1" applyAlignment="1">
      <alignment horizontal="center"/>
    </xf>
    <xf numFmtId="170" fontId="11" fillId="2" borderId="6" xfId="2" applyNumberFormat="1" applyFont="1" applyFill="1" applyBorder="1" applyAlignment="1">
      <alignment horizontal="right"/>
    </xf>
    <xf numFmtId="3" fontId="11" fillId="2" borderId="6" xfId="2" applyNumberFormat="1" applyFont="1" applyFill="1" applyBorder="1" applyAlignment="1">
      <alignment horizontal="right"/>
    </xf>
    <xf numFmtId="165" fontId="16" fillId="2" borderId="6" xfId="2" applyNumberFormat="1" applyFont="1" applyFill="1" applyBorder="1" applyAlignment="1">
      <alignment horizontal="center"/>
    </xf>
    <xf numFmtId="165" fontId="11" fillId="2" borderId="6" xfId="0" applyNumberFormat="1" applyFont="1" applyFill="1" applyBorder="1"/>
    <xf numFmtId="0" fontId="10" fillId="2" borderId="1" xfId="2" applyFont="1" applyFill="1" applyBorder="1" applyAlignment="1">
      <alignment vertical="center"/>
    </xf>
    <xf numFmtId="170" fontId="10" fillId="2" borderId="1" xfId="2" applyNumberFormat="1" applyFont="1" applyFill="1" applyBorder="1" applyAlignment="1">
      <alignment horizontal="center" vertical="center"/>
    </xf>
    <xf numFmtId="165" fontId="10" fillId="2" borderId="1" xfId="2" applyNumberFormat="1" applyFont="1" applyFill="1" applyBorder="1" applyAlignment="1">
      <alignment horizontal="center" vertical="center"/>
    </xf>
    <xf numFmtId="164" fontId="10" fillId="2" borderId="1" xfId="2" applyNumberFormat="1" applyFont="1" applyFill="1" applyBorder="1" applyAlignment="1">
      <alignment horizontal="left" vertical="center"/>
    </xf>
    <xf numFmtId="0" fontId="10" fillId="2" borderId="1" xfId="0" applyFont="1" applyFill="1" applyBorder="1" applyAlignment="1">
      <alignment vertical="center"/>
    </xf>
    <xf numFmtId="0" fontId="10" fillId="2" borderId="1" xfId="2" applyFont="1" applyFill="1" applyBorder="1" applyAlignment="1">
      <alignment horizontal="center" vertical="center"/>
    </xf>
    <xf numFmtId="0" fontId="16" fillId="2" borderId="0" xfId="0" applyFont="1" applyFill="1"/>
    <xf numFmtId="0" fontId="10" fillId="2" borderId="3" xfId="2" applyFont="1" applyFill="1" applyBorder="1"/>
    <xf numFmtId="3" fontId="10" fillId="2" borderId="3" xfId="2" applyNumberFormat="1" applyFont="1" applyFill="1" applyBorder="1" applyAlignment="1">
      <alignment horizontal="right"/>
    </xf>
    <xf numFmtId="3" fontId="10" fillId="2" borderId="3" xfId="0" applyNumberFormat="1" applyFont="1" applyFill="1" applyBorder="1"/>
    <xf numFmtId="0" fontId="10" fillId="2" borderId="3" xfId="0" applyFont="1" applyFill="1" applyBorder="1"/>
    <xf numFmtId="0" fontId="10" fillId="2" borderId="0" xfId="0" applyFont="1" applyFill="1"/>
    <xf numFmtId="0" fontId="10" fillId="2" borderId="0" xfId="2" applyFont="1" applyFill="1" applyBorder="1"/>
    <xf numFmtId="3" fontId="10" fillId="2" borderId="0" xfId="2" applyNumberFormat="1" applyFont="1" applyFill="1" applyBorder="1" applyAlignment="1">
      <alignment horizontal="right"/>
    </xf>
    <xf numFmtId="164" fontId="18" fillId="2" borderId="0" xfId="2" applyNumberFormat="1" applyFont="1" applyFill="1" applyBorder="1" applyAlignment="1">
      <alignment horizontal="left"/>
    </xf>
    <xf numFmtId="3" fontId="10" fillId="2" borderId="0" xfId="0" applyNumberFormat="1" applyFont="1" applyFill="1" applyBorder="1"/>
    <xf numFmtId="0" fontId="10" fillId="2" borderId="0" xfId="0" applyFont="1" applyFill="1" applyBorder="1"/>
    <xf numFmtId="166" fontId="19" fillId="0" borderId="0" xfId="2" applyNumberFormat="1" applyFont="1" applyFill="1" applyBorder="1" applyAlignment="1">
      <alignment horizontal="center" vertical="center"/>
    </xf>
    <xf numFmtId="0" fontId="5" fillId="0" borderId="0" xfId="0" applyFont="1" applyBorder="1" applyAlignment="1">
      <alignment horizontal="left"/>
    </xf>
    <xf numFmtId="165" fontId="5" fillId="0" borderId="0" xfId="0" applyNumberFormat="1" applyFont="1" applyBorder="1"/>
    <xf numFmtId="2" fontId="5" fillId="0" borderId="0" xfId="2" applyNumberFormat="1" applyFont="1" applyFill="1" applyBorder="1" applyAlignment="1">
      <alignment horizontal="center" vertical="center"/>
    </xf>
    <xf numFmtId="170" fontId="5" fillId="0" borderId="0" xfId="2" applyNumberFormat="1" applyFont="1" applyFill="1" applyBorder="1" applyAlignment="1">
      <alignment horizontal="center" vertical="center"/>
    </xf>
    <xf numFmtId="3" fontId="5" fillId="0" borderId="0" xfId="2" applyNumberFormat="1" applyFont="1" applyFill="1" applyBorder="1" applyAlignment="1">
      <alignment horizontal="center" vertical="center"/>
    </xf>
    <xf numFmtId="3" fontId="4" fillId="2" borderId="0" xfId="2" applyNumberFormat="1" applyFont="1" applyFill="1" applyBorder="1" applyAlignment="1">
      <alignment horizontal="center" vertical="center"/>
    </xf>
    <xf numFmtId="3" fontId="4" fillId="0" borderId="0" xfId="2" applyNumberFormat="1" applyFont="1" applyFill="1" applyBorder="1" applyAlignment="1">
      <alignment horizontal="center" vertical="center"/>
    </xf>
    <xf numFmtId="164" fontId="4" fillId="0" borderId="0" xfId="2" applyNumberFormat="1" applyFont="1" applyFill="1" applyBorder="1" applyAlignment="1">
      <alignment vertical="center"/>
    </xf>
    <xf numFmtId="166" fontId="4" fillId="0" borderId="0" xfId="2" applyNumberFormat="1" applyFont="1" applyFill="1" applyBorder="1" applyAlignment="1">
      <alignment vertical="center"/>
    </xf>
    <xf numFmtId="166" fontId="4" fillId="0" borderId="0" xfId="2" applyNumberFormat="1" applyFont="1" applyFill="1" applyAlignment="1">
      <alignment vertical="center"/>
    </xf>
    <xf numFmtId="166" fontId="9" fillId="3" borderId="0" xfId="2" applyNumberFormat="1" applyFont="1" applyFill="1" applyBorder="1" applyAlignment="1">
      <alignment horizontal="center" vertical="center"/>
    </xf>
    <xf numFmtId="0" fontId="5" fillId="0" borderId="0" xfId="0" applyFont="1"/>
    <xf numFmtId="166" fontId="4" fillId="0" borderId="0" xfId="2" applyNumberFormat="1" applyFont="1" applyAlignment="1">
      <alignment vertical="center"/>
    </xf>
    <xf numFmtId="3" fontId="5" fillId="0" borderId="0" xfId="0" applyNumberFormat="1" applyFont="1"/>
    <xf numFmtId="171" fontId="5" fillId="0" borderId="0" xfId="1" applyNumberFormat="1" applyFont="1" applyAlignment="1">
      <alignment horizontal="right"/>
    </xf>
    <xf numFmtId="164" fontId="4" fillId="0" borderId="0" xfId="2" applyNumberFormat="1" applyFont="1" applyBorder="1" applyAlignment="1">
      <alignment vertical="center"/>
    </xf>
    <xf numFmtId="166" fontId="4" fillId="0" borderId="0" xfId="2" applyNumberFormat="1" applyFont="1" applyBorder="1" applyAlignment="1">
      <alignment vertical="center"/>
    </xf>
    <xf numFmtId="0" fontId="3" fillId="0" borderId="0" xfId="0" applyFont="1"/>
    <xf numFmtId="0" fontId="5" fillId="0" borderId="0" xfId="0" applyFont="1" applyAlignment="1">
      <alignment horizontal="center"/>
    </xf>
    <xf numFmtId="166" fontId="5" fillId="0" borderId="0" xfId="2" applyNumberFormat="1" applyFont="1" applyAlignment="1">
      <alignment vertical="center"/>
    </xf>
    <xf numFmtId="171" fontId="5" fillId="0" borderId="0" xfId="1" applyNumberFormat="1" applyFont="1" applyAlignment="1">
      <alignment horizontal="center"/>
    </xf>
    <xf numFmtId="0" fontId="3" fillId="0" borderId="0" xfId="0" applyFont="1" applyAlignment="1">
      <alignment horizontal="center"/>
    </xf>
    <xf numFmtId="164" fontId="3" fillId="0" borderId="0" xfId="0" applyNumberFormat="1" applyFont="1"/>
    <xf numFmtId="0" fontId="7" fillId="0" borderId="0" xfId="0" applyFont="1"/>
    <xf numFmtId="171" fontId="3" fillId="0" borderId="0" xfId="1" applyNumberFormat="1" applyFont="1" applyAlignment="1">
      <alignment horizontal="center"/>
    </xf>
    <xf numFmtId="164" fontId="3" fillId="2" borderId="0" xfId="0" applyNumberFormat="1" applyFont="1" applyFill="1"/>
    <xf numFmtId="3" fontId="7" fillId="0" borderId="0" xfId="0" applyNumberFormat="1" applyFont="1"/>
    <xf numFmtId="3" fontId="4" fillId="0" borderId="0" xfId="0" applyNumberFormat="1" applyFont="1"/>
    <xf numFmtId="168" fontId="3" fillId="3" borderId="0" xfId="2" applyNumberFormat="1" applyFont="1" applyFill="1" applyBorder="1" applyAlignment="1">
      <alignment horizontal="center" vertical="center"/>
    </xf>
    <xf numFmtId="170" fontId="3" fillId="3" borderId="0" xfId="2" applyNumberFormat="1" applyFont="1" applyFill="1" applyBorder="1" applyAlignment="1">
      <alignment horizontal="center" vertical="center"/>
    </xf>
    <xf numFmtId="165" fontId="3" fillId="3" borderId="0" xfId="2" applyNumberFormat="1" applyFont="1" applyFill="1" applyBorder="1" applyAlignment="1">
      <alignment horizontal="center" vertical="center"/>
    </xf>
    <xf numFmtId="170" fontId="7" fillId="2" borderId="0" xfId="2" applyNumberFormat="1" applyFont="1" applyFill="1" applyBorder="1" applyAlignment="1">
      <alignment horizontal="center" vertical="center"/>
    </xf>
    <xf numFmtId="168" fontId="7" fillId="3" borderId="0" xfId="2" applyNumberFormat="1" applyFont="1" applyFill="1" applyBorder="1" applyAlignment="1">
      <alignment horizontal="center" vertical="center"/>
    </xf>
    <xf numFmtId="165" fontId="3" fillId="2" borderId="0" xfId="2" applyNumberFormat="1" applyFont="1" applyFill="1" applyBorder="1" applyAlignment="1">
      <alignment horizontal="center" vertical="center"/>
    </xf>
    <xf numFmtId="0" fontId="16" fillId="2" borderId="6" xfId="2" applyFont="1" applyFill="1" applyBorder="1" applyAlignment="1">
      <alignment horizontal="center"/>
    </xf>
    <xf numFmtId="0" fontId="16" fillId="2" borderId="2" xfId="2" applyFont="1" applyFill="1" applyBorder="1" applyAlignment="1">
      <alignment horizontal="center"/>
    </xf>
    <xf numFmtId="166" fontId="10" fillId="2" borderId="3" xfId="2" applyNumberFormat="1" applyFont="1" applyFill="1" applyBorder="1" applyAlignment="1">
      <alignment horizontal="center" vertical="center"/>
    </xf>
    <xf numFmtId="166" fontId="10" fillId="2" borderId="0" xfId="2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7" fillId="2" borderId="0" xfId="2" applyFont="1" applyFill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6" fillId="4" borderId="2" xfId="2" applyFont="1" applyFill="1" applyBorder="1" applyAlignment="1">
      <alignment horizontal="center"/>
    </xf>
    <xf numFmtId="0" fontId="11" fillId="4" borderId="2" xfId="0" applyFont="1" applyFill="1" applyBorder="1" applyAlignment="1">
      <alignment wrapText="1"/>
    </xf>
    <xf numFmtId="2" fontId="14" fillId="4" borderId="2" xfId="2" applyNumberFormat="1" applyFont="1" applyFill="1" applyBorder="1" applyAlignment="1">
      <alignment horizontal="center"/>
    </xf>
    <xf numFmtId="0" fontId="14" fillId="4" borderId="2" xfId="2" applyFont="1" applyFill="1" applyBorder="1" applyAlignment="1">
      <alignment horizontal="center"/>
    </xf>
    <xf numFmtId="170" fontId="11" fillId="4" borderId="2" xfId="2" applyNumberFormat="1" applyFont="1" applyFill="1" applyBorder="1" applyAlignment="1">
      <alignment horizontal="right"/>
    </xf>
    <xf numFmtId="3" fontId="11" fillId="4" borderId="2" xfId="2" applyNumberFormat="1" applyFont="1" applyFill="1" applyBorder="1" applyAlignment="1">
      <alignment horizontal="right"/>
    </xf>
    <xf numFmtId="165" fontId="16" fillId="4" borderId="2" xfId="2" applyNumberFormat="1" applyFont="1" applyFill="1" applyBorder="1" applyAlignment="1">
      <alignment horizontal="center"/>
    </xf>
    <xf numFmtId="0" fontId="11" fillId="4" borderId="2" xfId="0" applyFont="1" applyFill="1" applyBorder="1" applyAlignment="1">
      <alignment horizontal="center" vertical="center"/>
    </xf>
    <xf numFmtId="165" fontId="11" fillId="4" borderId="2" xfId="0" applyNumberFormat="1" applyFont="1" applyFill="1" applyBorder="1"/>
    <xf numFmtId="0" fontId="11" fillId="4" borderId="2" xfId="0" applyFont="1" applyFill="1" applyBorder="1"/>
    <xf numFmtId="0" fontId="11" fillId="4" borderId="0" xfId="0" applyFont="1" applyFill="1"/>
    <xf numFmtId="0" fontId="16" fillId="5" borderId="2" xfId="2" applyFont="1" applyFill="1" applyBorder="1" applyAlignment="1">
      <alignment horizontal="center"/>
    </xf>
    <xf numFmtId="0" fontId="11" fillId="5" borderId="2" xfId="0" applyFont="1" applyFill="1" applyBorder="1" applyAlignment="1">
      <alignment wrapText="1"/>
    </xf>
    <xf numFmtId="2" fontId="14" fillId="5" borderId="2" xfId="2" applyNumberFormat="1" applyFont="1" applyFill="1" applyBorder="1" applyAlignment="1">
      <alignment horizontal="center"/>
    </xf>
    <xf numFmtId="0" fontId="14" fillId="5" borderId="2" xfId="2" applyFont="1" applyFill="1" applyBorder="1" applyAlignment="1">
      <alignment horizontal="center"/>
    </xf>
    <xf numFmtId="170" fontId="11" fillId="5" borderId="2" xfId="2" applyNumberFormat="1" applyFont="1" applyFill="1" applyBorder="1" applyAlignment="1">
      <alignment horizontal="right"/>
    </xf>
    <xf numFmtId="3" fontId="11" fillId="5" borderId="2" xfId="2" applyNumberFormat="1" applyFont="1" applyFill="1" applyBorder="1" applyAlignment="1">
      <alignment horizontal="right"/>
    </xf>
    <xf numFmtId="165" fontId="16" fillId="5" borderId="2" xfId="2" applyNumberFormat="1" applyFont="1" applyFill="1" applyBorder="1" applyAlignment="1">
      <alignment horizontal="center"/>
    </xf>
    <xf numFmtId="0" fontId="11" fillId="5" borderId="2" xfId="0" applyFont="1" applyFill="1" applyBorder="1" applyAlignment="1">
      <alignment horizontal="center" vertical="center"/>
    </xf>
    <xf numFmtId="165" fontId="11" fillId="5" borderId="2" xfId="0" applyNumberFormat="1" applyFont="1" applyFill="1" applyBorder="1"/>
    <xf numFmtId="0" fontId="11" fillId="5" borderId="2" xfId="0" applyFont="1" applyFill="1" applyBorder="1"/>
    <xf numFmtId="0" fontId="11" fillId="5" borderId="0" xfId="0" applyFont="1" applyFill="1"/>
    <xf numFmtId="0" fontId="20" fillId="5" borderId="4" xfId="0" applyFont="1" applyFill="1" applyBorder="1" applyAlignment="1">
      <alignment horizontal="center" vertical="center"/>
    </xf>
    <xf numFmtId="3" fontId="11" fillId="2" borderId="2" xfId="0" applyNumberFormat="1" applyFont="1" applyFill="1" applyBorder="1" applyAlignment="1">
      <alignment horizontal="center" vertical="center"/>
    </xf>
    <xf numFmtId="0" fontId="11" fillId="5" borderId="2" xfId="2" applyFont="1" applyFill="1" applyBorder="1"/>
    <xf numFmtId="3" fontId="11" fillId="5" borderId="2" xfId="0" applyNumberFormat="1" applyFont="1" applyFill="1" applyBorder="1" applyAlignment="1">
      <alignment horizontal="center" vertical="center"/>
    </xf>
    <xf numFmtId="165" fontId="11" fillId="2" borderId="2" xfId="0" applyNumberFormat="1" applyFont="1" applyFill="1" applyBorder="1" applyAlignment="1">
      <alignment horizontal="center" vertical="center"/>
    </xf>
    <xf numFmtId="3" fontId="10" fillId="2" borderId="3" xfId="2" applyNumberFormat="1" applyFont="1" applyFill="1" applyBorder="1" applyAlignment="1">
      <alignment horizontal="center" vertical="center"/>
    </xf>
    <xf numFmtId="165" fontId="10" fillId="2" borderId="0" xfId="0" applyNumberFormat="1" applyFont="1" applyFill="1" applyBorder="1" applyAlignment="1">
      <alignment horizontal="center" vertical="center"/>
    </xf>
    <xf numFmtId="166" fontId="4" fillId="0" borderId="0" xfId="2" applyNumberFormat="1" applyFont="1" applyAlignment="1">
      <alignment horizontal="center" vertical="center"/>
    </xf>
    <xf numFmtId="166" fontId="5" fillId="0" borderId="0" xfId="2" applyNumberFormat="1" applyFont="1" applyAlignment="1">
      <alignment horizontal="center" vertical="center"/>
    </xf>
    <xf numFmtId="0" fontId="17" fillId="0" borderId="0" xfId="2" applyFont="1" applyFill="1" applyAlignment="1">
      <alignment horizontal="left"/>
    </xf>
    <xf numFmtId="0" fontId="17" fillId="0" borderId="0" xfId="2" applyFont="1" applyFill="1"/>
    <xf numFmtId="0" fontId="17" fillId="0" borderId="0" xfId="2" applyFont="1" applyFill="1" applyAlignment="1">
      <alignment horizontal="center"/>
    </xf>
    <xf numFmtId="0" fontId="17" fillId="0" borderId="0" xfId="2" applyFont="1" applyFill="1" applyAlignment="1">
      <alignment vertical="center"/>
    </xf>
    <xf numFmtId="0" fontId="10" fillId="0" borderId="0" xfId="2" applyFont="1" applyFill="1" applyAlignment="1">
      <alignment horizontal="center" vertical="center"/>
    </xf>
    <xf numFmtId="164" fontId="17" fillId="0" borderId="0" xfId="2" applyNumberFormat="1" applyFont="1" applyFill="1" applyBorder="1"/>
    <xf numFmtId="0" fontId="17" fillId="0" borderId="0" xfId="2" applyFont="1" applyFill="1" applyBorder="1"/>
    <xf numFmtId="2" fontId="17" fillId="0" borderId="0" xfId="2" applyNumberFormat="1" applyFont="1" applyFill="1" applyAlignment="1">
      <alignment horizontal="center"/>
    </xf>
    <xf numFmtId="0" fontId="11" fillId="0" borderId="0" xfId="0" applyFont="1" applyFill="1" applyAlignment="1">
      <alignment vertical="center"/>
    </xf>
    <xf numFmtId="0" fontId="16" fillId="0" borderId="0" xfId="0" applyFont="1" applyFill="1" applyAlignment="1">
      <alignment horizontal="center" vertical="center"/>
    </xf>
    <xf numFmtId="0" fontId="11" fillId="0" borderId="0" xfId="0" applyFont="1" applyFill="1"/>
    <xf numFmtId="0" fontId="10" fillId="0" borderId="1" xfId="2" applyFont="1" applyFill="1" applyBorder="1" applyAlignment="1">
      <alignment horizontal="center" vertical="center" wrapText="1"/>
    </xf>
    <xf numFmtId="2" fontId="12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167" fontId="12" fillId="0" borderId="1" xfId="0" applyNumberFormat="1" applyFont="1" applyFill="1" applyBorder="1" applyAlignment="1">
      <alignment vertical="center" wrapText="1"/>
    </xf>
    <xf numFmtId="167" fontId="12" fillId="0" borderId="1" xfId="0" applyNumberFormat="1" applyFont="1" applyFill="1" applyBorder="1" applyAlignment="1">
      <alignment horizontal="center" vertical="center" wrapText="1"/>
    </xf>
    <xf numFmtId="164" fontId="10" fillId="0" borderId="0" xfId="2" applyNumberFormat="1" applyFont="1" applyFill="1" applyBorder="1"/>
    <xf numFmtId="0" fontId="10" fillId="0" borderId="0" xfId="2" applyFont="1" applyFill="1" applyBorder="1"/>
    <xf numFmtId="0" fontId="10" fillId="0" borderId="5" xfId="2" applyFont="1" applyFill="1" applyBorder="1"/>
    <xf numFmtId="0" fontId="10" fillId="0" borderId="1" xfId="2" applyFont="1" applyFill="1" applyBorder="1" applyAlignment="1">
      <alignment horizontal="center" vertical="center"/>
    </xf>
    <xf numFmtId="0" fontId="10" fillId="0" borderId="1" xfId="2" applyFont="1" applyFill="1" applyBorder="1" applyAlignment="1">
      <alignment vertical="center"/>
    </xf>
    <xf numFmtId="170" fontId="10" fillId="0" borderId="1" xfId="2" applyNumberFormat="1" applyFont="1" applyFill="1" applyBorder="1" applyAlignment="1">
      <alignment horizontal="center" vertical="center"/>
    </xf>
    <xf numFmtId="165" fontId="10" fillId="0" borderId="1" xfId="2" applyNumberFormat="1" applyFont="1" applyFill="1" applyBorder="1" applyAlignment="1">
      <alignment horizontal="center" vertical="center"/>
    </xf>
    <xf numFmtId="164" fontId="10" fillId="0" borderId="1" xfId="2" applyNumberFormat="1" applyFont="1" applyFill="1" applyBorder="1" applyAlignment="1">
      <alignment horizontal="left" vertical="center"/>
    </xf>
    <xf numFmtId="0" fontId="10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center" vertical="center"/>
    </xf>
    <xf numFmtId="0" fontId="16" fillId="0" borderId="0" xfId="0" applyFont="1" applyFill="1"/>
    <xf numFmtId="0" fontId="16" fillId="0" borderId="6" xfId="2" applyFont="1" applyFill="1" applyBorder="1" applyAlignment="1">
      <alignment horizontal="center"/>
    </xf>
    <xf numFmtId="0" fontId="11" fillId="0" borderId="6" xfId="2" applyFont="1" applyFill="1" applyBorder="1"/>
    <xf numFmtId="0" fontId="14" fillId="0" borderId="6" xfId="2" applyFont="1" applyFill="1" applyBorder="1" applyAlignment="1">
      <alignment horizontal="center"/>
    </xf>
    <xf numFmtId="170" fontId="11" fillId="0" borderId="6" xfId="2" applyNumberFormat="1" applyFont="1" applyFill="1" applyBorder="1" applyAlignment="1">
      <alignment horizontal="right"/>
    </xf>
    <xf numFmtId="172" fontId="11" fillId="0" borderId="6" xfId="2" applyNumberFormat="1" applyFont="1" applyFill="1" applyBorder="1" applyAlignment="1">
      <alignment horizontal="right"/>
    </xf>
    <xf numFmtId="3" fontId="11" fillId="0" borderId="6" xfId="2" applyNumberFormat="1" applyFont="1" applyFill="1" applyBorder="1" applyAlignment="1">
      <alignment horizontal="right"/>
    </xf>
    <xf numFmtId="165" fontId="16" fillId="0" borderId="6" xfId="2" applyNumberFormat="1" applyFont="1" applyFill="1" applyBorder="1" applyAlignment="1">
      <alignment horizontal="center"/>
    </xf>
    <xf numFmtId="1" fontId="16" fillId="0" borderId="2" xfId="1" applyNumberFormat="1" applyFont="1" applyFill="1" applyBorder="1" applyAlignment="1">
      <alignment horizontal="center" vertical="center"/>
    </xf>
    <xf numFmtId="2" fontId="16" fillId="0" borderId="2" xfId="1" applyNumberFormat="1" applyFont="1" applyFill="1" applyBorder="1" applyAlignment="1">
      <alignment horizontal="center" vertical="center"/>
    </xf>
    <xf numFmtId="165" fontId="7" fillId="0" borderId="2" xfId="1" applyNumberFormat="1" applyFont="1" applyFill="1" applyBorder="1"/>
    <xf numFmtId="165" fontId="6" fillId="0" borderId="2" xfId="1" applyNumberFormat="1" applyFont="1" applyFill="1" applyBorder="1"/>
    <xf numFmtId="165" fontId="8" fillId="0" borderId="2" xfId="1" applyNumberFormat="1" applyFont="1" applyFill="1" applyBorder="1"/>
    <xf numFmtId="0" fontId="11" fillId="0" borderId="6" xfId="0" applyFont="1" applyFill="1" applyBorder="1"/>
    <xf numFmtId="0" fontId="16" fillId="0" borderId="2" xfId="2" applyFont="1" applyFill="1" applyBorder="1" applyAlignment="1">
      <alignment horizontal="center"/>
    </xf>
    <xf numFmtId="0" fontId="11" fillId="0" borderId="2" xfId="2" applyFont="1" applyFill="1" applyBorder="1"/>
    <xf numFmtId="2" fontId="14" fillId="0" borderId="2" xfId="2" applyNumberFormat="1" applyFont="1" applyFill="1" applyBorder="1" applyAlignment="1">
      <alignment horizontal="center"/>
    </xf>
    <xf numFmtId="0" fontId="14" fillId="0" borderId="2" xfId="2" applyFont="1" applyFill="1" applyBorder="1" applyAlignment="1">
      <alignment horizontal="center"/>
    </xf>
    <xf numFmtId="170" fontId="11" fillId="0" borderId="2" xfId="2" applyNumberFormat="1" applyFont="1" applyFill="1" applyBorder="1" applyAlignment="1">
      <alignment horizontal="right"/>
    </xf>
    <xf numFmtId="165" fontId="16" fillId="0" borderId="2" xfId="2" applyNumberFormat="1" applyFont="1" applyFill="1" applyBorder="1" applyAlignment="1">
      <alignment horizontal="center"/>
    </xf>
    <xf numFmtId="1" fontId="16" fillId="0" borderId="2" xfId="2" applyNumberFormat="1" applyFont="1" applyFill="1" applyBorder="1" applyAlignment="1">
      <alignment horizontal="center" vertical="center"/>
    </xf>
    <xf numFmtId="2" fontId="16" fillId="0" borderId="2" xfId="2" applyNumberFormat="1" applyFont="1" applyFill="1" applyBorder="1" applyAlignment="1">
      <alignment horizontal="center" vertical="center"/>
    </xf>
    <xf numFmtId="0" fontId="11" fillId="0" borderId="2" xfId="0" applyFont="1" applyFill="1" applyBorder="1"/>
    <xf numFmtId="0" fontId="11" fillId="0" borderId="2" xfId="0" applyFont="1" applyFill="1" applyBorder="1" applyAlignment="1">
      <alignment wrapText="1"/>
    </xf>
    <xf numFmtId="1" fontId="10" fillId="0" borderId="1" xfId="2" applyNumberFormat="1" applyFont="1" applyFill="1" applyBorder="1" applyAlignment="1">
      <alignment horizontal="center" vertical="center"/>
    </xf>
    <xf numFmtId="1" fontId="16" fillId="0" borderId="2" xfId="0" applyNumberFormat="1" applyFont="1" applyFill="1" applyBorder="1" applyAlignment="1">
      <alignment horizontal="center" vertical="center"/>
    </xf>
    <xf numFmtId="2" fontId="16" fillId="0" borderId="2" xfId="0" applyNumberFormat="1" applyFont="1" applyFill="1" applyBorder="1" applyAlignment="1">
      <alignment horizontal="center" vertical="center"/>
    </xf>
    <xf numFmtId="169" fontId="14" fillId="0" borderId="2" xfId="2" applyNumberFormat="1" applyFont="1" applyFill="1" applyBorder="1" applyAlignment="1">
      <alignment horizontal="center"/>
    </xf>
    <xf numFmtId="0" fontId="11" fillId="0" borderId="0" xfId="0" applyFont="1" applyFill="1" applyBorder="1"/>
    <xf numFmtId="1" fontId="11" fillId="0" borderId="2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/>
    </xf>
    <xf numFmtId="0" fontId="10" fillId="0" borderId="0" xfId="0" applyFont="1" applyFill="1"/>
    <xf numFmtId="166" fontId="10" fillId="0" borderId="0" xfId="2" applyNumberFormat="1" applyFont="1" applyFill="1" applyBorder="1" applyAlignment="1">
      <alignment horizontal="center" vertical="center"/>
    </xf>
    <xf numFmtId="3" fontId="10" fillId="0" borderId="0" xfId="2" applyNumberFormat="1" applyFont="1" applyFill="1" applyBorder="1" applyAlignment="1">
      <alignment horizontal="right"/>
    </xf>
    <xf numFmtId="164" fontId="18" fillId="0" borderId="0" xfId="2" applyNumberFormat="1" applyFont="1" applyFill="1" applyBorder="1" applyAlignment="1">
      <alignment horizontal="left"/>
    </xf>
    <xf numFmtId="165" fontId="10" fillId="0" borderId="0" xfId="0" applyNumberFormat="1" applyFont="1" applyFill="1" applyBorder="1" applyAlignment="1">
      <alignment vertical="center"/>
    </xf>
    <xf numFmtId="3" fontId="10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/>
    <xf numFmtId="0" fontId="5" fillId="0" borderId="0" xfId="0" applyFont="1" applyFill="1" applyBorder="1" applyAlignment="1">
      <alignment horizontal="left"/>
    </xf>
    <xf numFmtId="165" fontId="5" fillId="0" borderId="0" xfId="0" applyNumberFormat="1" applyFont="1" applyFill="1" applyBorder="1"/>
    <xf numFmtId="3" fontId="4" fillId="0" borderId="0" xfId="2" applyNumberFormat="1" applyFont="1" applyFill="1" applyBorder="1" applyAlignment="1">
      <alignment vertical="center"/>
    </xf>
    <xf numFmtId="3" fontId="10" fillId="0" borderId="0" xfId="2" applyNumberFormat="1" applyFont="1" applyFill="1" applyBorder="1" applyAlignment="1">
      <alignment horizontal="center" vertical="center"/>
    </xf>
    <xf numFmtId="166" fontId="9" fillId="0" borderId="0" xfId="2" applyNumberFormat="1" applyFont="1" applyFill="1" applyBorder="1" applyAlignment="1">
      <alignment horizontal="center" vertical="center"/>
    </xf>
    <xf numFmtId="0" fontId="5" fillId="0" borderId="0" xfId="0" applyFont="1" applyFill="1"/>
    <xf numFmtId="166" fontId="10" fillId="0" borderId="0" xfId="2" applyNumberFormat="1" applyFont="1" applyFill="1" applyAlignment="1">
      <alignment horizontal="center" vertical="center"/>
    </xf>
    <xf numFmtId="3" fontId="5" fillId="0" borderId="0" xfId="0" applyNumberFormat="1" applyFont="1" applyFill="1"/>
    <xf numFmtId="171" fontId="5" fillId="0" borderId="0" xfId="1" applyNumberFormat="1" applyFont="1" applyFill="1" applyAlignment="1">
      <alignment horizontal="right"/>
    </xf>
    <xf numFmtId="0" fontId="3" fillId="0" borderId="0" xfId="0" applyFont="1" applyFill="1"/>
    <xf numFmtId="0" fontId="5" fillId="0" borderId="0" xfId="0" applyFont="1" applyFill="1" applyAlignment="1">
      <alignment horizontal="center"/>
    </xf>
    <xf numFmtId="166" fontId="5" fillId="0" borderId="0" xfId="2" applyNumberFormat="1" applyFont="1" applyFill="1" applyAlignment="1">
      <alignment vertical="center"/>
    </xf>
    <xf numFmtId="171" fontId="5" fillId="0" borderId="0" xfId="1" applyNumberFormat="1" applyFont="1" applyFill="1" applyAlignment="1">
      <alignment horizontal="center"/>
    </xf>
    <xf numFmtId="0" fontId="3" fillId="0" borderId="0" xfId="0" applyFont="1" applyFill="1" applyAlignment="1">
      <alignment horizontal="center"/>
    </xf>
    <xf numFmtId="164" fontId="3" fillId="0" borderId="0" xfId="0" applyNumberFormat="1" applyFont="1" applyFill="1"/>
    <xf numFmtId="0" fontId="7" fillId="0" borderId="0" xfId="0" applyFont="1" applyFill="1"/>
    <xf numFmtId="171" fontId="3" fillId="0" borderId="0" xfId="1" applyNumberFormat="1" applyFont="1" applyFill="1" applyAlignment="1">
      <alignment horizontal="center"/>
    </xf>
    <xf numFmtId="3" fontId="7" fillId="0" borderId="0" xfId="0" applyNumberFormat="1" applyFont="1" applyFill="1"/>
    <xf numFmtId="3" fontId="4" fillId="0" borderId="0" xfId="0" applyNumberFormat="1" applyFont="1" applyFill="1"/>
    <xf numFmtId="0" fontId="3" fillId="0" borderId="0" xfId="2" applyFont="1" applyFill="1" applyBorder="1"/>
    <xf numFmtId="168" fontId="3" fillId="0" borderId="0" xfId="2" applyNumberFormat="1" applyFont="1" applyFill="1" applyBorder="1" applyAlignment="1">
      <alignment horizontal="center" vertical="center"/>
    </xf>
    <xf numFmtId="170" fontId="3" fillId="0" borderId="0" xfId="2" applyNumberFormat="1" applyFont="1" applyFill="1" applyBorder="1" applyAlignment="1">
      <alignment horizontal="center" vertical="center"/>
    </xf>
    <xf numFmtId="165" fontId="3" fillId="0" borderId="0" xfId="2" applyNumberFormat="1" applyFont="1" applyFill="1" applyBorder="1" applyAlignment="1">
      <alignment horizontal="center" vertical="center"/>
    </xf>
    <xf numFmtId="170" fontId="7" fillId="0" borderId="0" xfId="2" applyNumberFormat="1" applyFont="1" applyFill="1" applyBorder="1" applyAlignment="1">
      <alignment horizontal="center" vertical="center"/>
    </xf>
    <xf numFmtId="168" fontId="7" fillId="0" borderId="0" xfId="2" applyNumberFormat="1" applyFont="1" applyFill="1" applyBorder="1" applyAlignment="1">
      <alignment horizontal="center" vertical="center"/>
    </xf>
    <xf numFmtId="165" fontId="3" fillId="0" borderId="0" xfId="2" applyNumberFormat="1" applyFont="1" applyFill="1" applyBorder="1" applyAlignment="1">
      <alignment vertical="center"/>
    </xf>
    <xf numFmtId="165" fontId="16" fillId="0" borderId="0" xfId="2" applyNumberFormat="1" applyFont="1" applyFill="1" applyBorder="1" applyAlignment="1">
      <alignment horizontal="center" vertical="center"/>
    </xf>
    <xf numFmtId="3" fontId="16" fillId="0" borderId="0" xfId="0" applyNumberFormat="1" applyFont="1" applyFill="1" applyAlignment="1">
      <alignment horizontal="center" vertical="center"/>
    </xf>
    <xf numFmtId="3" fontId="11" fillId="0" borderId="0" xfId="0" applyNumberFormat="1" applyFont="1" applyFill="1"/>
    <xf numFmtId="166" fontId="10" fillId="0" borderId="4" xfId="2" applyNumberFormat="1" applyFont="1" applyFill="1" applyBorder="1" applyAlignment="1">
      <alignment horizontal="center" vertical="center"/>
    </xf>
    <xf numFmtId="0" fontId="10" fillId="0" borderId="4" xfId="2" applyFont="1" applyFill="1" applyBorder="1"/>
    <xf numFmtId="3" fontId="10" fillId="0" borderId="4" xfId="2" applyNumberFormat="1" applyFont="1" applyFill="1" applyBorder="1" applyAlignment="1">
      <alignment horizontal="right"/>
    </xf>
    <xf numFmtId="0" fontId="10" fillId="0" borderId="4" xfId="0" applyFont="1" applyFill="1" applyBorder="1"/>
    <xf numFmtId="0" fontId="16" fillId="0" borderId="3" xfId="2" applyFont="1" applyFill="1" applyBorder="1" applyAlignment="1">
      <alignment horizontal="center"/>
    </xf>
    <xf numFmtId="0" fontId="11" fillId="0" borderId="3" xfId="0" applyFont="1" applyFill="1" applyBorder="1" applyAlignment="1">
      <alignment wrapText="1"/>
    </xf>
    <xf numFmtId="2" fontId="14" fillId="0" borderId="3" xfId="2" applyNumberFormat="1" applyFont="1" applyFill="1" applyBorder="1" applyAlignment="1">
      <alignment horizontal="center"/>
    </xf>
    <xf numFmtId="0" fontId="14" fillId="0" borderId="3" xfId="2" applyFont="1" applyFill="1" applyBorder="1" applyAlignment="1">
      <alignment horizontal="center"/>
    </xf>
    <xf numFmtId="170" fontId="11" fillId="0" borderId="3" xfId="2" applyNumberFormat="1" applyFont="1" applyFill="1" applyBorder="1" applyAlignment="1">
      <alignment horizontal="right"/>
    </xf>
    <xf numFmtId="172" fontId="11" fillId="0" borderId="3" xfId="2" applyNumberFormat="1" applyFont="1" applyFill="1" applyBorder="1" applyAlignment="1">
      <alignment horizontal="right"/>
    </xf>
    <xf numFmtId="3" fontId="11" fillId="0" borderId="3" xfId="2" applyNumberFormat="1" applyFont="1" applyFill="1" applyBorder="1" applyAlignment="1">
      <alignment horizontal="right"/>
    </xf>
    <xf numFmtId="165" fontId="16" fillId="0" borderId="3" xfId="2" applyNumberFormat="1" applyFont="1" applyFill="1" applyBorder="1" applyAlignment="1">
      <alignment horizontal="center"/>
    </xf>
    <xf numFmtId="1" fontId="16" fillId="0" borderId="3" xfId="0" applyNumberFormat="1" applyFont="1" applyFill="1" applyBorder="1" applyAlignment="1">
      <alignment horizontal="center" vertical="center"/>
    </xf>
    <xf numFmtId="2" fontId="16" fillId="0" borderId="3" xfId="0" applyNumberFormat="1" applyFont="1" applyFill="1" applyBorder="1" applyAlignment="1">
      <alignment horizontal="center" vertical="center"/>
    </xf>
    <xf numFmtId="165" fontId="7" fillId="0" borderId="3" xfId="1" applyNumberFormat="1" applyFont="1" applyFill="1" applyBorder="1"/>
    <xf numFmtId="165" fontId="6" fillId="0" borderId="3" xfId="1" applyNumberFormat="1" applyFont="1" applyFill="1" applyBorder="1"/>
    <xf numFmtId="165" fontId="8" fillId="0" borderId="3" xfId="1" applyNumberFormat="1" applyFont="1" applyFill="1" applyBorder="1"/>
    <xf numFmtId="0" fontId="11" fillId="0" borderId="3" xfId="0" applyFont="1" applyFill="1" applyBorder="1"/>
    <xf numFmtId="172" fontId="10" fillId="0" borderId="4" xfId="2" applyNumberFormat="1" applyFont="1" applyFill="1" applyBorder="1" applyAlignment="1">
      <alignment horizontal="right"/>
    </xf>
    <xf numFmtId="165" fontId="11" fillId="0" borderId="0" xfId="0" applyNumberFormat="1" applyFont="1" applyFill="1"/>
    <xf numFmtId="0" fontId="17" fillId="0" borderId="0" xfId="0" applyFont="1" applyFill="1" applyAlignment="1">
      <alignment horizontal="center" vertical="center" wrapText="1"/>
    </xf>
    <xf numFmtId="0" fontId="17" fillId="0" borderId="0" xfId="0" applyFont="1" applyFill="1" applyAlignment="1">
      <alignment horizontal="center" vertical="center"/>
    </xf>
    <xf numFmtId="2" fontId="13" fillId="0" borderId="0" xfId="2" applyNumberFormat="1" applyFont="1" applyFill="1" applyBorder="1" applyAlignment="1">
      <alignment horizontal="center" vertical="center" wrapText="1"/>
    </xf>
    <xf numFmtId="0" fontId="17" fillId="3" borderId="0" xfId="0" applyFont="1" applyFill="1" applyAlignment="1">
      <alignment horizontal="center" vertical="center" wrapText="1"/>
    </xf>
    <xf numFmtId="0" fontId="17" fillId="3" borderId="0" xfId="0" applyFont="1" applyFill="1" applyAlignment="1">
      <alignment horizontal="center" vertical="center"/>
    </xf>
    <xf numFmtId="2" fontId="13" fillId="2" borderId="0" xfId="2" applyNumberFormat="1" applyFont="1" applyFill="1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Normal_Luong 201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161925</xdr:colOff>
      <xdr:row>2</xdr:row>
      <xdr:rowOff>0</xdr:rowOff>
    </xdr:from>
    <xdr:to>
      <xdr:col>1</xdr:col>
      <xdr:colOff>1695450</xdr:colOff>
      <xdr:row>2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466725" y="476250"/>
          <a:ext cx="1533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323850</xdr:colOff>
      <xdr:row>1</xdr:row>
      <xdr:rowOff>285750</xdr:rowOff>
    </xdr:from>
    <xdr:to>
      <xdr:col>2</xdr:col>
      <xdr:colOff>266700</xdr:colOff>
      <xdr:row>1</xdr:row>
      <xdr:rowOff>285750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 flipV="1">
          <a:off x="685800" y="438150"/>
          <a:ext cx="15049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323850</xdr:colOff>
      <xdr:row>1</xdr:row>
      <xdr:rowOff>285750</xdr:rowOff>
    </xdr:from>
    <xdr:to>
      <xdr:col>2</xdr:col>
      <xdr:colOff>266700</xdr:colOff>
      <xdr:row>1</xdr:row>
      <xdr:rowOff>285750</xdr:rowOff>
    </xdr:to>
    <xdr:sp macro="" textlink="">
      <xdr:nvSpPr>
        <xdr:cNvPr id="4" name="Line 2"/>
        <xdr:cNvSpPr>
          <a:spLocks noChangeShapeType="1"/>
        </xdr:cNvSpPr>
      </xdr:nvSpPr>
      <xdr:spPr bwMode="auto">
        <a:xfrm flipV="1">
          <a:off x="685800" y="438150"/>
          <a:ext cx="15049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161925</xdr:colOff>
      <xdr:row>2</xdr:row>
      <xdr:rowOff>0</xdr:rowOff>
    </xdr:from>
    <xdr:to>
      <xdr:col>1</xdr:col>
      <xdr:colOff>1695450</xdr:colOff>
      <xdr:row>2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>
          <a:spLocks noChangeShapeType="1"/>
        </xdr:cNvSpPr>
      </xdr:nvSpPr>
      <xdr:spPr bwMode="auto">
        <a:xfrm>
          <a:off x="466725" y="476250"/>
          <a:ext cx="1533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323850</xdr:colOff>
      <xdr:row>1</xdr:row>
      <xdr:rowOff>285750</xdr:rowOff>
    </xdr:from>
    <xdr:to>
      <xdr:col>2</xdr:col>
      <xdr:colOff>266700</xdr:colOff>
      <xdr:row>1</xdr:row>
      <xdr:rowOff>285750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>
          <a:spLocks noChangeShapeType="1"/>
        </xdr:cNvSpPr>
      </xdr:nvSpPr>
      <xdr:spPr bwMode="auto">
        <a:xfrm flipV="1">
          <a:off x="628650" y="476250"/>
          <a:ext cx="20193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323850</xdr:colOff>
      <xdr:row>1</xdr:row>
      <xdr:rowOff>285750</xdr:rowOff>
    </xdr:from>
    <xdr:to>
      <xdr:col>2</xdr:col>
      <xdr:colOff>266700</xdr:colOff>
      <xdr:row>1</xdr:row>
      <xdr:rowOff>285750</xdr:rowOff>
    </xdr:to>
    <xdr:sp macro="" textlink="">
      <xdr:nvSpPr>
        <xdr:cNvPr id="4" name="Line 2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>
          <a:spLocks noChangeShapeType="1"/>
        </xdr:cNvSpPr>
      </xdr:nvSpPr>
      <xdr:spPr bwMode="auto">
        <a:xfrm flipV="1">
          <a:off x="628650" y="476250"/>
          <a:ext cx="20193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195"/>
  <sheetViews>
    <sheetView tabSelected="1" topLeftCell="A4" workbookViewId="0">
      <pane xSplit="2" ySplit="5" topLeftCell="C45" activePane="bottomRight" state="frozen"/>
      <selection activeCell="A4" sqref="A4"/>
      <selection pane="topRight" activeCell="C4" sqref="C4"/>
      <selection pane="bottomLeft" activeCell="A9" sqref="A9"/>
      <selection pane="bottomRight" activeCell="A172" sqref="A169:XFD172"/>
    </sheetView>
  </sheetViews>
  <sheetFormatPr defaultRowHeight="15" x14ac:dyDescent="0.25"/>
  <cols>
    <col min="1" max="1" width="4" style="157" customWidth="1"/>
    <col min="2" max="2" width="20" style="141" customWidth="1"/>
    <col min="3" max="4" width="8.85546875" style="141" customWidth="1"/>
    <col min="5" max="5" width="8.42578125" style="141" customWidth="1"/>
    <col min="6" max="6" width="7.85546875" style="141" customWidth="1"/>
    <col min="7" max="7" width="14" style="141" customWidth="1"/>
    <col min="8" max="8" width="9" style="141" customWidth="1"/>
    <col min="9" max="9" width="10.7109375" style="139" bestFit="1" customWidth="1"/>
    <col min="10" max="10" width="10.5703125" style="140" customWidth="1"/>
    <col min="11" max="11" width="11.28515625" style="141" customWidth="1"/>
    <col min="12" max="12" width="12.42578125" style="141" customWidth="1"/>
    <col min="13" max="13" width="14.42578125" style="141" customWidth="1"/>
    <col min="14" max="14" width="11.7109375" style="141" customWidth="1"/>
    <col min="15" max="15" width="13.28515625" style="141" customWidth="1"/>
    <col min="16" max="257" width="9" style="141"/>
    <col min="258" max="258" width="4" style="141" customWidth="1"/>
    <col min="259" max="259" width="23" style="141" customWidth="1"/>
    <col min="260" max="260" width="20.28515625" style="141" customWidth="1"/>
    <col min="261" max="261" width="19.42578125" style="141" customWidth="1"/>
    <col min="262" max="262" width="15.7109375" style="141" customWidth="1"/>
    <col min="263" max="263" width="0" style="141" hidden="1" customWidth="1"/>
    <col min="264" max="264" width="18.42578125" style="141" customWidth="1"/>
    <col min="265" max="265" width="22.7109375" style="141" customWidth="1"/>
    <col min="266" max="266" width="10.7109375" style="141" bestFit="1" customWidth="1"/>
    <col min="267" max="267" width="13.42578125" style="141" customWidth="1"/>
    <col min="268" max="513" width="9" style="141"/>
    <col min="514" max="514" width="4" style="141" customWidth="1"/>
    <col min="515" max="515" width="23" style="141" customWidth="1"/>
    <col min="516" max="516" width="20.28515625" style="141" customWidth="1"/>
    <col min="517" max="517" width="19.42578125" style="141" customWidth="1"/>
    <col min="518" max="518" width="15.7109375" style="141" customWidth="1"/>
    <col min="519" max="519" width="0" style="141" hidden="1" customWidth="1"/>
    <col min="520" max="520" width="18.42578125" style="141" customWidth="1"/>
    <col min="521" max="521" width="22.7109375" style="141" customWidth="1"/>
    <col min="522" max="522" width="10.7109375" style="141" bestFit="1" customWidth="1"/>
    <col min="523" max="523" width="13.42578125" style="141" customWidth="1"/>
    <col min="524" max="769" width="9" style="141"/>
    <col min="770" max="770" width="4" style="141" customWidth="1"/>
    <col min="771" max="771" width="23" style="141" customWidth="1"/>
    <col min="772" max="772" width="20.28515625" style="141" customWidth="1"/>
    <col min="773" max="773" width="19.42578125" style="141" customWidth="1"/>
    <col min="774" max="774" width="15.7109375" style="141" customWidth="1"/>
    <col min="775" max="775" width="0" style="141" hidden="1" customWidth="1"/>
    <col min="776" max="776" width="18.42578125" style="141" customWidth="1"/>
    <col min="777" max="777" width="22.7109375" style="141" customWidth="1"/>
    <col min="778" max="778" width="10.7109375" style="141" bestFit="1" customWidth="1"/>
    <col min="779" max="779" width="13.42578125" style="141" customWidth="1"/>
    <col min="780" max="1025" width="9" style="141"/>
    <col min="1026" max="1026" width="4" style="141" customWidth="1"/>
    <col min="1027" max="1027" width="23" style="141" customWidth="1"/>
    <col min="1028" max="1028" width="20.28515625" style="141" customWidth="1"/>
    <col min="1029" max="1029" width="19.42578125" style="141" customWidth="1"/>
    <col min="1030" max="1030" width="15.7109375" style="141" customWidth="1"/>
    <col min="1031" max="1031" width="0" style="141" hidden="1" customWidth="1"/>
    <col min="1032" max="1032" width="18.42578125" style="141" customWidth="1"/>
    <col min="1033" max="1033" width="22.7109375" style="141" customWidth="1"/>
    <col min="1034" max="1034" width="10.7109375" style="141" bestFit="1" customWidth="1"/>
    <col min="1035" max="1035" width="13.42578125" style="141" customWidth="1"/>
    <col min="1036" max="1281" width="9" style="141"/>
    <col min="1282" max="1282" width="4" style="141" customWidth="1"/>
    <col min="1283" max="1283" width="23" style="141" customWidth="1"/>
    <col min="1284" max="1284" width="20.28515625" style="141" customWidth="1"/>
    <col min="1285" max="1285" width="19.42578125" style="141" customWidth="1"/>
    <col min="1286" max="1286" width="15.7109375" style="141" customWidth="1"/>
    <col min="1287" max="1287" width="0" style="141" hidden="1" customWidth="1"/>
    <col min="1288" max="1288" width="18.42578125" style="141" customWidth="1"/>
    <col min="1289" max="1289" width="22.7109375" style="141" customWidth="1"/>
    <col min="1290" max="1290" width="10.7109375" style="141" bestFit="1" customWidth="1"/>
    <col min="1291" max="1291" width="13.42578125" style="141" customWidth="1"/>
    <col min="1292" max="1537" width="9" style="141"/>
    <col min="1538" max="1538" width="4" style="141" customWidth="1"/>
    <col min="1539" max="1539" width="23" style="141" customWidth="1"/>
    <col min="1540" max="1540" width="20.28515625" style="141" customWidth="1"/>
    <col min="1541" max="1541" width="19.42578125" style="141" customWidth="1"/>
    <col min="1542" max="1542" width="15.7109375" style="141" customWidth="1"/>
    <col min="1543" max="1543" width="0" style="141" hidden="1" customWidth="1"/>
    <col min="1544" max="1544" width="18.42578125" style="141" customWidth="1"/>
    <col min="1545" max="1545" width="22.7109375" style="141" customWidth="1"/>
    <col min="1546" max="1546" width="10.7109375" style="141" bestFit="1" customWidth="1"/>
    <col min="1547" max="1547" width="13.42578125" style="141" customWidth="1"/>
    <col min="1548" max="1793" width="9" style="141"/>
    <col min="1794" max="1794" width="4" style="141" customWidth="1"/>
    <col min="1795" max="1795" width="23" style="141" customWidth="1"/>
    <col min="1796" max="1796" width="20.28515625" style="141" customWidth="1"/>
    <col min="1797" max="1797" width="19.42578125" style="141" customWidth="1"/>
    <col min="1798" max="1798" width="15.7109375" style="141" customWidth="1"/>
    <col min="1799" max="1799" width="0" style="141" hidden="1" customWidth="1"/>
    <col min="1800" max="1800" width="18.42578125" style="141" customWidth="1"/>
    <col min="1801" max="1801" width="22.7109375" style="141" customWidth="1"/>
    <col min="1802" max="1802" width="10.7109375" style="141" bestFit="1" customWidth="1"/>
    <col min="1803" max="1803" width="13.42578125" style="141" customWidth="1"/>
    <col min="1804" max="2049" width="9" style="141"/>
    <col min="2050" max="2050" width="4" style="141" customWidth="1"/>
    <col min="2051" max="2051" width="23" style="141" customWidth="1"/>
    <col min="2052" max="2052" width="20.28515625" style="141" customWidth="1"/>
    <col min="2053" max="2053" width="19.42578125" style="141" customWidth="1"/>
    <col min="2054" max="2054" width="15.7109375" style="141" customWidth="1"/>
    <col min="2055" max="2055" width="0" style="141" hidden="1" customWidth="1"/>
    <col min="2056" max="2056" width="18.42578125" style="141" customWidth="1"/>
    <col min="2057" max="2057" width="22.7109375" style="141" customWidth="1"/>
    <col min="2058" max="2058" width="10.7109375" style="141" bestFit="1" customWidth="1"/>
    <col min="2059" max="2059" width="13.42578125" style="141" customWidth="1"/>
    <col min="2060" max="2305" width="9" style="141"/>
    <col min="2306" max="2306" width="4" style="141" customWidth="1"/>
    <col min="2307" max="2307" width="23" style="141" customWidth="1"/>
    <col min="2308" max="2308" width="20.28515625" style="141" customWidth="1"/>
    <col min="2309" max="2309" width="19.42578125" style="141" customWidth="1"/>
    <col min="2310" max="2310" width="15.7109375" style="141" customWidth="1"/>
    <col min="2311" max="2311" width="0" style="141" hidden="1" customWidth="1"/>
    <col min="2312" max="2312" width="18.42578125" style="141" customWidth="1"/>
    <col min="2313" max="2313" width="22.7109375" style="141" customWidth="1"/>
    <col min="2314" max="2314" width="10.7109375" style="141" bestFit="1" customWidth="1"/>
    <col min="2315" max="2315" width="13.42578125" style="141" customWidth="1"/>
    <col min="2316" max="2561" width="9" style="141"/>
    <col min="2562" max="2562" width="4" style="141" customWidth="1"/>
    <col min="2563" max="2563" width="23" style="141" customWidth="1"/>
    <col min="2564" max="2564" width="20.28515625" style="141" customWidth="1"/>
    <col min="2565" max="2565" width="19.42578125" style="141" customWidth="1"/>
    <col min="2566" max="2566" width="15.7109375" style="141" customWidth="1"/>
    <col min="2567" max="2567" width="0" style="141" hidden="1" customWidth="1"/>
    <col min="2568" max="2568" width="18.42578125" style="141" customWidth="1"/>
    <col min="2569" max="2569" width="22.7109375" style="141" customWidth="1"/>
    <col min="2570" max="2570" width="10.7109375" style="141" bestFit="1" customWidth="1"/>
    <col min="2571" max="2571" width="13.42578125" style="141" customWidth="1"/>
    <col min="2572" max="2817" width="9" style="141"/>
    <col min="2818" max="2818" width="4" style="141" customWidth="1"/>
    <col min="2819" max="2819" width="23" style="141" customWidth="1"/>
    <col min="2820" max="2820" width="20.28515625" style="141" customWidth="1"/>
    <col min="2821" max="2821" width="19.42578125" style="141" customWidth="1"/>
    <col min="2822" max="2822" width="15.7109375" style="141" customWidth="1"/>
    <col min="2823" max="2823" width="0" style="141" hidden="1" customWidth="1"/>
    <col min="2824" max="2824" width="18.42578125" style="141" customWidth="1"/>
    <col min="2825" max="2825" width="22.7109375" style="141" customWidth="1"/>
    <col min="2826" max="2826" width="10.7109375" style="141" bestFit="1" customWidth="1"/>
    <col min="2827" max="2827" width="13.42578125" style="141" customWidth="1"/>
    <col min="2828" max="3073" width="9" style="141"/>
    <col min="3074" max="3074" width="4" style="141" customWidth="1"/>
    <col min="3075" max="3075" width="23" style="141" customWidth="1"/>
    <col min="3076" max="3076" width="20.28515625" style="141" customWidth="1"/>
    <col min="3077" max="3077" width="19.42578125" style="141" customWidth="1"/>
    <col min="3078" max="3078" width="15.7109375" style="141" customWidth="1"/>
    <col min="3079" max="3079" width="0" style="141" hidden="1" customWidth="1"/>
    <col min="3080" max="3080" width="18.42578125" style="141" customWidth="1"/>
    <col min="3081" max="3081" width="22.7109375" style="141" customWidth="1"/>
    <col min="3082" max="3082" width="10.7109375" style="141" bestFit="1" customWidth="1"/>
    <col min="3083" max="3083" width="13.42578125" style="141" customWidth="1"/>
    <col min="3084" max="3329" width="9" style="141"/>
    <col min="3330" max="3330" width="4" style="141" customWidth="1"/>
    <col min="3331" max="3331" width="23" style="141" customWidth="1"/>
    <col min="3332" max="3332" width="20.28515625" style="141" customWidth="1"/>
    <col min="3333" max="3333" width="19.42578125" style="141" customWidth="1"/>
    <col min="3334" max="3334" width="15.7109375" style="141" customWidth="1"/>
    <col min="3335" max="3335" width="0" style="141" hidden="1" customWidth="1"/>
    <col min="3336" max="3336" width="18.42578125" style="141" customWidth="1"/>
    <col min="3337" max="3337" width="22.7109375" style="141" customWidth="1"/>
    <col min="3338" max="3338" width="10.7109375" style="141" bestFit="1" customWidth="1"/>
    <col min="3339" max="3339" width="13.42578125" style="141" customWidth="1"/>
    <col min="3340" max="3585" width="9" style="141"/>
    <col min="3586" max="3586" width="4" style="141" customWidth="1"/>
    <col min="3587" max="3587" width="23" style="141" customWidth="1"/>
    <col min="3588" max="3588" width="20.28515625" style="141" customWidth="1"/>
    <col min="3589" max="3589" width="19.42578125" style="141" customWidth="1"/>
    <col min="3590" max="3590" width="15.7109375" style="141" customWidth="1"/>
    <col min="3591" max="3591" width="0" style="141" hidden="1" customWidth="1"/>
    <col min="3592" max="3592" width="18.42578125" style="141" customWidth="1"/>
    <col min="3593" max="3593" width="22.7109375" style="141" customWidth="1"/>
    <col min="3594" max="3594" width="10.7109375" style="141" bestFit="1" customWidth="1"/>
    <col min="3595" max="3595" width="13.42578125" style="141" customWidth="1"/>
    <col min="3596" max="3841" width="9" style="141"/>
    <col min="3842" max="3842" width="4" style="141" customWidth="1"/>
    <col min="3843" max="3843" width="23" style="141" customWidth="1"/>
    <col min="3844" max="3844" width="20.28515625" style="141" customWidth="1"/>
    <col min="3845" max="3845" width="19.42578125" style="141" customWidth="1"/>
    <col min="3846" max="3846" width="15.7109375" style="141" customWidth="1"/>
    <col min="3847" max="3847" width="0" style="141" hidden="1" customWidth="1"/>
    <col min="3848" max="3848" width="18.42578125" style="141" customWidth="1"/>
    <col min="3849" max="3849" width="22.7109375" style="141" customWidth="1"/>
    <col min="3850" max="3850" width="10.7109375" style="141" bestFit="1" customWidth="1"/>
    <col min="3851" max="3851" width="13.42578125" style="141" customWidth="1"/>
    <col min="3852" max="4097" width="9" style="141"/>
    <col min="4098" max="4098" width="4" style="141" customWidth="1"/>
    <col min="4099" max="4099" width="23" style="141" customWidth="1"/>
    <col min="4100" max="4100" width="20.28515625" style="141" customWidth="1"/>
    <col min="4101" max="4101" width="19.42578125" style="141" customWidth="1"/>
    <col min="4102" max="4102" width="15.7109375" style="141" customWidth="1"/>
    <col min="4103" max="4103" width="0" style="141" hidden="1" customWidth="1"/>
    <col min="4104" max="4104" width="18.42578125" style="141" customWidth="1"/>
    <col min="4105" max="4105" width="22.7109375" style="141" customWidth="1"/>
    <col min="4106" max="4106" width="10.7109375" style="141" bestFit="1" customWidth="1"/>
    <col min="4107" max="4107" width="13.42578125" style="141" customWidth="1"/>
    <col min="4108" max="4353" width="9" style="141"/>
    <col min="4354" max="4354" width="4" style="141" customWidth="1"/>
    <col min="4355" max="4355" width="23" style="141" customWidth="1"/>
    <col min="4356" max="4356" width="20.28515625" style="141" customWidth="1"/>
    <col min="4357" max="4357" width="19.42578125" style="141" customWidth="1"/>
    <col min="4358" max="4358" width="15.7109375" style="141" customWidth="1"/>
    <col min="4359" max="4359" width="0" style="141" hidden="1" customWidth="1"/>
    <col min="4360" max="4360" width="18.42578125" style="141" customWidth="1"/>
    <col min="4361" max="4361" width="22.7109375" style="141" customWidth="1"/>
    <col min="4362" max="4362" width="10.7109375" style="141" bestFit="1" customWidth="1"/>
    <col min="4363" max="4363" width="13.42578125" style="141" customWidth="1"/>
    <col min="4364" max="4609" width="9" style="141"/>
    <col min="4610" max="4610" width="4" style="141" customWidth="1"/>
    <col min="4611" max="4611" width="23" style="141" customWidth="1"/>
    <col min="4612" max="4612" width="20.28515625" style="141" customWidth="1"/>
    <col min="4613" max="4613" width="19.42578125" style="141" customWidth="1"/>
    <col min="4614" max="4614" width="15.7109375" style="141" customWidth="1"/>
    <col min="4615" max="4615" width="0" style="141" hidden="1" customWidth="1"/>
    <col min="4616" max="4616" width="18.42578125" style="141" customWidth="1"/>
    <col min="4617" max="4617" width="22.7109375" style="141" customWidth="1"/>
    <col min="4618" max="4618" width="10.7109375" style="141" bestFit="1" customWidth="1"/>
    <col min="4619" max="4619" width="13.42578125" style="141" customWidth="1"/>
    <col min="4620" max="4865" width="9" style="141"/>
    <col min="4866" max="4866" width="4" style="141" customWidth="1"/>
    <col min="4867" max="4867" width="23" style="141" customWidth="1"/>
    <col min="4868" max="4868" width="20.28515625" style="141" customWidth="1"/>
    <col min="4869" max="4869" width="19.42578125" style="141" customWidth="1"/>
    <col min="4870" max="4870" width="15.7109375" style="141" customWidth="1"/>
    <col min="4871" max="4871" width="0" style="141" hidden="1" customWidth="1"/>
    <col min="4872" max="4872" width="18.42578125" style="141" customWidth="1"/>
    <col min="4873" max="4873" width="22.7109375" style="141" customWidth="1"/>
    <col min="4874" max="4874" width="10.7109375" style="141" bestFit="1" customWidth="1"/>
    <col min="4875" max="4875" width="13.42578125" style="141" customWidth="1"/>
    <col min="4876" max="5121" width="9" style="141"/>
    <col min="5122" max="5122" width="4" style="141" customWidth="1"/>
    <col min="5123" max="5123" width="23" style="141" customWidth="1"/>
    <col min="5124" max="5124" width="20.28515625" style="141" customWidth="1"/>
    <col min="5125" max="5125" width="19.42578125" style="141" customWidth="1"/>
    <col min="5126" max="5126" width="15.7109375" style="141" customWidth="1"/>
    <col min="5127" max="5127" width="0" style="141" hidden="1" customWidth="1"/>
    <col min="5128" max="5128" width="18.42578125" style="141" customWidth="1"/>
    <col min="5129" max="5129" width="22.7109375" style="141" customWidth="1"/>
    <col min="5130" max="5130" width="10.7109375" style="141" bestFit="1" customWidth="1"/>
    <col min="5131" max="5131" width="13.42578125" style="141" customWidth="1"/>
    <col min="5132" max="5377" width="9" style="141"/>
    <col min="5378" max="5378" width="4" style="141" customWidth="1"/>
    <col min="5379" max="5379" width="23" style="141" customWidth="1"/>
    <col min="5380" max="5380" width="20.28515625" style="141" customWidth="1"/>
    <col min="5381" max="5381" width="19.42578125" style="141" customWidth="1"/>
    <col min="5382" max="5382" width="15.7109375" style="141" customWidth="1"/>
    <col min="5383" max="5383" width="0" style="141" hidden="1" customWidth="1"/>
    <col min="5384" max="5384" width="18.42578125" style="141" customWidth="1"/>
    <col min="5385" max="5385" width="22.7109375" style="141" customWidth="1"/>
    <col min="5386" max="5386" width="10.7109375" style="141" bestFit="1" customWidth="1"/>
    <col min="5387" max="5387" width="13.42578125" style="141" customWidth="1"/>
    <col min="5388" max="5633" width="9" style="141"/>
    <col min="5634" max="5634" width="4" style="141" customWidth="1"/>
    <col min="5635" max="5635" width="23" style="141" customWidth="1"/>
    <col min="5636" max="5636" width="20.28515625" style="141" customWidth="1"/>
    <col min="5637" max="5637" width="19.42578125" style="141" customWidth="1"/>
    <col min="5638" max="5638" width="15.7109375" style="141" customWidth="1"/>
    <col min="5639" max="5639" width="0" style="141" hidden="1" customWidth="1"/>
    <col min="5640" max="5640" width="18.42578125" style="141" customWidth="1"/>
    <col min="5641" max="5641" width="22.7109375" style="141" customWidth="1"/>
    <col min="5642" max="5642" width="10.7109375" style="141" bestFit="1" customWidth="1"/>
    <col min="5643" max="5643" width="13.42578125" style="141" customWidth="1"/>
    <col min="5644" max="5889" width="9" style="141"/>
    <col min="5890" max="5890" width="4" style="141" customWidth="1"/>
    <col min="5891" max="5891" width="23" style="141" customWidth="1"/>
    <col min="5892" max="5892" width="20.28515625" style="141" customWidth="1"/>
    <col min="5893" max="5893" width="19.42578125" style="141" customWidth="1"/>
    <col min="5894" max="5894" width="15.7109375" style="141" customWidth="1"/>
    <col min="5895" max="5895" width="0" style="141" hidden="1" customWidth="1"/>
    <col min="5896" max="5896" width="18.42578125" style="141" customWidth="1"/>
    <col min="5897" max="5897" width="22.7109375" style="141" customWidth="1"/>
    <col min="5898" max="5898" width="10.7109375" style="141" bestFit="1" customWidth="1"/>
    <col min="5899" max="5899" width="13.42578125" style="141" customWidth="1"/>
    <col min="5900" max="6145" width="9" style="141"/>
    <col min="6146" max="6146" width="4" style="141" customWidth="1"/>
    <col min="6147" max="6147" width="23" style="141" customWidth="1"/>
    <col min="6148" max="6148" width="20.28515625" style="141" customWidth="1"/>
    <col min="6149" max="6149" width="19.42578125" style="141" customWidth="1"/>
    <col min="6150" max="6150" width="15.7109375" style="141" customWidth="1"/>
    <col min="6151" max="6151" width="0" style="141" hidden="1" customWidth="1"/>
    <col min="6152" max="6152" width="18.42578125" style="141" customWidth="1"/>
    <col min="6153" max="6153" width="22.7109375" style="141" customWidth="1"/>
    <col min="6154" max="6154" width="10.7109375" style="141" bestFit="1" customWidth="1"/>
    <col min="6155" max="6155" width="13.42578125" style="141" customWidth="1"/>
    <col min="6156" max="6401" width="9" style="141"/>
    <col min="6402" max="6402" width="4" style="141" customWidth="1"/>
    <col min="6403" max="6403" width="23" style="141" customWidth="1"/>
    <col min="6404" max="6404" width="20.28515625" style="141" customWidth="1"/>
    <col min="6405" max="6405" width="19.42578125" style="141" customWidth="1"/>
    <col min="6406" max="6406" width="15.7109375" style="141" customWidth="1"/>
    <col min="6407" max="6407" width="0" style="141" hidden="1" customWidth="1"/>
    <col min="6408" max="6408" width="18.42578125" style="141" customWidth="1"/>
    <col min="6409" max="6409" width="22.7109375" style="141" customWidth="1"/>
    <col min="6410" max="6410" width="10.7109375" style="141" bestFit="1" customWidth="1"/>
    <col min="6411" max="6411" width="13.42578125" style="141" customWidth="1"/>
    <col min="6412" max="6657" width="9" style="141"/>
    <col min="6658" max="6658" width="4" style="141" customWidth="1"/>
    <col min="6659" max="6659" width="23" style="141" customWidth="1"/>
    <col min="6660" max="6660" width="20.28515625" style="141" customWidth="1"/>
    <col min="6661" max="6661" width="19.42578125" style="141" customWidth="1"/>
    <col min="6662" max="6662" width="15.7109375" style="141" customWidth="1"/>
    <col min="6663" max="6663" width="0" style="141" hidden="1" customWidth="1"/>
    <col min="6664" max="6664" width="18.42578125" style="141" customWidth="1"/>
    <col min="6665" max="6665" width="22.7109375" style="141" customWidth="1"/>
    <col min="6666" max="6666" width="10.7109375" style="141" bestFit="1" customWidth="1"/>
    <col min="6667" max="6667" width="13.42578125" style="141" customWidth="1"/>
    <col min="6668" max="6913" width="9" style="141"/>
    <col min="6914" max="6914" width="4" style="141" customWidth="1"/>
    <col min="6915" max="6915" width="23" style="141" customWidth="1"/>
    <col min="6916" max="6916" width="20.28515625" style="141" customWidth="1"/>
    <col min="6917" max="6917" width="19.42578125" style="141" customWidth="1"/>
    <col min="6918" max="6918" width="15.7109375" style="141" customWidth="1"/>
    <col min="6919" max="6919" width="0" style="141" hidden="1" customWidth="1"/>
    <col min="6920" max="6920" width="18.42578125" style="141" customWidth="1"/>
    <col min="6921" max="6921" width="22.7109375" style="141" customWidth="1"/>
    <col min="6922" max="6922" width="10.7109375" style="141" bestFit="1" customWidth="1"/>
    <col min="6923" max="6923" width="13.42578125" style="141" customWidth="1"/>
    <col min="6924" max="7169" width="9" style="141"/>
    <col min="7170" max="7170" width="4" style="141" customWidth="1"/>
    <col min="7171" max="7171" width="23" style="141" customWidth="1"/>
    <col min="7172" max="7172" width="20.28515625" style="141" customWidth="1"/>
    <col min="7173" max="7173" width="19.42578125" style="141" customWidth="1"/>
    <col min="7174" max="7174" width="15.7109375" style="141" customWidth="1"/>
    <col min="7175" max="7175" width="0" style="141" hidden="1" customWidth="1"/>
    <col min="7176" max="7176" width="18.42578125" style="141" customWidth="1"/>
    <col min="7177" max="7177" width="22.7109375" style="141" customWidth="1"/>
    <col min="7178" max="7178" width="10.7109375" style="141" bestFit="1" customWidth="1"/>
    <col min="7179" max="7179" width="13.42578125" style="141" customWidth="1"/>
    <col min="7180" max="7425" width="9" style="141"/>
    <col min="7426" max="7426" width="4" style="141" customWidth="1"/>
    <col min="7427" max="7427" width="23" style="141" customWidth="1"/>
    <col min="7428" max="7428" width="20.28515625" style="141" customWidth="1"/>
    <col min="7429" max="7429" width="19.42578125" style="141" customWidth="1"/>
    <col min="7430" max="7430" width="15.7109375" style="141" customWidth="1"/>
    <col min="7431" max="7431" width="0" style="141" hidden="1" customWidth="1"/>
    <col min="7432" max="7432" width="18.42578125" style="141" customWidth="1"/>
    <col min="7433" max="7433" width="22.7109375" style="141" customWidth="1"/>
    <col min="7434" max="7434" width="10.7109375" style="141" bestFit="1" customWidth="1"/>
    <col min="7435" max="7435" width="13.42578125" style="141" customWidth="1"/>
    <col min="7436" max="7681" width="9" style="141"/>
    <col min="7682" max="7682" width="4" style="141" customWidth="1"/>
    <col min="7683" max="7683" width="23" style="141" customWidth="1"/>
    <col min="7684" max="7684" width="20.28515625" style="141" customWidth="1"/>
    <col min="7685" max="7685" width="19.42578125" style="141" customWidth="1"/>
    <col min="7686" max="7686" width="15.7109375" style="141" customWidth="1"/>
    <col min="7687" max="7687" width="0" style="141" hidden="1" customWidth="1"/>
    <col min="7688" max="7688" width="18.42578125" style="141" customWidth="1"/>
    <col min="7689" max="7689" width="22.7109375" style="141" customWidth="1"/>
    <col min="7690" max="7690" width="10.7109375" style="141" bestFit="1" customWidth="1"/>
    <col min="7691" max="7691" width="13.42578125" style="141" customWidth="1"/>
    <col min="7692" max="7937" width="9" style="141"/>
    <col min="7938" max="7938" width="4" style="141" customWidth="1"/>
    <col min="7939" max="7939" width="23" style="141" customWidth="1"/>
    <col min="7940" max="7940" width="20.28515625" style="141" customWidth="1"/>
    <col min="7941" max="7941" width="19.42578125" style="141" customWidth="1"/>
    <col min="7942" max="7942" width="15.7109375" style="141" customWidth="1"/>
    <col min="7943" max="7943" width="0" style="141" hidden="1" customWidth="1"/>
    <col min="7944" max="7944" width="18.42578125" style="141" customWidth="1"/>
    <col min="7945" max="7945" width="22.7109375" style="141" customWidth="1"/>
    <col min="7946" max="7946" width="10.7109375" style="141" bestFit="1" customWidth="1"/>
    <col min="7947" max="7947" width="13.42578125" style="141" customWidth="1"/>
    <col min="7948" max="8193" width="9" style="141"/>
    <col min="8194" max="8194" width="4" style="141" customWidth="1"/>
    <col min="8195" max="8195" width="23" style="141" customWidth="1"/>
    <col min="8196" max="8196" width="20.28515625" style="141" customWidth="1"/>
    <col min="8197" max="8197" width="19.42578125" style="141" customWidth="1"/>
    <col min="8198" max="8198" width="15.7109375" style="141" customWidth="1"/>
    <col min="8199" max="8199" width="0" style="141" hidden="1" customWidth="1"/>
    <col min="8200" max="8200" width="18.42578125" style="141" customWidth="1"/>
    <col min="8201" max="8201" width="22.7109375" style="141" customWidth="1"/>
    <col min="8202" max="8202" width="10.7109375" style="141" bestFit="1" customWidth="1"/>
    <col min="8203" max="8203" width="13.42578125" style="141" customWidth="1"/>
    <col min="8204" max="8449" width="9" style="141"/>
    <col min="8450" max="8450" width="4" style="141" customWidth="1"/>
    <col min="8451" max="8451" width="23" style="141" customWidth="1"/>
    <col min="8452" max="8452" width="20.28515625" style="141" customWidth="1"/>
    <col min="8453" max="8453" width="19.42578125" style="141" customWidth="1"/>
    <col min="8454" max="8454" width="15.7109375" style="141" customWidth="1"/>
    <col min="8455" max="8455" width="0" style="141" hidden="1" customWidth="1"/>
    <col min="8456" max="8456" width="18.42578125" style="141" customWidth="1"/>
    <col min="8457" max="8457" width="22.7109375" style="141" customWidth="1"/>
    <col min="8458" max="8458" width="10.7109375" style="141" bestFit="1" customWidth="1"/>
    <col min="8459" max="8459" width="13.42578125" style="141" customWidth="1"/>
    <col min="8460" max="8705" width="9" style="141"/>
    <col min="8706" max="8706" width="4" style="141" customWidth="1"/>
    <col min="8707" max="8707" width="23" style="141" customWidth="1"/>
    <col min="8708" max="8708" width="20.28515625" style="141" customWidth="1"/>
    <col min="8709" max="8709" width="19.42578125" style="141" customWidth="1"/>
    <col min="8710" max="8710" width="15.7109375" style="141" customWidth="1"/>
    <col min="8711" max="8711" width="0" style="141" hidden="1" customWidth="1"/>
    <col min="8712" max="8712" width="18.42578125" style="141" customWidth="1"/>
    <col min="8713" max="8713" width="22.7109375" style="141" customWidth="1"/>
    <col min="8714" max="8714" width="10.7109375" style="141" bestFit="1" customWidth="1"/>
    <col min="8715" max="8715" width="13.42578125" style="141" customWidth="1"/>
    <col min="8716" max="8961" width="9" style="141"/>
    <col min="8962" max="8962" width="4" style="141" customWidth="1"/>
    <col min="8963" max="8963" width="23" style="141" customWidth="1"/>
    <col min="8964" max="8964" width="20.28515625" style="141" customWidth="1"/>
    <col min="8965" max="8965" width="19.42578125" style="141" customWidth="1"/>
    <col min="8966" max="8966" width="15.7109375" style="141" customWidth="1"/>
    <col min="8967" max="8967" width="0" style="141" hidden="1" customWidth="1"/>
    <col min="8968" max="8968" width="18.42578125" style="141" customWidth="1"/>
    <col min="8969" max="8969" width="22.7109375" style="141" customWidth="1"/>
    <col min="8970" max="8970" width="10.7109375" style="141" bestFit="1" customWidth="1"/>
    <col min="8971" max="8971" width="13.42578125" style="141" customWidth="1"/>
    <col min="8972" max="9217" width="9" style="141"/>
    <col min="9218" max="9218" width="4" style="141" customWidth="1"/>
    <col min="9219" max="9219" width="23" style="141" customWidth="1"/>
    <col min="9220" max="9220" width="20.28515625" style="141" customWidth="1"/>
    <col min="9221" max="9221" width="19.42578125" style="141" customWidth="1"/>
    <col min="9222" max="9222" width="15.7109375" style="141" customWidth="1"/>
    <col min="9223" max="9223" width="0" style="141" hidden="1" customWidth="1"/>
    <col min="9224" max="9224" width="18.42578125" style="141" customWidth="1"/>
    <col min="9225" max="9225" width="22.7109375" style="141" customWidth="1"/>
    <col min="9226" max="9226" width="10.7109375" style="141" bestFit="1" customWidth="1"/>
    <col min="9227" max="9227" width="13.42578125" style="141" customWidth="1"/>
    <col min="9228" max="9473" width="9" style="141"/>
    <col min="9474" max="9474" width="4" style="141" customWidth="1"/>
    <col min="9475" max="9475" width="23" style="141" customWidth="1"/>
    <col min="9476" max="9476" width="20.28515625" style="141" customWidth="1"/>
    <col min="9477" max="9477" width="19.42578125" style="141" customWidth="1"/>
    <col min="9478" max="9478" width="15.7109375" style="141" customWidth="1"/>
    <col min="9479" max="9479" width="0" style="141" hidden="1" customWidth="1"/>
    <col min="9480" max="9480" width="18.42578125" style="141" customWidth="1"/>
    <col min="9481" max="9481" width="22.7109375" style="141" customWidth="1"/>
    <col min="9482" max="9482" width="10.7109375" style="141" bestFit="1" customWidth="1"/>
    <col min="9483" max="9483" width="13.42578125" style="141" customWidth="1"/>
    <col min="9484" max="9729" width="9" style="141"/>
    <col min="9730" max="9730" width="4" style="141" customWidth="1"/>
    <col min="9731" max="9731" width="23" style="141" customWidth="1"/>
    <col min="9732" max="9732" width="20.28515625" style="141" customWidth="1"/>
    <col min="9733" max="9733" width="19.42578125" style="141" customWidth="1"/>
    <col min="9734" max="9734" width="15.7109375" style="141" customWidth="1"/>
    <col min="9735" max="9735" width="0" style="141" hidden="1" customWidth="1"/>
    <col min="9736" max="9736" width="18.42578125" style="141" customWidth="1"/>
    <col min="9737" max="9737" width="22.7109375" style="141" customWidth="1"/>
    <col min="9738" max="9738" width="10.7109375" style="141" bestFit="1" customWidth="1"/>
    <col min="9739" max="9739" width="13.42578125" style="141" customWidth="1"/>
    <col min="9740" max="9985" width="9" style="141"/>
    <col min="9986" max="9986" width="4" style="141" customWidth="1"/>
    <col min="9987" max="9987" width="23" style="141" customWidth="1"/>
    <col min="9988" max="9988" width="20.28515625" style="141" customWidth="1"/>
    <col min="9989" max="9989" width="19.42578125" style="141" customWidth="1"/>
    <col min="9990" max="9990" width="15.7109375" style="141" customWidth="1"/>
    <col min="9991" max="9991" width="0" style="141" hidden="1" customWidth="1"/>
    <col min="9992" max="9992" width="18.42578125" style="141" customWidth="1"/>
    <col min="9993" max="9993" width="22.7109375" style="141" customWidth="1"/>
    <col min="9994" max="9994" width="10.7109375" style="141" bestFit="1" customWidth="1"/>
    <col min="9995" max="9995" width="13.42578125" style="141" customWidth="1"/>
    <col min="9996" max="10241" width="9" style="141"/>
    <col min="10242" max="10242" width="4" style="141" customWidth="1"/>
    <col min="10243" max="10243" width="23" style="141" customWidth="1"/>
    <col min="10244" max="10244" width="20.28515625" style="141" customWidth="1"/>
    <col min="10245" max="10245" width="19.42578125" style="141" customWidth="1"/>
    <col min="10246" max="10246" width="15.7109375" style="141" customWidth="1"/>
    <col min="10247" max="10247" width="0" style="141" hidden="1" customWidth="1"/>
    <col min="10248" max="10248" width="18.42578125" style="141" customWidth="1"/>
    <col min="10249" max="10249" width="22.7109375" style="141" customWidth="1"/>
    <col min="10250" max="10250" width="10.7109375" style="141" bestFit="1" customWidth="1"/>
    <col min="10251" max="10251" width="13.42578125" style="141" customWidth="1"/>
    <col min="10252" max="10497" width="9" style="141"/>
    <col min="10498" max="10498" width="4" style="141" customWidth="1"/>
    <col min="10499" max="10499" width="23" style="141" customWidth="1"/>
    <col min="10500" max="10500" width="20.28515625" style="141" customWidth="1"/>
    <col min="10501" max="10501" width="19.42578125" style="141" customWidth="1"/>
    <col min="10502" max="10502" width="15.7109375" style="141" customWidth="1"/>
    <col min="10503" max="10503" width="0" style="141" hidden="1" customWidth="1"/>
    <col min="10504" max="10504" width="18.42578125" style="141" customWidth="1"/>
    <col min="10505" max="10505" width="22.7109375" style="141" customWidth="1"/>
    <col min="10506" max="10506" width="10.7109375" style="141" bestFit="1" customWidth="1"/>
    <col min="10507" max="10507" width="13.42578125" style="141" customWidth="1"/>
    <col min="10508" max="10753" width="9" style="141"/>
    <col min="10754" max="10754" width="4" style="141" customWidth="1"/>
    <col min="10755" max="10755" width="23" style="141" customWidth="1"/>
    <col min="10756" max="10756" width="20.28515625" style="141" customWidth="1"/>
    <col min="10757" max="10757" width="19.42578125" style="141" customWidth="1"/>
    <col min="10758" max="10758" width="15.7109375" style="141" customWidth="1"/>
    <col min="10759" max="10759" width="0" style="141" hidden="1" customWidth="1"/>
    <col min="10760" max="10760" width="18.42578125" style="141" customWidth="1"/>
    <col min="10761" max="10761" width="22.7109375" style="141" customWidth="1"/>
    <col min="10762" max="10762" width="10.7109375" style="141" bestFit="1" customWidth="1"/>
    <col min="10763" max="10763" width="13.42578125" style="141" customWidth="1"/>
    <col min="10764" max="11009" width="9" style="141"/>
    <col min="11010" max="11010" width="4" style="141" customWidth="1"/>
    <col min="11011" max="11011" width="23" style="141" customWidth="1"/>
    <col min="11012" max="11012" width="20.28515625" style="141" customWidth="1"/>
    <col min="11013" max="11013" width="19.42578125" style="141" customWidth="1"/>
    <col min="11014" max="11014" width="15.7109375" style="141" customWidth="1"/>
    <col min="11015" max="11015" width="0" style="141" hidden="1" customWidth="1"/>
    <col min="11016" max="11016" width="18.42578125" style="141" customWidth="1"/>
    <col min="11017" max="11017" width="22.7109375" style="141" customWidth="1"/>
    <col min="11018" max="11018" width="10.7109375" style="141" bestFit="1" customWidth="1"/>
    <col min="11019" max="11019" width="13.42578125" style="141" customWidth="1"/>
    <col min="11020" max="11265" width="9" style="141"/>
    <col min="11266" max="11266" width="4" style="141" customWidth="1"/>
    <col min="11267" max="11267" width="23" style="141" customWidth="1"/>
    <col min="11268" max="11268" width="20.28515625" style="141" customWidth="1"/>
    <col min="11269" max="11269" width="19.42578125" style="141" customWidth="1"/>
    <col min="11270" max="11270" width="15.7109375" style="141" customWidth="1"/>
    <col min="11271" max="11271" width="0" style="141" hidden="1" customWidth="1"/>
    <col min="11272" max="11272" width="18.42578125" style="141" customWidth="1"/>
    <col min="11273" max="11273" width="22.7109375" style="141" customWidth="1"/>
    <col min="11274" max="11274" width="10.7109375" style="141" bestFit="1" customWidth="1"/>
    <col min="11275" max="11275" width="13.42578125" style="141" customWidth="1"/>
    <col min="11276" max="11521" width="9" style="141"/>
    <col min="11522" max="11522" width="4" style="141" customWidth="1"/>
    <col min="11523" max="11523" width="23" style="141" customWidth="1"/>
    <col min="11524" max="11524" width="20.28515625" style="141" customWidth="1"/>
    <col min="11525" max="11525" width="19.42578125" style="141" customWidth="1"/>
    <col min="11526" max="11526" width="15.7109375" style="141" customWidth="1"/>
    <col min="11527" max="11527" width="0" style="141" hidden="1" customWidth="1"/>
    <col min="11528" max="11528" width="18.42578125" style="141" customWidth="1"/>
    <col min="11529" max="11529" width="22.7109375" style="141" customWidth="1"/>
    <col min="11530" max="11530" width="10.7109375" style="141" bestFit="1" customWidth="1"/>
    <col min="11531" max="11531" width="13.42578125" style="141" customWidth="1"/>
    <col min="11532" max="11777" width="9" style="141"/>
    <col min="11778" max="11778" width="4" style="141" customWidth="1"/>
    <col min="11779" max="11779" width="23" style="141" customWidth="1"/>
    <col min="11780" max="11780" width="20.28515625" style="141" customWidth="1"/>
    <col min="11781" max="11781" width="19.42578125" style="141" customWidth="1"/>
    <col min="11782" max="11782" width="15.7109375" style="141" customWidth="1"/>
    <col min="11783" max="11783" width="0" style="141" hidden="1" customWidth="1"/>
    <col min="11784" max="11784" width="18.42578125" style="141" customWidth="1"/>
    <col min="11785" max="11785" width="22.7109375" style="141" customWidth="1"/>
    <col min="11786" max="11786" width="10.7109375" style="141" bestFit="1" customWidth="1"/>
    <col min="11787" max="11787" width="13.42578125" style="141" customWidth="1"/>
    <col min="11788" max="12033" width="9" style="141"/>
    <col min="12034" max="12034" width="4" style="141" customWidth="1"/>
    <col min="12035" max="12035" width="23" style="141" customWidth="1"/>
    <col min="12036" max="12036" width="20.28515625" style="141" customWidth="1"/>
    <col min="12037" max="12037" width="19.42578125" style="141" customWidth="1"/>
    <col min="12038" max="12038" width="15.7109375" style="141" customWidth="1"/>
    <col min="12039" max="12039" width="0" style="141" hidden="1" customWidth="1"/>
    <col min="12040" max="12040" width="18.42578125" style="141" customWidth="1"/>
    <col min="12041" max="12041" width="22.7109375" style="141" customWidth="1"/>
    <col min="12042" max="12042" width="10.7109375" style="141" bestFit="1" customWidth="1"/>
    <col min="12043" max="12043" width="13.42578125" style="141" customWidth="1"/>
    <col min="12044" max="12289" width="9" style="141"/>
    <col min="12290" max="12290" width="4" style="141" customWidth="1"/>
    <col min="12291" max="12291" width="23" style="141" customWidth="1"/>
    <col min="12292" max="12292" width="20.28515625" style="141" customWidth="1"/>
    <col min="12293" max="12293" width="19.42578125" style="141" customWidth="1"/>
    <col min="12294" max="12294" width="15.7109375" style="141" customWidth="1"/>
    <col min="12295" max="12295" width="0" style="141" hidden="1" customWidth="1"/>
    <col min="12296" max="12296" width="18.42578125" style="141" customWidth="1"/>
    <col min="12297" max="12297" width="22.7109375" style="141" customWidth="1"/>
    <col min="12298" max="12298" width="10.7109375" style="141" bestFit="1" customWidth="1"/>
    <col min="12299" max="12299" width="13.42578125" style="141" customWidth="1"/>
    <col min="12300" max="12545" width="9" style="141"/>
    <col min="12546" max="12546" width="4" style="141" customWidth="1"/>
    <col min="12547" max="12547" width="23" style="141" customWidth="1"/>
    <col min="12548" max="12548" width="20.28515625" style="141" customWidth="1"/>
    <col min="12549" max="12549" width="19.42578125" style="141" customWidth="1"/>
    <col min="12550" max="12550" width="15.7109375" style="141" customWidth="1"/>
    <col min="12551" max="12551" width="0" style="141" hidden="1" customWidth="1"/>
    <col min="12552" max="12552" width="18.42578125" style="141" customWidth="1"/>
    <col min="12553" max="12553" width="22.7109375" style="141" customWidth="1"/>
    <col min="12554" max="12554" width="10.7109375" style="141" bestFit="1" customWidth="1"/>
    <col min="12555" max="12555" width="13.42578125" style="141" customWidth="1"/>
    <col min="12556" max="12801" width="9" style="141"/>
    <col min="12802" max="12802" width="4" style="141" customWidth="1"/>
    <col min="12803" max="12803" width="23" style="141" customWidth="1"/>
    <col min="12804" max="12804" width="20.28515625" style="141" customWidth="1"/>
    <col min="12805" max="12805" width="19.42578125" style="141" customWidth="1"/>
    <col min="12806" max="12806" width="15.7109375" style="141" customWidth="1"/>
    <col min="12807" max="12807" width="0" style="141" hidden="1" customWidth="1"/>
    <col min="12808" max="12808" width="18.42578125" style="141" customWidth="1"/>
    <col min="12809" max="12809" width="22.7109375" style="141" customWidth="1"/>
    <col min="12810" max="12810" width="10.7109375" style="141" bestFit="1" customWidth="1"/>
    <col min="12811" max="12811" width="13.42578125" style="141" customWidth="1"/>
    <col min="12812" max="13057" width="9" style="141"/>
    <col min="13058" max="13058" width="4" style="141" customWidth="1"/>
    <col min="13059" max="13059" width="23" style="141" customWidth="1"/>
    <col min="13060" max="13060" width="20.28515625" style="141" customWidth="1"/>
    <col min="13061" max="13061" width="19.42578125" style="141" customWidth="1"/>
    <col min="13062" max="13062" width="15.7109375" style="141" customWidth="1"/>
    <col min="13063" max="13063" width="0" style="141" hidden="1" customWidth="1"/>
    <col min="13064" max="13064" width="18.42578125" style="141" customWidth="1"/>
    <col min="13065" max="13065" width="22.7109375" style="141" customWidth="1"/>
    <col min="13066" max="13066" width="10.7109375" style="141" bestFit="1" customWidth="1"/>
    <col min="13067" max="13067" width="13.42578125" style="141" customWidth="1"/>
    <col min="13068" max="13313" width="9" style="141"/>
    <col min="13314" max="13314" width="4" style="141" customWidth="1"/>
    <col min="13315" max="13315" width="23" style="141" customWidth="1"/>
    <col min="13316" max="13316" width="20.28515625" style="141" customWidth="1"/>
    <col min="13317" max="13317" width="19.42578125" style="141" customWidth="1"/>
    <col min="13318" max="13318" width="15.7109375" style="141" customWidth="1"/>
    <col min="13319" max="13319" width="0" style="141" hidden="1" customWidth="1"/>
    <col min="13320" max="13320" width="18.42578125" style="141" customWidth="1"/>
    <col min="13321" max="13321" width="22.7109375" style="141" customWidth="1"/>
    <col min="13322" max="13322" width="10.7109375" style="141" bestFit="1" customWidth="1"/>
    <col min="13323" max="13323" width="13.42578125" style="141" customWidth="1"/>
    <col min="13324" max="13569" width="9" style="141"/>
    <col min="13570" max="13570" width="4" style="141" customWidth="1"/>
    <col min="13571" max="13571" width="23" style="141" customWidth="1"/>
    <col min="13572" max="13572" width="20.28515625" style="141" customWidth="1"/>
    <col min="13573" max="13573" width="19.42578125" style="141" customWidth="1"/>
    <col min="13574" max="13574" width="15.7109375" style="141" customWidth="1"/>
    <col min="13575" max="13575" width="0" style="141" hidden="1" customWidth="1"/>
    <col min="13576" max="13576" width="18.42578125" style="141" customWidth="1"/>
    <col min="13577" max="13577" width="22.7109375" style="141" customWidth="1"/>
    <col min="13578" max="13578" width="10.7109375" style="141" bestFit="1" customWidth="1"/>
    <col min="13579" max="13579" width="13.42578125" style="141" customWidth="1"/>
    <col min="13580" max="13825" width="9" style="141"/>
    <col min="13826" max="13826" width="4" style="141" customWidth="1"/>
    <col min="13827" max="13827" width="23" style="141" customWidth="1"/>
    <col min="13828" max="13828" width="20.28515625" style="141" customWidth="1"/>
    <col min="13829" max="13829" width="19.42578125" style="141" customWidth="1"/>
    <col min="13830" max="13830" width="15.7109375" style="141" customWidth="1"/>
    <col min="13831" max="13831" width="0" style="141" hidden="1" customWidth="1"/>
    <col min="13832" max="13832" width="18.42578125" style="141" customWidth="1"/>
    <col min="13833" max="13833" width="22.7109375" style="141" customWidth="1"/>
    <col min="13834" max="13834" width="10.7109375" style="141" bestFit="1" customWidth="1"/>
    <col min="13835" max="13835" width="13.42578125" style="141" customWidth="1"/>
    <col min="13836" max="14081" width="9" style="141"/>
    <col min="14082" max="14082" width="4" style="141" customWidth="1"/>
    <col min="14083" max="14083" width="23" style="141" customWidth="1"/>
    <col min="14084" max="14084" width="20.28515625" style="141" customWidth="1"/>
    <col min="14085" max="14085" width="19.42578125" style="141" customWidth="1"/>
    <col min="14086" max="14086" width="15.7109375" style="141" customWidth="1"/>
    <col min="14087" max="14087" width="0" style="141" hidden="1" customWidth="1"/>
    <col min="14088" max="14088" width="18.42578125" style="141" customWidth="1"/>
    <col min="14089" max="14089" width="22.7109375" style="141" customWidth="1"/>
    <col min="14090" max="14090" width="10.7109375" style="141" bestFit="1" customWidth="1"/>
    <col min="14091" max="14091" width="13.42578125" style="141" customWidth="1"/>
    <col min="14092" max="14337" width="9" style="141"/>
    <col min="14338" max="14338" width="4" style="141" customWidth="1"/>
    <col min="14339" max="14339" width="23" style="141" customWidth="1"/>
    <col min="14340" max="14340" width="20.28515625" style="141" customWidth="1"/>
    <col min="14341" max="14341" width="19.42578125" style="141" customWidth="1"/>
    <col min="14342" max="14342" width="15.7109375" style="141" customWidth="1"/>
    <col min="14343" max="14343" width="0" style="141" hidden="1" customWidth="1"/>
    <col min="14344" max="14344" width="18.42578125" style="141" customWidth="1"/>
    <col min="14345" max="14345" width="22.7109375" style="141" customWidth="1"/>
    <col min="14346" max="14346" width="10.7109375" style="141" bestFit="1" customWidth="1"/>
    <col min="14347" max="14347" width="13.42578125" style="141" customWidth="1"/>
    <col min="14348" max="14593" width="9" style="141"/>
    <col min="14594" max="14594" width="4" style="141" customWidth="1"/>
    <col min="14595" max="14595" width="23" style="141" customWidth="1"/>
    <col min="14596" max="14596" width="20.28515625" style="141" customWidth="1"/>
    <col min="14597" max="14597" width="19.42578125" style="141" customWidth="1"/>
    <col min="14598" max="14598" width="15.7109375" style="141" customWidth="1"/>
    <col min="14599" max="14599" width="0" style="141" hidden="1" customWidth="1"/>
    <col min="14600" max="14600" width="18.42578125" style="141" customWidth="1"/>
    <col min="14601" max="14601" width="22.7109375" style="141" customWidth="1"/>
    <col min="14602" max="14602" width="10.7109375" style="141" bestFit="1" customWidth="1"/>
    <col min="14603" max="14603" width="13.42578125" style="141" customWidth="1"/>
    <col min="14604" max="14849" width="9" style="141"/>
    <col min="14850" max="14850" width="4" style="141" customWidth="1"/>
    <col min="14851" max="14851" width="23" style="141" customWidth="1"/>
    <col min="14852" max="14852" width="20.28515625" style="141" customWidth="1"/>
    <col min="14853" max="14853" width="19.42578125" style="141" customWidth="1"/>
    <col min="14854" max="14854" width="15.7109375" style="141" customWidth="1"/>
    <col min="14855" max="14855" width="0" style="141" hidden="1" customWidth="1"/>
    <col min="14856" max="14856" width="18.42578125" style="141" customWidth="1"/>
    <col min="14857" max="14857" width="22.7109375" style="141" customWidth="1"/>
    <col min="14858" max="14858" width="10.7109375" style="141" bestFit="1" customWidth="1"/>
    <col min="14859" max="14859" width="13.42578125" style="141" customWidth="1"/>
    <col min="14860" max="15105" width="9" style="141"/>
    <col min="15106" max="15106" width="4" style="141" customWidth="1"/>
    <col min="15107" max="15107" width="23" style="141" customWidth="1"/>
    <col min="15108" max="15108" width="20.28515625" style="141" customWidth="1"/>
    <col min="15109" max="15109" width="19.42578125" style="141" customWidth="1"/>
    <col min="15110" max="15110" width="15.7109375" style="141" customWidth="1"/>
    <col min="15111" max="15111" width="0" style="141" hidden="1" customWidth="1"/>
    <col min="15112" max="15112" width="18.42578125" style="141" customWidth="1"/>
    <col min="15113" max="15113" width="22.7109375" style="141" customWidth="1"/>
    <col min="15114" max="15114" width="10.7109375" style="141" bestFit="1" customWidth="1"/>
    <col min="15115" max="15115" width="13.42578125" style="141" customWidth="1"/>
    <col min="15116" max="15361" width="9" style="141"/>
    <col min="15362" max="15362" width="4" style="141" customWidth="1"/>
    <col min="15363" max="15363" width="23" style="141" customWidth="1"/>
    <col min="15364" max="15364" width="20.28515625" style="141" customWidth="1"/>
    <col min="15365" max="15365" width="19.42578125" style="141" customWidth="1"/>
    <col min="15366" max="15366" width="15.7109375" style="141" customWidth="1"/>
    <col min="15367" max="15367" width="0" style="141" hidden="1" customWidth="1"/>
    <col min="15368" max="15368" width="18.42578125" style="141" customWidth="1"/>
    <col min="15369" max="15369" width="22.7109375" style="141" customWidth="1"/>
    <col min="15370" max="15370" width="10.7109375" style="141" bestFit="1" customWidth="1"/>
    <col min="15371" max="15371" width="13.42578125" style="141" customWidth="1"/>
    <col min="15372" max="15617" width="9" style="141"/>
    <col min="15618" max="15618" width="4" style="141" customWidth="1"/>
    <col min="15619" max="15619" width="23" style="141" customWidth="1"/>
    <col min="15620" max="15620" width="20.28515625" style="141" customWidth="1"/>
    <col min="15621" max="15621" width="19.42578125" style="141" customWidth="1"/>
    <col min="15622" max="15622" width="15.7109375" style="141" customWidth="1"/>
    <col min="15623" max="15623" width="0" style="141" hidden="1" customWidth="1"/>
    <col min="15624" max="15624" width="18.42578125" style="141" customWidth="1"/>
    <col min="15625" max="15625" width="22.7109375" style="141" customWidth="1"/>
    <col min="15626" max="15626" width="10.7109375" style="141" bestFit="1" customWidth="1"/>
    <col min="15627" max="15627" width="13.42578125" style="141" customWidth="1"/>
    <col min="15628" max="15873" width="9" style="141"/>
    <col min="15874" max="15874" width="4" style="141" customWidth="1"/>
    <col min="15875" max="15875" width="23" style="141" customWidth="1"/>
    <col min="15876" max="15876" width="20.28515625" style="141" customWidth="1"/>
    <col min="15877" max="15877" width="19.42578125" style="141" customWidth="1"/>
    <col min="15878" max="15878" width="15.7109375" style="141" customWidth="1"/>
    <col min="15879" max="15879" width="0" style="141" hidden="1" customWidth="1"/>
    <col min="15880" max="15880" width="18.42578125" style="141" customWidth="1"/>
    <col min="15881" max="15881" width="22.7109375" style="141" customWidth="1"/>
    <col min="15882" max="15882" width="10.7109375" style="141" bestFit="1" customWidth="1"/>
    <col min="15883" max="15883" width="13.42578125" style="141" customWidth="1"/>
    <col min="15884" max="16129" width="9" style="141"/>
    <col min="16130" max="16130" width="4" style="141" customWidth="1"/>
    <col min="16131" max="16131" width="23" style="141" customWidth="1"/>
    <col min="16132" max="16132" width="20.28515625" style="141" customWidth="1"/>
    <col min="16133" max="16133" width="19.42578125" style="141" customWidth="1"/>
    <col min="16134" max="16134" width="15.7109375" style="141" customWidth="1"/>
    <col min="16135" max="16135" width="0" style="141" hidden="1" customWidth="1"/>
    <col min="16136" max="16136" width="18.42578125" style="141" customWidth="1"/>
    <col min="16137" max="16137" width="22.7109375" style="141" customWidth="1"/>
    <col min="16138" max="16138" width="10.7109375" style="141" bestFit="1" customWidth="1"/>
    <col min="16139" max="16139" width="13.42578125" style="141" customWidth="1"/>
    <col min="16140" max="16384" width="9" style="141"/>
  </cols>
  <sheetData>
    <row r="1" spans="1:58" s="132" customFormat="1" ht="18.75" customHeight="1" x14ac:dyDescent="0.3">
      <c r="A1" s="131" t="s">
        <v>181</v>
      </c>
      <c r="E1" s="133"/>
      <c r="I1" s="134"/>
      <c r="J1" s="135"/>
      <c r="O1" s="136"/>
      <c r="P1" s="136"/>
      <c r="Q1" s="136"/>
      <c r="R1" s="136"/>
      <c r="S1" s="136"/>
      <c r="T1" s="136"/>
      <c r="U1" s="136"/>
      <c r="V1" s="136"/>
      <c r="W1" s="136"/>
      <c r="X1" s="136"/>
      <c r="Y1" s="136"/>
      <c r="Z1" s="136"/>
      <c r="AA1" s="136"/>
      <c r="AB1" s="136"/>
      <c r="AC1" s="136"/>
      <c r="AD1" s="136"/>
      <c r="AE1" s="136"/>
      <c r="AF1" s="136"/>
      <c r="AG1" s="136"/>
      <c r="AH1" s="136"/>
      <c r="AI1" s="136"/>
      <c r="AJ1" s="136"/>
      <c r="AK1" s="136"/>
      <c r="AL1" s="136"/>
      <c r="AM1" s="136"/>
      <c r="AN1" s="136"/>
      <c r="AO1" s="136"/>
      <c r="AP1" s="136"/>
      <c r="AQ1" s="136"/>
      <c r="AR1" s="136"/>
      <c r="AS1" s="136"/>
      <c r="AT1" s="136"/>
      <c r="AU1" s="136"/>
      <c r="AV1" s="137"/>
      <c r="AW1" s="137"/>
      <c r="AX1" s="137"/>
      <c r="AY1" s="137"/>
      <c r="AZ1" s="137"/>
      <c r="BA1" s="137"/>
      <c r="BB1" s="137"/>
      <c r="BC1" s="137"/>
      <c r="BD1" s="137"/>
      <c r="BE1" s="137"/>
      <c r="BF1" s="137"/>
    </row>
    <row r="2" spans="1:58" s="132" customFormat="1" ht="18.75" x14ac:dyDescent="0.3">
      <c r="A2" s="131" t="s">
        <v>182</v>
      </c>
      <c r="E2" s="133"/>
      <c r="I2" s="134"/>
      <c r="J2" s="135"/>
      <c r="L2" s="138"/>
      <c r="O2" s="136"/>
      <c r="P2" s="136"/>
      <c r="Q2" s="136"/>
      <c r="R2" s="136"/>
      <c r="S2" s="136"/>
      <c r="T2" s="136"/>
      <c r="U2" s="136"/>
      <c r="V2" s="136"/>
      <c r="W2" s="136"/>
      <c r="X2" s="136"/>
      <c r="Y2" s="136"/>
      <c r="Z2" s="136"/>
      <c r="AA2" s="136"/>
      <c r="AB2" s="136"/>
      <c r="AC2" s="136"/>
      <c r="AD2" s="136"/>
      <c r="AE2" s="136"/>
      <c r="AF2" s="136"/>
      <c r="AG2" s="136"/>
      <c r="AH2" s="136"/>
      <c r="AI2" s="136"/>
      <c r="AJ2" s="136"/>
      <c r="AK2" s="136"/>
      <c r="AL2" s="136"/>
      <c r="AM2" s="136"/>
      <c r="AN2" s="136"/>
      <c r="AO2" s="136"/>
      <c r="AP2" s="136"/>
      <c r="AQ2" s="136"/>
      <c r="AR2" s="136"/>
      <c r="AS2" s="136"/>
      <c r="AT2" s="136"/>
      <c r="AU2" s="137"/>
      <c r="AV2" s="137"/>
      <c r="AW2" s="137"/>
      <c r="AX2" s="137"/>
      <c r="AY2" s="137"/>
      <c r="AZ2" s="137"/>
      <c r="BA2" s="137"/>
      <c r="BB2" s="137"/>
      <c r="BC2" s="137"/>
      <c r="BD2" s="137"/>
      <c r="BE2" s="137"/>
    </row>
    <row r="3" spans="1:58" s="132" customFormat="1" ht="11.25" customHeight="1" x14ac:dyDescent="0.3">
      <c r="A3" s="131"/>
      <c r="E3" s="133"/>
      <c r="I3" s="134"/>
      <c r="J3" s="135"/>
      <c r="L3" s="138"/>
      <c r="O3" s="136"/>
      <c r="P3" s="136"/>
      <c r="Q3" s="136"/>
      <c r="R3" s="136"/>
      <c r="S3" s="136"/>
      <c r="T3" s="136"/>
      <c r="U3" s="136"/>
      <c r="V3" s="136"/>
      <c r="W3" s="136"/>
      <c r="X3" s="136"/>
      <c r="Y3" s="136"/>
      <c r="Z3" s="136"/>
      <c r="AA3" s="136"/>
      <c r="AB3" s="136"/>
      <c r="AC3" s="136"/>
      <c r="AD3" s="136"/>
      <c r="AE3" s="136"/>
      <c r="AF3" s="136"/>
      <c r="AG3" s="136"/>
      <c r="AH3" s="136"/>
      <c r="AI3" s="136"/>
      <c r="AJ3" s="136"/>
      <c r="AK3" s="136"/>
      <c r="AL3" s="136"/>
      <c r="AM3" s="136"/>
      <c r="AN3" s="136"/>
      <c r="AO3" s="136"/>
      <c r="AP3" s="136"/>
      <c r="AQ3" s="136"/>
      <c r="AR3" s="136"/>
      <c r="AS3" s="136"/>
      <c r="AT3" s="136"/>
      <c r="AU3" s="137"/>
      <c r="AV3" s="137"/>
      <c r="AW3" s="137"/>
      <c r="AX3" s="137"/>
      <c r="AY3" s="137"/>
      <c r="AZ3" s="137"/>
      <c r="BA3" s="137"/>
      <c r="BB3" s="137"/>
      <c r="BC3" s="137"/>
      <c r="BD3" s="137"/>
      <c r="BE3" s="137"/>
    </row>
    <row r="4" spans="1:58" s="132" customFormat="1" ht="27.75" customHeight="1" x14ac:dyDescent="0.3">
      <c r="A4" s="245" t="s">
        <v>213</v>
      </c>
      <c r="B4" s="245"/>
      <c r="C4" s="245"/>
      <c r="D4" s="245"/>
      <c r="E4" s="245"/>
      <c r="F4" s="245"/>
      <c r="G4" s="245"/>
      <c r="H4" s="245"/>
      <c r="I4" s="245"/>
      <c r="J4" s="245"/>
      <c r="K4" s="245"/>
      <c r="L4" s="245"/>
      <c r="M4" s="245"/>
      <c r="N4" s="245"/>
      <c r="O4" s="245"/>
      <c r="P4" s="245"/>
      <c r="Q4" s="136"/>
      <c r="R4" s="136"/>
      <c r="S4" s="136"/>
      <c r="T4" s="136"/>
      <c r="U4" s="136"/>
      <c r="V4" s="136"/>
      <c r="W4" s="136"/>
      <c r="X4" s="136"/>
      <c r="Y4" s="136"/>
      <c r="Z4" s="136"/>
      <c r="AA4" s="136"/>
      <c r="AB4" s="136"/>
      <c r="AC4" s="136"/>
      <c r="AD4" s="136"/>
      <c r="AE4" s="136"/>
      <c r="AF4" s="136"/>
      <c r="AG4" s="136"/>
      <c r="AH4" s="136"/>
      <c r="AI4" s="136"/>
      <c r="AJ4" s="136"/>
      <c r="AK4" s="136"/>
      <c r="AL4" s="136"/>
      <c r="AM4" s="136"/>
      <c r="AN4" s="136"/>
      <c r="AO4" s="136"/>
      <c r="AP4" s="136"/>
      <c r="AQ4" s="136"/>
      <c r="AR4" s="136"/>
      <c r="AS4" s="136"/>
      <c r="AT4" s="136"/>
      <c r="AU4" s="137"/>
      <c r="AV4" s="137"/>
      <c r="AW4" s="137"/>
      <c r="AX4" s="137"/>
      <c r="AY4" s="137"/>
      <c r="AZ4" s="137"/>
      <c r="BA4" s="137"/>
      <c r="BB4" s="137"/>
      <c r="BC4" s="137"/>
      <c r="BD4" s="137"/>
      <c r="BE4" s="137"/>
    </row>
    <row r="5" spans="1:58" s="132" customFormat="1" ht="26.25" customHeight="1" x14ac:dyDescent="0.3">
      <c r="A5" s="246" t="s">
        <v>214</v>
      </c>
      <c r="B5" s="246"/>
      <c r="C5" s="246"/>
      <c r="D5" s="246"/>
      <c r="E5" s="246"/>
      <c r="F5" s="246"/>
      <c r="G5" s="246"/>
      <c r="H5" s="246"/>
      <c r="I5" s="246"/>
      <c r="J5" s="246"/>
      <c r="K5" s="246"/>
      <c r="L5" s="246"/>
      <c r="M5" s="246"/>
      <c r="N5" s="246"/>
      <c r="O5" s="246"/>
      <c r="P5" s="246"/>
      <c r="Q5" s="136"/>
      <c r="R5" s="136"/>
      <c r="S5" s="136"/>
      <c r="T5" s="136"/>
      <c r="U5" s="136"/>
      <c r="V5" s="136"/>
      <c r="W5" s="136"/>
      <c r="X5" s="136"/>
      <c r="Y5" s="136"/>
      <c r="Z5" s="136"/>
      <c r="AA5" s="136"/>
      <c r="AB5" s="136"/>
      <c r="AC5" s="136"/>
      <c r="AD5" s="136"/>
      <c r="AE5" s="136"/>
      <c r="AF5" s="136"/>
      <c r="AG5" s="136"/>
      <c r="AH5" s="136"/>
      <c r="AI5" s="136"/>
      <c r="AJ5" s="136"/>
      <c r="AK5" s="136"/>
      <c r="AL5" s="136"/>
      <c r="AM5" s="136"/>
      <c r="AN5" s="136"/>
      <c r="AO5" s="136"/>
      <c r="AP5" s="136"/>
      <c r="AQ5" s="136"/>
      <c r="AR5" s="136"/>
      <c r="AS5" s="136"/>
      <c r="AT5" s="136"/>
      <c r="AU5" s="137"/>
      <c r="AV5" s="137"/>
      <c r="AW5" s="137"/>
      <c r="AX5" s="137"/>
      <c r="AY5" s="137"/>
      <c r="AZ5" s="137"/>
      <c r="BA5" s="137"/>
      <c r="BB5" s="137"/>
      <c r="BC5" s="137"/>
      <c r="BD5" s="137"/>
      <c r="BE5" s="137"/>
    </row>
    <row r="6" spans="1:58" x14ac:dyDescent="0.25">
      <c r="A6" s="247"/>
      <c r="B6" s="247"/>
      <c r="C6" s="247"/>
      <c r="D6" s="247"/>
      <c r="E6" s="247"/>
      <c r="F6" s="247"/>
      <c r="G6" s="247"/>
      <c r="H6" s="247"/>
    </row>
    <row r="7" spans="1:58" s="149" customFormat="1" ht="46.5" customHeight="1" x14ac:dyDescent="0.2">
      <c r="A7" s="142" t="s">
        <v>0</v>
      </c>
      <c r="B7" s="142" t="s">
        <v>1</v>
      </c>
      <c r="C7" s="142" t="s">
        <v>184</v>
      </c>
      <c r="D7" s="142" t="s">
        <v>185</v>
      </c>
      <c r="E7" s="142" t="s">
        <v>186</v>
      </c>
      <c r="F7" s="143" t="s">
        <v>187</v>
      </c>
      <c r="G7" s="144" t="s">
        <v>188</v>
      </c>
      <c r="H7" s="144" t="s">
        <v>189</v>
      </c>
      <c r="I7" s="145" t="s">
        <v>190</v>
      </c>
      <c r="J7" s="146" t="s">
        <v>191</v>
      </c>
      <c r="K7" s="144" t="s">
        <v>192</v>
      </c>
      <c r="L7" s="144" t="s">
        <v>193</v>
      </c>
      <c r="M7" s="144" t="s">
        <v>194</v>
      </c>
      <c r="N7" s="144" t="s">
        <v>219</v>
      </c>
      <c r="O7" s="144" t="s">
        <v>195</v>
      </c>
      <c r="P7" s="144" t="s">
        <v>2</v>
      </c>
      <c r="Q7" s="147"/>
      <c r="R7" s="147"/>
      <c r="S7" s="147"/>
      <c r="T7" s="147"/>
      <c r="U7" s="147"/>
      <c r="V7" s="147"/>
      <c r="W7" s="147"/>
      <c r="X7" s="147"/>
      <c r="Y7" s="147"/>
      <c r="Z7" s="147"/>
      <c r="AA7" s="147"/>
      <c r="AB7" s="147"/>
      <c r="AC7" s="147"/>
      <c r="AD7" s="147"/>
      <c r="AE7" s="147"/>
      <c r="AF7" s="147"/>
      <c r="AG7" s="147"/>
      <c r="AH7" s="147"/>
      <c r="AI7" s="147"/>
      <c r="AJ7" s="147"/>
      <c r="AK7" s="147"/>
      <c r="AL7" s="147"/>
      <c r="AM7" s="147"/>
      <c r="AN7" s="147"/>
      <c r="AO7" s="147"/>
      <c r="AP7" s="147"/>
      <c r="AQ7" s="147"/>
      <c r="AR7" s="147"/>
      <c r="AS7" s="147"/>
      <c r="AT7" s="147"/>
      <c r="AU7" s="148"/>
      <c r="AV7" s="148"/>
      <c r="AW7" s="148"/>
      <c r="AX7" s="148"/>
      <c r="AY7" s="148"/>
      <c r="AZ7" s="148"/>
      <c r="BA7" s="148"/>
      <c r="BB7" s="148"/>
      <c r="BC7" s="148"/>
      <c r="BD7" s="148"/>
      <c r="BE7" s="148"/>
    </row>
    <row r="8" spans="1:58" s="157" customFormat="1" ht="24" customHeight="1" x14ac:dyDescent="0.25">
      <c r="A8" s="150" t="s">
        <v>3</v>
      </c>
      <c r="B8" s="151" t="s">
        <v>4</v>
      </c>
      <c r="C8" s="142"/>
      <c r="D8" s="142"/>
      <c r="E8" s="152"/>
      <c r="F8" s="153"/>
      <c r="G8" s="153"/>
      <c r="H8" s="154"/>
      <c r="I8" s="155"/>
      <c r="J8" s="156"/>
      <c r="K8" s="155"/>
      <c r="L8" s="155"/>
      <c r="M8" s="155"/>
      <c r="N8" s="155"/>
      <c r="O8" s="155"/>
      <c r="P8" s="155"/>
    </row>
    <row r="9" spans="1:58" ht="17.25" customHeight="1" x14ac:dyDescent="0.25">
      <c r="A9" s="158">
        <v>1</v>
      </c>
      <c r="B9" s="159" t="s">
        <v>5</v>
      </c>
      <c r="C9" s="160">
        <v>5.76</v>
      </c>
      <c r="D9" s="160">
        <v>0.7</v>
      </c>
      <c r="E9" s="161"/>
      <c r="F9" s="162">
        <f>SUM(C9:E9)</f>
        <v>6.46</v>
      </c>
      <c r="G9" s="163">
        <f>F9*1490000</f>
        <v>9625400</v>
      </c>
      <c r="H9" s="164" t="s">
        <v>196</v>
      </c>
      <c r="I9" s="165">
        <v>252</v>
      </c>
      <c r="J9" s="166">
        <v>1</v>
      </c>
      <c r="K9" s="167">
        <v>8000</v>
      </c>
      <c r="L9" s="167">
        <f>F9*I9*J9*K9</f>
        <v>13023360</v>
      </c>
      <c r="M9" s="168">
        <v>2000000</v>
      </c>
      <c r="N9" s="168">
        <v>1490000</v>
      </c>
      <c r="O9" s="169">
        <f>L9+M9+N9</f>
        <v>16513360</v>
      </c>
      <c r="P9" s="170"/>
    </row>
    <row r="10" spans="1:58" ht="17.25" customHeight="1" x14ac:dyDescent="0.25">
      <c r="A10" s="171">
        <v>2</v>
      </c>
      <c r="B10" s="172" t="s">
        <v>6</v>
      </c>
      <c r="C10" s="173">
        <v>4.4000000000000004</v>
      </c>
      <c r="D10" s="174">
        <v>0.5</v>
      </c>
      <c r="E10" s="175"/>
      <c r="F10" s="162">
        <f>SUM(C10:E10)</f>
        <v>4.9000000000000004</v>
      </c>
      <c r="G10" s="163">
        <f>F10*1490000</f>
        <v>7301000.0000000009</v>
      </c>
      <c r="H10" s="176" t="s">
        <v>196</v>
      </c>
      <c r="I10" s="177">
        <v>211</v>
      </c>
      <c r="J10" s="178">
        <v>0.95</v>
      </c>
      <c r="K10" s="167">
        <v>8000</v>
      </c>
      <c r="L10" s="167">
        <f>F10*I10*J10*K10</f>
        <v>7857640</v>
      </c>
      <c r="M10" s="168">
        <v>2000000</v>
      </c>
      <c r="N10" s="168">
        <v>1490000</v>
      </c>
      <c r="O10" s="169">
        <f>L10+M10+N10</f>
        <v>11347640</v>
      </c>
      <c r="P10" s="179"/>
    </row>
    <row r="11" spans="1:58" ht="17.25" customHeight="1" x14ac:dyDescent="0.25">
      <c r="A11" s="171">
        <v>3</v>
      </c>
      <c r="B11" s="180" t="s">
        <v>7</v>
      </c>
      <c r="C11" s="174">
        <v>4.9800000000000004</v>
      </c>
      <c r="D11" s="174">
        <v>0.5</v>
      </c>
      <c r="E11" s="175"/>
      <c r="F11" s="162">
        <f>SUM(C11:E11)</f>
        <v>5.48</v>
      </c>
      <c r="G11" s="163">
        <f>F11*1490000</f>
        <v>8165200.0000000009</v>
      </c>
      <c r="H11" s="176" t="s">
        <v>196</v>
      </c>
      <c r="I11" s="177">
        <v>244</v>
      </c>
      <c r="J11" s="178">
        <v>0.95</v>
      </c>
      <c r="K11" s="167">
        <v>8000</v>
      </c>
      <c r="L11" s="167">
        <f>F11*I11*J11*K11</f>
        <v>10162112.000000002</v>
      </c>
      <c r="M11" s="168">
        <v>2000000</v>
      </c>
      <c r="N11" s="168">
        <v>1490000</v>
      </c>
      <c r="O11" s="169">
        <f>L11+M11+N11</f>
        <v>13652112.000000002</v>
      </c>
      <c r="P11" s="179"/>
    </row>
    <row r="12" spans="1:58" ht="17.25" customHeight="1" x14ac:dyDescent="0.25">
      <c r="A12" s="171">
        <v>4</v>
      </c>
      <c r="B12" s="172" t="s">
        <v>8</v>
      </c>
      <c r="C12" s="173">
        <v>6.1</v>
      </c>
      <c r="D12" s="174">
        <v>0.5</v>
      </c>
      <c r="E12" s="175"/>
      <c r="F12" s="162">
        <f>SUM(C12:E12)</f>
        <v>6.6</v>
      </c>
      <c r="G12" s="163">
        <f>F12*1490000</f>
        <v>9834000</v>
      </c>
      <c r="H12" s="176" t="s">
        <v>196</v>
      </c>
      <c r="I12" s="177">
        <v>252</v>
      </c>
      <c r="J12" s="178">
        <v>0.95</v>
      </c>
      <c r="K12" s="167">
        <v>8000</v>
      </c>
      <c r="L12" s="167">
        <f>F12*I12*J12*K12</f>
        <v>12640319.999999998</v>
      </c>
      <c r="M12" s="168">
        <v>2000000</v>
      </c>
      <c r="N12" s="168">
        <v>1490000</v>
      </c>
      <c r="O12" s="169">
        <f>L12+M12+N12</f>
        <v>16130319.999999998</v>
      </c>
      <c r="P12" s="179"/>
    </row>
    <row r="13" spans="1:58" s="157" customFormat="1" ht="24" customHeight="1" x14ac:dyDescent="0.25">
      <c r="A13" s="150" t="s">
        <v>9</v>
      </c>
      <c r="B13" s="151" t="s">
        <v>10</v>
      </c>
      <c r="C13" s="142"/>
      <c r="D13" s="142"/>
      <c r="E13" s="152"/>
      <c r="F13" s="152"/>
      <c r="G13" s="152"/>
      <c r="H13" s="152"/>
      <c r="I13" s="181"/>
      <c r="J13" s="152"/>
      <c r="K13" s="152"/>
      <c r="L13" s="152"/>
      <c r="M13" s="152"/>
      <c r="N13" s="152"/>
      <c r="O13" s="152"/>
      <c r="P13" s="152"/>
    </row>
    <row r="14" spans="1:58" ht="17.25" customHeight="1" x14ac:dyDescent="0.25">
      <c r="A14" s="171">
        <v>1</v>
      </c>
      <c r="B14" s="172" t="s">
        <v>11</v>
      </c>
      <c r="C14" s="174">
        <v>4.32</v>
      </c>
      <c r="D14" s="174">
        <v>0.4</v>
      </c>
      <c r="E14" s="175"/>
      <c r="F14" s="162">
        <f t="shared" ref="F14:F20" si="0">SUM(C14:E14)</f>
        <v>4.7200000000000006</v>
      </c>
      <c r="G14" s="163">
        <f t="shared" ref="G14:G20" si="1">F14*1490000</f>
        <v>7032800.0000000009</v>
      </c>
      <c r="H14" s="176" t="s">
        <v>196</v>
      </c>
      <c r="I14" s="177">
        <v>246</v>
      </c>
      <c r="J14" s="178">
        <v>0.9</v>
      </c>
      <c r="K14" s="167">
        <v>8000</v>
      </c>
      <c r="L14" s="167">
        <f t="shared" ref="L14:L20" si="2">F14*I14*J14*K14</f>
        <v>8360064</v>
      </c>
      <c r="M14" s="168">
        <v>2000000</v>
      </c>
      <c r="N14" s="168"/>
      <c r="O14" s="169">
        <f t="shared" ref="O14:O20" si="3">L14+M14+N14</f>
        <v>10360064</v>
      </c>
      <c r="P14" s="179"/>
    </row>
    <row r="15" spans="1:58" ht="17.25" customHeight="1" x14ac:dyDescent="0.25">
      <c r="A15" s="171">
        <v>2</v>
      </c>
      <c r="B15" s="172" t="s">
        <v>12</v>
      </c>
      <c r="C15" s="173">
        <v>3.34</v>
      </c>
      <c r="D15" s="174">
        <v>0.3</v>
      </c>
      <c r="E15" s="175"/>
      <c r="F15" s="162">
        <f t="shared" si="0"/>
        <v>3.6399999999999997</v>
      </c>
      <c r="G15" s="163">
        <f t="shared" si="1"/>
        <v>5423599.9999999991</v>
      </c>
      <c r="H15" s="176" t="s">
        <v>196</v>
      </c>
      <c r="I15" s="177">
        <v>246</v>
      </c>
      <c r="J15" s="178">
        <v>0.85</v>
      </c>
      <c r="K15" s="167">
        <v>8000</v>
      </c>
      <c r="L15" s="167">
        <f t="shared" si="2"/>
        <v>6088991.9999999991</v>
      </c>
      <c r="M15" s="168">
        <v>2000000</v>
      </c>
      <c r="N15" s="168">
        <v>447000</v>
      </c>
      <c r="O15" s="169">
        <f t="shared" si="3"/>
        <v>8535992</v>
      </c>
      <c r="P15" s="179"/>
    </row>
    <row r="16" spans="1:58" ht="17.25" customHeight="1" x14ac:dyDescent="0.25">
      <c r="A16" s="171">
        <v>3</v>
      </c>
      <c r="B16" s="172" t="s">
        <v>13</v>
      </c>
      <c r="C16" s="174">
        <v>3.03</v>
      </c>
      <c r="D16" s="174"/>
      <c r="E16" s="175"/>
      <c r="F16" s="162">
        <f t="shared" si="0"/>
        <v>3.03</v>
      </c>
      <c r="G16" s="163">
        <f t="shared" si="1"/>
        <v>4514700</v>
      </c>
      <c r="H16" s="176" t="s">
        <v>196</v>
      </c>
      <c r="I16" s="177">
        <v>244</v>
      </c>
      <c r="J16" s="178">
        <v>0.75</v>
      </c>
      <c r="K16" s="167">
        <v>8000</v>
      </c>
      <c r="L16" s="167">
        <f t="shared" si="2"/>
        <v>4435920</v>
      </c>
      <c r="M16" s="168">
        <v>2000000</v>
      </c>
      <c r="N16" s="168"/>
      <c r="O16" s="169">
        <f t="shared" si="3"/>
        <v>6435920</v>
      </c>
      <c r="P16" s="179"/>
    </row>
    <row r="17" spans="1:16" ht="17.25" customHeight="1" x14ac:dyDescent="0.25">
      <c r="A17" s="171">
        <v>4</v>
      </c>
      <c r="B17" s="172" t="s">
        <v>14</v>
      </c>
      <c r="C17" s="173">
        <v>2.86</v>
      </c>
      <c r="D17" s="174"/>
      <c r="E17" s="175"/>
      <c r="F17" s="162">
        <f t="shared" si="0"/>
        <v>2.86</v>
      </c>
      <c r="G17" s="163">
        <f t="shared" si="1"/>
        <v>4261400</v>
      </c>
      <c r="H17" s="176" t="s">
        <v>196</v>
      </c>
      <c r="I17" s="177">
        <v>250</v>
      </c>
      <c r="J17" s="178">
        <v>0.75</v>
      </c>
      <c r="K17" s="167">
        <v>8000</v>
      </c>
      <c r="L17" s="167">
        <f t="shared" si="2"/>
        <v>4290000</v>
      </c>
      <c r="M17" s="168">
        <v>2000000</v>
      </c>
      <c r="N17" s="168"/>
      <c r="O17" s="169">
        <f t="shared" si="3"/>
        <v>6290000</v>
      </c>
      <c r="P17" s="179"/>
    </row>
    <row r="18" spans="1:16" ht="17.25" customHeight="1" x14ac:dyDescent="0.25">
      <c r="A18" s="171">
        <v>5</v>
      </c>
      <c r="B18" s="172" t="s">
        <v>15</v>
      </c>
      <c r="C18" s="174">
        <v>2.72</v>
      </c>
      <c r="D18" s="174"/>
      <c r="E18" s="175"/>
      <c r="F18" s="162">
        <f t="shared" si="0"/>
        <v>2.72</v>
      </c>
      <c r="G18" s="163">
        <f t="shared" si="1"/>
        <v>4052800.0000000005</v>
      </c>
      <c r="H18" s="176" t="s">
        <v>196</v>
      </c>
      <c r="I18" s="177">
        <v>243</v>
      </c>
      <c r="J18" s="178">
        <v>0.75</v>
      </c>
      <c r="K18" s="167">
        <v>8000</v>
      </c>
      <c r="L18" s="167">
        <f t="shared" si="2"/>
        <v>3965760</v>
      </c>
      <c r="M18" s="168">
        <v>2000000</v>
      </c>
      <c r="N18" s="168"/>
      <c r="O18" s="169">
        <f t="shared" si="3"/>
        <v>5965760</v>
      </c>
      <c r="P18" s="179"/>
    </row>
    <row r="19" spans="1:16" ht="17.25" customHeight="1" x14ac:dyDescent="0.25">
      <c r="A19" s="171">
        <v>6</v>
      </c>
      <c r="B19" s="180" t="s">
        <v>16</v>
      </c>
      <c r="C19" s="173">
        <v>3.03</v>
      </c>
      <c r="D19" s="174"/>
      <c r="E19" s="175"/>
      <c r="F19" s="162">
        <f t="shared" si="0"/>
        <v>3.03</v>
      </c>
      <c r="G19" s="163">
        <f t="shared" si="1"/>
        <v>4514700</v>
      </c>
      <c r="H19" s="176" t="s">
        <v>196</v>
      </c>
      <c r="I19" s="177">
        <v>248</v>
      </c>
      <c r="J19" s="178">
        <v>0.75</v>
      </c>
      <c r="K19" s="167">
        <v>8000</v>
      </c>
      <c r="L19" s="167">
        <f t="shared" si="2"/>
        <v>4508639.9999999991</v>
      </c>
      <c r="M19" s="168">
        <v>2000000</v>
      </c>
      <c r="N19" s="168"/>
      <c r="O19" s="169">
        <f t="shared" si="3"/>
        <v>6508639.9999999991</v>
      </c>
      <c r="P19" s="179"/>
    </row>
    <row r="20" spans="1:16" ht="17.25" customHeight="1" x14ac:dyDescent="0.25">
      <c r="A20" s="171">
        <v>7</v>
      </c>
      <c r="B20" s="180" t="s">
        <v>17</v>
      </c>
      <c r="C20" s="173">
        <v>3</v>
      </c>
      <c r="D20" s="174"/>
      <c r="E20" s="175"/>
      <c r="F20" s="162">
        <f t="shared" si="0"/>
        <v>3</v>
      </c>
      <c r="G20" s="163">
        <f t="shared" si="1"/>
        <v>4470000</v>
      </c>
      <c r="H20" s="176" t="s">
        <v>196</v>
      </c>
      <c r="I20" s="177">
        <v>212</v>
      </c>
      <c r="J20" s="178">
        <v>0.8</v>
      </c>
      <c r="K20" s="167">
        <v>8000</v>
      </c>
      <c r="L20" s="167">
        <f t="shared" si="2"/>
        <v>4070400</v>
      </c>
      <c r="M20" s="168">
        <v>2000000</v>
      </c>
      <c r="N20" s="168"/>
      <c r="O20" s="169">
        <f t="shared" si="3"/>
        <v>6070400</v>
      </c>
      <c r="P20" s="179"/>
    </row>
    <row r="21" spans="1:16" s="157" customFormat="1" ht="24" customHeight="1" x14ac:dyDescent="0.25">
      <c r="A21" s="150" t="s">
        <v>18</v>
      </c>
      <c r="B21" s="151" t="s">
        <v>19</v>
      </c>
      <c r="C21" s="142"/>
      <c r="D21" s="142"/>
      <c r="E21" s="152"/>
      <c r="F21" s="152"/>
      <c r="G21" s="152"/>
      <c r="H21" s="152"/>
      <c r="I21" s="181"/>
      <c r="J21" s="152"/>
      <c r="K21" s="152"/>
      <c r="L21" s="152"/>
      <c r="M21" s="152"/>
      <c r="N21" s="152"/>
      <c r="O21" s="152"/>
      <c r="P21" s="152"/>
    </row>
    <row r="22" spans="1:16" ht="17.25" customHeight="1" x14ac:dyDescent="0.25">
      <c r="A22" s="171">
        <v>1</v>
      </c>
      <c r="B22" s="180" t="s">
        <v>20</v>
      </c>
      <c r="C22" s="173">
        <v>3</v>
      </c>
      <c r="D22" s="174">
        <v>0.4</v>
      </c>
      <c r="E22" s="175"/>
      <c r="F22" s="162">
        <f>SUM(C22:E22)</f>
        <v>3.4</v>
      </c>
      <c r="G22" s="163">
        <f>F22*1490000</f>
        <v>5066000</v>
      </c>
      <c r="H22" s="176" t="s">
        <v>196</v>
      </c>
      <c r="I22" s="177">
        <v>238</v>
      </c>
      <c r="J22" s="178">
        <v>0.9</v>
      </c>
      <c r="K22" s="167">
        <v>8000</v>
      </c>
      <c r="L22" s="167">
        <f>F22*I22*J22*K22</f>
        <v>5826240</v>
      </c>
      <c r="M22" s="168">
        <v>2000000</v>
      </c>
      <c r="N22" s="168">
        <v>1490000</v>
      </c>
      <c r="O22" s="169">
        <f>L22+M22+N22</f>
        <v>9316240</v>
      </c>
      <c r="P22" s="179"/>
    </row>
    <row r="23" spans="1:16" ht="17.25" customHeight="1" x14ac:dyDescent="0.25">
      <c r="A23" s="171">
        <v>2</v>
      </c>
      <c r="B23" s="172" t="s">
        <v>21</v>
      </c>
      <c r="C23" s="174">
        <v>4.0599999999999996</v>
      </c>
      <c r="D23" s="174">
        <v>0.3</v>
      </c>
      <c r="E23" s="175">
        <v>0.32479999999999998</v>
      </c>
      <c r="F23" s="162">
        <f>SUM(C23:E23)</f>
        <v>4.6847999999999992</v>
      </c>
      <c r="G23" s="163">
        <f>F23*1490000</f>
        <v>6980351.9999999991</v>
      </c>
      <c r="H23" s="176" t="s">
        <v>196</v>
      </c>
      <c r="I23" s="177">
        <v>245</v>
      </c>
      <c r="J23" s="178">
        <v>0.85</v>
      </c>
      <c r="K23" s="167">
        <v>8000</v>
      </c>
      <c r="L23" s="167">
        <f>F23*I23*J23*K23</f>
        <v>7804876.7999999989</v>
      </c>
      <c r="M23" s="168">
        <v>2000000</v>
      </c>
      <c r="N23" s="168"/>
      <c r="O23" s="169">
        <f>L23+M23+N23</f>
        <v>9804876.7999999989</v>
      </c>
      <c r="P23" s="179"/>
    </row>
    <row r="24" spans="1:16" ht="17.25" customHeight="1" x14ac:dyDescent="0.25">
      <c r="A24" s="171">
        <v>3</v>
      </c>
      <c r="B24" s="172" t="s">
        <v>22</v>
      </c>
      <c r="C24" s="174">
        <v>3.09</v>
      </c>
      <c r="D24" s="174"/>
      <c r="E24" s="175"/>
      <c r="F24" s="162">
        <f>SUM(C24:E24)</f>
        <v>3.09</v>
      </c>
      <c r="G24" s="163">
        <f>F24*1490000</f>
        <v>4604100</v>
      </c>
      <c r="H24" s="176" t="s">
        <v>196</v>
      </c>
      <c r="I24" s="177">
        <v>252</v>
      </c>
      <c r="J24" s="178">
        <v>0.75</v>
      </c>
      <c r="K24" s="167">
        <v>8000</v>
      </c>
      <c r="L24" s="167">
        <f>F24*I24*J24*K24</f>
        <v>4672080</v>
      </c>
      <c r="M24" s="168">
        <v>2000000</v>
      </c>
      <c r="N24" s="168"/>
      <c r="O24" s="169">
        <f>L24+M24+N24</f>
        <v>6672080</v>
      </c>
      <c r="P24" s="179"/>
    </row>
    <row r="25" spans="1:16" ht="17.25" customHeight="1" x14ac:dyDescent="0.25">
      <c r="A25" s="171">
        <v>5</v>
      </c>
      <c r="B25" s="172" t="s">
        <v>23</v>
      </c>
      <c r="C25" s="174">
        <v>3.63</v>
      </c>
      <c r="D25" s="174"/>
      <c r="E25" s="175"/>
      <c r="F25" s="162">
        <f>SUM(C25:E25)</f>
        <v>3.63</v>
      </c>
      <c r="G25" s="163">
        <f>F25*1490000</f>
        <v>5408700</v>
      </c>
      <c r="H25" s="176" t="s">
        <v>196</v>
      </c>
      <c r="I25" s="177">
        <v>246</v>
      </c>
      <c r="J25" s="178">
        <v>0.7</v>
      </c>
      <c r="K25" s="167">
        <v>8000</v>
      </c>
      <c r="L25" s="167">
        <f>F25*I25*J25*K25</f>
        <v>5000688</v>
      </c>
      <c r="M25" s="168">
        <v>2000000</v>
      </c>
      <c r="N25" s="168"/>
      <c r="O25" s="169">
        <f>L25+M25+N25</f>
        <v>7000688</v>
      </c>
      <c r="P25" s="179"/>
    </row>
    <row r="26" spans="1:16" ht="17.25" customHeight="1" x14ac:dyDescent="0.25">
      <c r="A26" s="171">
        <v>6</v>
      </c>
      <c r="B26" s="172" t="s">
        <v>24</v>
      </c>
      <c r="C26" s="173">
        <v>2.34</v>
      </c>
      <c r="D26" s="174"/>
      <c r="E26" s="175"/>
      <c r="F26" s="162">
        <f>SUM(C26:E26)</f>
        <v>2.34</v>
      </c>
      <c r="G26" s="163">
        <f>F26*1490000</f>
        <v>3486600</v>
      </c>
      <c r="H26" s="176" t="s">
        <v>196</v>
      </c>
      <c r="I26" s="177">
        <v>248</v>
      </c>
      <c r="J26" s="178">
        <v>0.85</v>
      </c>
      <c r="K26" s="167">
        <v>8000</v>
      </c>
      <c r="L26" s="167">
        <f>F26*I26*J26*K26</f>
        <v>3946175.9999999995</v>
      </c>
      <c r="M26" s="168">
        <v>2000000</v>
      </c>
      <c r="N26" s="168"/>
      <c r="O26" s="169">
        <f>L26+M26+N26</f>
        <v>5946176</v>
      </c>
      <c r="P26" s="179"/>
    </row>
    <row r="27" spans="1:16" s="157" customFormat="1" ht="24" customHeight="1" x14ac:dyDescent="0.25">
      <c r="A27" s="150" t="s">
        <v>25</v>
      </c>
      <c r="B27" s="151" t="s">
        <v>26</v>
      </c>
      <c r="C27" s="142"/>
      <c r="D27" s="142"/>
      <c r="E27" s="152"/>
      <c r="F27" s="152"/>
      <c r="G27" s="152"/>
      <c r="H27" s="152"/>
      <c r="I27" s="181"/>
      <c r="J27" s="152"/>
      <c r="K27" s="152"/>
      <c r="L27" s="152"/>
      <c r="M27" s="152"/>
      <c r="N27" s="152"/>
      <c r="O27" s="152"/>
      <c r="P27" s="155"/>
    </row>
    <row r="28" spans="1:16" ht="17.25" customHeight="1" x14ac:dyDescent="0.25">
      <c r="A28" s="171">
        <v>1</v>
      </c>
      <c r="B28" s="180" t="s">
        <v>27</v>
      </c>
      <c r="C28" s="173">
        <v>3.66</v>
      </c>
      <c r="D28" s="174">
        <v>0.4</v>
      </c>
      <c r="E28" s="175"/>
      <c r="F28" s="162">
        <f t="shared" ref="F28:F34" si="4">SUM(C28:E28)</f>
        <v>4.0600000000000005</v>
      </c>
      <c r="G28" s="163">
        <f t="shared" ref="G28:G34" si="5">F28*1490000</f>
        <v>6049400.0000000009</v>
      </c>
      <c r="H28" s="176" t="s">
        <v>196</v>
      </c>
      <c r="I28" s="177">
        <v>245</v>
      </c>
      <c r="J28" s="178">
        <v>0.9</v>
      </c>
      <c r="K28" s="167">
        <v>8000</v>
      </c>
      <c r="L28" s="167">
        <f t="shared" ref="L28:L34" si="6">F28*I28*J28*K28</f>
        <v>7161840.0000000009</v>
      </c>
      <c r="M28" s="168">
        <v>2000000</v>
      </c>
      <c r="N28" s="168">
        <v>1490000</v>
      </c>
      <c r="O28" s="169">
        <f t="shared" ref="O28:O34" si="7">L28+M28+N28</f>
        <v>10651840</v>
      </c>
      <c r="P28" s="179"/>
    </row>
    <row r="29" spans="1:16" ht="17.25" customHeight="1" x14ac:dyDescent="0.25">
      <c r="A29" s="171">
        <v>2</v>
      </c>
      <c r="B29" s="172" t="s">
        <v>28</v>
      </c>
      <c r="C29" s="174">
        <v>4.0599999999999996</v>
      </c>
      <c r="D29" s="174">
        <v>0.3</v>
      </c>
      <c r="E29" s="175">
        <v>0.52779999999999994</v>
      </c>
      <c r="F29" s="162">
        <f t="shared" si="4"/>
        <v>4.8877999999999995</v>
      </c>
      <c r="G29" s="163">
        <f t="shared" si="5"/>
        <v>7282821.9999999991</v>
      </c>
      <c r="H29" s="176" t="s">
        <v>196</v>
      </c>
      <c r="I29" s="177">
        <v>245</v>
      </c>
      <c r="J29" s="178">
        <v>0.85</v>
      </c>
      <c r="K29" s="167">
        <v>8000</v>
      </c>
      <c r="L29" s="167">
        <f t="shared" si="6"/>
        <v>8143074.7999999998</v>
      </c>
      <c r="M29" s="168">
        <v>2000000</v>
      </c>
      <c r="N29" s="168"/>
      <c r="O29" s="169">
        <f t="shared" si="7"/>
        <v>10143074.800000001</v>
      </c>
      <c r="P29" s="179"/>
    </row>
    <row r="30" spans="1:16" ht="17.25" customHeight="1" x14ac:dyDescent="0.25">
      <c r="A30" s="171">
        <v>3</v>
      </c>
      <c r="B30" s="172" t="s">
        <v>29</v>
      </c>
      <c r="C30" s="173">
        <v>2.86</v>
      </c>
      <c r="D30" s="174"/>
      <c r="E30" s="175"/>
      <c r="F30" s="162">
        <f t="shared" si="4"/>
        <v>2.86</v>
      </c>
      <c r="G30" s="163">
        <f t="shared" si="5"/>
        <v>4261400</v>
      </c>
      <c r="H30" s="176" t="s">
        <v>196</v>
      </c>
      <c r="I30" s="177">
        <v>251</v>
      </c>
      <c r="J30" s="178">
        <v>0.75</v>
      </c>
      <c r="K30" s="167">
        <v>8000</v>
      </c>
      <c r="L30" s="167">
        <f t="shared" si="6"/>
        <v>4307160</v>
      </c>
      <c r="M30" s="168">
        <v>2000000</v>
      </c>
      <c r="N30" s="168"/>
      <c r="O30" s="169">
        <f t="shared" si="7"/>
        <v>6307160</v>
      </c>
      <c r="P30" s="179"/>
    </row>
    <row r="31" spans="1:16" ht="17.25" customHeight="1" x14ac:dyDescent="0.25">
      <c r="A31" s="171">
        <v>4</v>
      </c>
      <c r="B31" s="172" t="s">
        <v>30</v>
      </c>
      <c r="C31" s="173">
        <v>2.66</v>
      </c>
      <c r="D31" s="174"/>
      <c r="E31" s="175"/>
      <c r="F31" s="162">
        <f t="shared" si="4"/>
        <v>2.66</v>
      </c>
      <c r="G31" s="163">
        <f t="shared" si="5"/>
        <v>3963400</v>
      </c>
      <c r="H31" s="176" t="s">
        <v>196</v>
      </c>
      <c r="I31" s="177">
        <v>0</v>
      </c>
      <c r="J31" s="178">
        <v>0.75</v>
      </c>
      <c r="K31" s="167">
        <v>8000</v>
      </c>
      <c r="L31" s="167">
        <f t="shared" si="6"/>
        <v>0</v>
      </c>
      <c r="M31" s="168">
        <v>1000000</v>
      </c>
      <c r="N31" s="168"/>
      <c r="O31" s="169">
        <f t="shared" si="7"/>
        <v>1000000</v>
      </c>
      <c r="P31" s="179"/>
    </row>
    <row r="32" spans="1:16" ht="17.25" customHeight="1" x14ac:dyDescent="0.25">
      <c r="A32" s="171">
        <v>5</v>
      </c>
      <c r="B32" s="180" t="s">
        <v>31</v>
      </c>
      <c r="C32" s="174">
        <v>2.46</v>
      </c>
      <c r="D32" s="174"/>
      <c r="E32" s="175"/>
      <c r="F32" s="162">
        <f t="shared" si="4"/>
        <v>2.46</v>
      </c>
      <c r="G32" s="163">
        <f t="shared" si="5"/>
        <v>3665400</v>
      </c>
      <c r="H32" s="176" t="s">
        <v>196</v>
      </c>
      <c r="I32" s="177">
        <v>235</v>
      </c>
      <c r="J32" s="178">
        <v>0.75</v>
      </c>
      <c r="K32" s="167">
        <v>8000</v>
      </c>
      <c r="L32" s="167">
        <f t="shared" si="6"/>
        <v>3468600.0000000005</v>
      </c>
      <c r="M32" s="168">
        <v>2000000</v>
      </c>
      <c r="N32" s="168">
        <v>447000</v>
      </c>
      <c r="O32" s="169">
        <f t="shared" si="7"/>
        <v>5915600</v>
      </c>
      <c r="P32" s="179"/>
    </row>
    <row r="33" spans="1:16" ht="17.25" customHeight="1" x14ac:dyDescent="0.25">
      <c r="A33" s="171">
        <v>6</v>
      </c>
      <c r="B33" s="180" t="s">
        <v>32</v>
      </c>
      <c r="C33" s="173">
        <v>2.34</v>
      </c>
      <c r="D33" s="174"/>
      <c r="E33" s="175"/>
      <c r="F33" s="162">
        <f t="shared" si="4"/>
        <v>2.34</v>
      </c>
      <c r="G33" s="163">
        <f t="shared" si="5"/>
        <v>3486600</v>
      </c>
      <c r="H33" s="176" t="s">
        <v>196</v>
      </c>
      <c r="I33" s="182">
        <v>236</v>
      </c>
      <c r="J33" s="183">
        <v>0.8</v>
      </c>
      <c r="K33" s="167">
        <v>8000</v>
      </c>
      <c r="L33" s="167">
        <f t="shared" si="6"/>
        <v>3534336.0000000005</v>
      </c>
      <c r="M33" s="168">
        <v>2000000</v>
      </c>
      <c r="N33" s="168"/>
      <c r="O33" s="169">
        <f t="shared" si="7"/>
        <v>5534336</v>
      </c>
      <c r="P33" s="179"/>
    </row>
    <row r="34" spans="1:16" ht="17.25" customHeight="1" x14ac:dyDescent="0.25">
      <c r="A34" s="171">
        <v>7</v>
      </c>
      <c r="B34" s="180" t="s">
        <v>33</v>
      </c>
      <c r="C34" s="174">
        <v>2.67</v>
      </c>
      <c r="D34" s="174"/>
      <c r="E34" s="175"/>
      <c r="F34" s="162">
        <f t="shared" si="4"/>
        <v>2.67</v>
      </c>
      <c r="G34" s="163">
        <f t="shared" si="5"/>
        <v>3978300</v>
      </c>
      <c r="H34" s="176" t="s">
        <v>196</v>
      </c>
      <c r="I34" s="182">
        <v>221</v>
      </c>
      <c r="J34" s="183">
        <v>0.8</v>
      </c>
      <c r="K34" s="167">
        <v>8000</v>
      </c>
      <c r="L34" s="167">
        <f t="shared" si="6"/>
        <v>3776448</v>
      </c>
      <c r="M34" s="168">
        <v>2000000</v>
      </c>
      <c r="N34" s="168">
        <v>1490000</v>
      </c>
      <c r="O34" s="169">
        <f t="shared" si="7"/>
        <v>7266448</v>
      </c>
      <c r="P34" s="179"/>
    </row>
    <row r="35" spans="1:16" s="157" customFormat="1" ht="24" customHeight="1" x14ac:dyDescent="0.25">
      <c r="A35" s="150" t="s">
        <v>34</v>
      </c>
      <c r="B35" s="151" t="s">
        <v>35</v>
      </c>
      <c r="C35" s="142"/>
      <c r="D35" s="142"/>
      <c r="E35" s="152"/>
      <c r="F35" s="152"/>
      <c r="G35" s="152"/>
      <c r="H35" s="152"/>
      <c r="I35" s="181"/>
      <c r="J35" s="152"/>
      <c r="K35" s="152"/>
      <c r="L35" s="152"/>
      <c r="M35" s="152"/>
      <c r="N35" s="152"/>
      <c r="O35" s="152"/>
      <c r="P35" s="152"/>
    </row>
    <row r="36" spans="1:16" ht="17.25" customHeight="1" x14ac:dyDescent="0.25">
      <c r="A36" s="171">
        <v>1</v>
      </c>
      <c r="B36" s="172" t="s">
        <v>36</v>
      </c>
      <c r="C36" s="174">
        <v>3.12</v>
      </c>
      <c r="D36" s="174">
        <v>0.4</v>
      </c>
      <c r="E36" s="175"/>
      <c r="F36" s="162">
        <f>SUM(C36:E36)</f>
        <v>3.52</v>
      </c>
      <c r="G36" s="163">
        <f>F36*1490000</f>
        <v>5244800</v>
      </c>
      <c r="H36" s="176" t="s">
        <v>196</v>
      </c>
      <c r="I36" s="182">
        <v>212</v>
      </c>
      <c r="J36" s="183">
        <v>0.9</v>
      </c>
      <c r="K36" s="167">
        <v>8000</v>
      </c>
      <c r="L36" s="167">
        <f>F36*I36*J36*K36</f>
        <v>5372928</v>
      </c>
      <c r="M36" s="168">
        <v>2000000</v>
      </c>
      <c r="N36" s="168"/>
      <c r="O36" s="169">
        <f>L36+M36+N36</f>
        <v>7372928</v>
      </c>
      <c r="P36" s="179"/>
    </row>
    <row r="37" spans="1:16" s="157" customFormat="1" ht="24" customHeight="1" x14ac:dyDescent="0.25">
      <c r="A37" s="150" t="s">
        <v>37</v>
      </c>
      <c r="B37" s="151" t="s">
        <v>38</v>
      </c>
      <c r="C37" s="142"/>
      <c r="D37" s="142"/>
      <c r="E37" s="152"/>
      <c r="F37" s="152"/>
      <c r="G37" s="152"/>
      <c r="H37" s="152"/>
      <c r="I37" s="181"/>
      <c r="J37" s="152"/>
      <c r="K37" s="152"/>
      <c r="L37" s="152"/>
      <c r="M37" s="152"/>
      <c r="N37" s="152"/>
      <c r="O37" s="152"/>
      <c r="P37" s="152"/>
    </row>
    <row r="38" spans="1:16" ht="17.25" customHeight="1" x14ac:dyDescent="0.25">
      <c r="A38" s="171">
        <v>1</v>
      </c>
      <c r="B38" s="172" t="s">
        <v>39</v>
      </c>
      <c r="C38" s="173">
        <v>3.33</v>
      </c>
      <c r="D38" s="174">
        <v>0.4</v>
      </c>
      <c r="E38" s="175"/>
      <c r="F38" s="162">
        <f t="shared" ref="F38:F59" si="8">SUM(C38:E38)</f>
        <v>3.73</v>
      </c>
      <c r="G38" s="163">
        <f t="shared" ref="G38:G59" si="9">F38*1490000</f>
        <v>5557700</v>
      </c>
      <c r="H38" s="176" t="s">
        <v>196</v>
      </c>
      <c r="I38" s="177">
        <v>243</v>
      </c>
      <c r="J38" s="178">
        <v>0.9</v>
      </c>
      <c r="K38" s="167">
        <v>8000</v>
      </c>
      <c r="L38" s="167">
        <f t="shared" ref="L38:L59" si="10">F38*I38*J38*K38</f>
        <v>6526008</v>
      </c>
      <c r="M38" s="168">
        <v>2000000</v>
      </c>
      <c r="N38" s="168">
        <v>447000</v>
      </c>
      <c r="O38" s="169">
        <f t="shared" ref="O38:O59" si="11">L38+M38+N38</f>
        <v>8973008</v>
      </c>
      <c r="P38" s="179"/>
    </row>
    <row r="39" spans="1:16" ht="17.25" customHeight="1" x14ac:dyDescent="0.25">
      <c r="A39" s="171">
        <v>2</v>
      </c>
      <c r="B39" s="172" t="s">
        <v>40</v>
      </c>
      <c r="C39" s="173">
        <v>3</v>
      </c>
      <c r="D39" s="174">
        <v>0.3</v>
      </c>
      <c r="E39" s="175"/>
      <c r="F39" s="162">
        <f t="shared" si="8"/>
        <v>3.3</v>
      </c>
      <c r="G39" s="163">
        <f t="shared" si="9"/>
        <v>4917000</v>
      </c>
      <c r="H39" s="176" t="s">
        <v>196</v>
      </c>
      <c r="I39" s="177">
        <v>212</v>
      </c>
      <c r="J39" s="178">
        <v>0.85</v>
      </c>
      <c r="K39" s="167">
        <v>8000</v>
      </c>
      <c r="L39" s="167">
        <f t="shared" si="10"/>
        <v>4757279.9999999991</v>
      </c>
      <c r="M39" s="168">
        <v>2000000</v>
      </c>
      <c r="N39" s="168">
        <v>1490000</v>
      </c>
      <c r="O39" s="169">
        <f t="shared" si="11"/>
        <v>8247279.9999999991</v>
      </c>
      <c r="P39" s="179"/>
    </row>
    <row r="40" spans="1:16" ht="17.25" customHeight="1" x14ac:dyDescent="0.25">
      <c r="A40" s="171">
        <v>3</v>
      </c>
      <c r="B40" s="172" t="s">
        <v>41</v>
      </c>
      <c r="C40" s="174">
        <v>4.0599999999999996</v>
      </c>
      <c r="D40" s="174">
        <v>0.3</v>
      </c>
      <c r="E40" s="175">
        <v>0.3654</v>
      </c>
      <c r="F40" s="162">
        <f t="shared" si="8"/>
        <v>4.7253999999999996</v>
      </c>
      <c r="G40" s="163">
        <f t="shared" si="9"/>
        <v>7040845.9999999991</v>
      </c>
      <c r="H40" s="176" t="s">
        <v>196</v>
      </c>
      <c r="I40" s="177">
        <v>241</v>
      </c>
      <c r="J40" s="178">
        <v>0.85</v>
      </c>
      <c r="K40" s="167">
        <v>8000</v>
      </c>
      <c r="L40" s="167">
        <f t="shared" si="10"/>
        <v>7743985.5199999986</v>
      </c>
      <c r="M40" s="168">
        <v>2000000</v>
      </c>
      <c r="N40" s="168"/>
      <c r="O40" s="169">
        <f t="shared" si="11"/>
        <v>9743985.5199999996</v>
      </c>
      <c r="P40" s="179"/>
    </row>
    <row r="41" spans="1:16" ht="17.25" customHeight="1" x14ac:dyDescent="0.25">
      <c r="A41" s="171">
        <v>4</v>
      </c>
      <c r="B41" s="172" t="s">
        <v>42</v>
      </c>
      <c r="C41" s="173">
        <v>3</v>
      </c>
      <c r="D41" s="174"/>
      <c r="E41" s="175"/>
      <c r="F41" s="162">
        <f t="shared" si="8"/>
        <v>3</v>
      </c>
      <c r="G41" s="163">
        <f t="shared" si="9"/>
        <v>4470000</v>
      </c>
      <c r="H41" s="176" t="s">
        <v>196</v>
      </c>
      <c r="I41" s="177">
        <v>242</v>
      </c>
      <c r="J41" s="178">
        <v>0.8</v>
      </c>
      <c r="K41" s="167">
        <v>8000</v>
      </c>
      <c r="L41" s="167">
        <f t="shared" si="10"/>
        <v>4646400.0000000009</v>
      </c>
      <c r="M41" s="168">
        <v>2000000</v>
      </c>
      <c r="N41" s="168">
        <v>447000</v>
      </c>
      <c r="O41" s="169">
        <f t="shared" si="11"/>
        <v>7093400.0000000009</v>
      </c>
      <c r="P41" s="179"/>
    </row>
    <row r="42" spans="1:16" ht="17.25" customHeight="1" x14ac:dyDescent="0.25">
      <c r="A42" s="171">
        <v>5</v>
      </c>
      <c r="B42" s="172" t="s">
        <v>43</v>
      </c>
      <c r="C42" s="173">
        <v>3</v>
      </c>
      <c r="D42" s="174"/>
      <c r="E42" s="175"/>
      <c r="F42" s="162">
        <f t="shared" si="8"/>
        <v>3</v>
      </c>
      <c r="G42" s="163">
        <f t="shared" si="9"/>
        <v>4470000</v>
      </c>
      <c r="H42" s="176" t="s">
        <v>196</v>
      </c>
      <c r="I42" s="177">
        <v>233</v>
      </c>
      <c r="J42" s="178">
        <v>0.8</v>
      </c>
      <c r="K42" s="167">
        <v>8000</v>
      </c>
      <c r="L42" s="167">
        <f t="shared" si="10"/>
        <v>4473600</v>
      </c>
      <c r="M42" s="168">
        <v>2000000</v>
      </c>
      <c r="N42" s="168"/>
      <c r="O42" s="169">
        <f t="shared" si="11"/>
        <v>6473600</v>
      </c>
      <c r="P42" s="179"/>
    </row>
    <row r="43" spans="1:16" ht="17.25" customHeight="1" x14ac:dyDescent="0.25">
      <c r="A43" s="171">
        <v>6</v>
      </c>
      <c r="B43" s="172" t="s">
        <v>44</v>
      </c>
      <c r="C43" s="174">
        <v>2.66</v>
      </c>
      <c r="D43" s="174"/>
      <c r="E43" s="175"/>
      <c r="F43" s="162">
        <f t="shared" si="8"/>
        <v>2.66</v>
      </c>
      <c r="G43" s="163">
        <f t="shared" si="9"/>
        <v>3963400</v>
      </c>
      <c r="H43" s="176" t="s">
        <v>196</v>
      </c>
      <c r="I43" s="177">
        <v>199</v>
      </c>
      <c r="J43" s="178">
        <v>0.75</v>
      </c>
      <c r="K43" s="167">
        <v>8000</v>
      </c>
      <c r="L43" s="167">
        <f t="shared" si="10"/>
        <v>3176040</v>
      </c>
      <c r="M43" s="168">
        <v>2000000</v>
      </c>
      <c r="N43" s="168"/>
      <c r="O43" s="169">
        <f t="shared" si="11"/>
        <v>5176040</v>
      </c>
      <c r="P43" s="179"/>
    </row>
    <row r="44" spans="1:16" ht="17.25" customHeight="1" x14ac:dyDescent="0.25">
      <c r="A44" s="171">
        <v>7</v>
      </c>
      <c r="B44" s="172" t="s">
        <v>45</v>
      </c>
      <c r="C44" s="174">
        <v>2.66</v>
      </c>
      <c r="D44" s="174"/>
      <c r="E44" s="175"/>
      <c r="F44" s="162">
        <f t="shared" si="8"/>
        <v>2.66</v>
      </c>
      <c r="G44" s="163">
        <f t="shared" si="9"/>
        <v>3963400</v>
      </c>
      <c r="H44" s="176" t="s">
        <v>196</v>
      </c>
      <c r="I44" s="177">
        <v>241</v>
      </c>
      <c r="J44" s="178">
        <v>0.75</v>
      </c>
      <c r="K44" s="167">
        <v>8000</v>
      </c>
      <c r="L44" s="167">
        <f t="shared" si="10"/>
        <v>3846360.0000000005</v>
      </c>
      <c r="M44" s="168">
        <v>2000000</v>
      </c>
      <c r="N44" s="168"/>
      <c r="O44" s="169">
        <f t="shared" si="11"/>
        <v>5846360</v>
      </c>
      <c r="P44" s="179"/>
    </row>
    <row r="45" spans="1:16" ht="17.25" customHeight="1" x14ac:dyDescent="0.25">
      <c r="A45" s="171">
        <v>8</v>
      </c>
      <c r="B45" s="172" t="s">
        <v>46</v>
      </c>
      <c r="C45" s="174">
        <v>2.66</v>
      </c>
      <c r="D45" s="174"/>
      <c r="E45" s="175"/>
      <c r="F45" s="162">
        <f t="shared" si="8"/>
        <v>2.66</v>
      </c>
      <c r="G45" s="163">
        <f t="shared" si="9"/>
        <v>3963400</v>
      </c>
      <c r="H45" s="176" t="s">
        <v>196</v>
      </c>
      <c r="I45" s="177">
        <v>237</v>
      </c>
      <c r="J45" s="178">
        <v>0.75</v>
      </c>
      <c r="K45" s="167">
        <v>8000</v>
      </c>
      <c r="L45" s="167">
        <f t="shared" si="10"/>
        <v>3782520.0000000005</v>
      </c>
      <c r="M45" s="168">
        <v>2000000</v>
      </c>
      <c r="N45" s="168"/>
      <c r="O45" s="169">
        <f t="shared" si="11"/>
        <v>5782520</v>
      </c>
      <c r="P45" s="179"/>
    </row>
    <row r="46" spans="1:16" ht="17.25" customHeight="1" x14ac:dyDescent="0.25">
      <c r="A46" s="171">
        <v>9</v>
      </c>
      <c r="B46" s="172" t="s">
        <v>47</v>
      </c>
      <c r="C46" s="174">
        <v>2.66</v>
      </c>
      <c r="D46" s="174"/>
      <c r="E46" s="175"/>
      <c r="F46" s="162">
        <f t="shared" si="8"/>
        <v>2.66</v>
      </c>
      <c r="G46" s="163">
        <f t="shared" si="9"/>
        <v>3963400</v>
      </c>
      <c r="H46" s="176" t="s">
        <v>196</v>
      </c>
      <c r="I46" s="177">
        <v>213.5</v>
      </c>
      <c r="J46" s="178">
        <v>0.75</v>
      </c>
      <c r="K46" s="167">
        <v>8000</v>
      </c>
      <c r="L46" s="167">
        <f t="shared" si="10"/>
        <v>3407460.0000000005</v>
      </c>
      <c r="M46" s="168">
        <v>2000000</v>
      </c>
      <c r="N46" s="168"/>
      <c r="O46" s="169">
        <f t="shared" si="11"/>
        <v>5407460</v>
      </c>
      <c r="P46" s="179"/>
    </row>
    <row r="47" spans="1:16" ht="17.25" customHeight="1" x14ac:dyDescent="0.25">
      <c r="A47" s="171">
        <v>10</v>
      </c>
      <c r="B47" s="172" t="s">
        <v>48</v>
      </c>
      <c r="C47" s="174">
        <v>2.46</v>
      </c>
      <c r="D47" s="174"/>
      <c r="E47" s="175"/>
      <c r="F47" s="162">
        <f t="shared" si="8"/>
        <v>2.46</v>
      </c>
      <c r="G47" s="163">
        <f t="shared" si="9"/>
        <v>3665400</v>
      </c>
      <c r="H47" s="176" t="s">
        <v>196</v>
      </c>
      <c r="I47" s="177">
        <v>239</v>
      </c>
      <c r="J47" s="178">
        <v>0.75</v>
      </c>
      <c r="K47" s="167">
        <v>8000</v>
      </c>
      <c r="L47" s="167">
        <f t="shared" si="10"/>
        <v>3527639.9999999995</v>
      </c>
      <c r="M47" s="168">
        <v>2000000</v>
      </c>
      <c r="N47" s="168">
        <v>447000</v>
      </c>
      <c r="O47" s="169">
        <f t="shared" si="11"/>
        <v>5974640</v>
      </c>
      <c r="P47" s="179"/>
    </row>
    <row r="48" spans="1:16" ht="17.25" customHeight="1" x14ac:dyDescent="0.25">
      <c r="A48" s="171">
        <v>11</v>
      </c>
      <c r="B48" s="172" t="s">
        <v>49</v>
      </c>
      <c r="C48" s="174">
        <v>3.12</v>
      </c>
      <c r="D48" s="174"/>
      <c r="E48" s="175"/>
      <c r="F48" s="162">
        <f t="shared" si="8"/>
        <v>3.12</v>
      </c>
      <c r="G48" s="163">
        <f t="shared" si="9"/>
        <v>4648800</v>
      </c>
      <c r="H48" s="176" t="s">
        <v>196</v>
      </c>
      <c r="I48" s="177">
        <v>233</v>
      </c>
      <c r="J48" s="178">
        <v>0.75</v>
      </c>
      <c r="K48" s="167">
        <v>8000</v>
      </c>
      <c r="L48" s="167">
        <f t="shared" si="10"/>
        <v>4361760</v>
      </c>
      <c r="M48" s="168">
        <v>2000000</v>
      </c>
      <c r="N48" s="168"/>
      <c r="O48" s="169">
        <f t="shared" si="11"/>
        <v>6361760</v>
      </c>
      <c r="P48" s="179"/>
    </row>
    <row r="49" spans="1:16" ht="17.25" customHeight="1" x14ac:dyDescent="0.25">
      <c r="A49" s="171">
        <v>12</v>
      </c>
      <c r="B49" s="172" t="s">
        <v>50</v>
      </c>
      <c r="C49" s="174">
        <v>2.86</v>
      </c>
      <c r="D49" s="174"/>
      <c r="E49" s="175"/>
      <c r="F49" s="162">
        <f t="shared" si="8"/>
        <v>2.86</v>
      </c>
      <c r="G49" s="163">
        <f t="shared" si="9"/>
        <v>4261400</v>
      </c>
      <c r="H49" s="176" t="s">
        <v>196</v>
      </c>
      <c r="I49" s="177">
        <v>238</v>
      </c>
      <c r="J49" s="178">
        <v>0.75</v>
      </c>
      <c r="K49" s="167">
        <v>8000</v>
      </c>
      <c r="L49" s="167">
        <f t="shared" si="10"/>
        <v>4084080</v>
      </c>
      <c r="M49" s="168">
        <v>2000000</v>
      </c>
      <c r="N49" s="168">
        <v>1490000</v>
      </c>
      <c r="O49" s="169">
        <f t="shared" si="11"/>
        <v>7574080</v>
      </c>
      <c r="P49" s="179"/>
    </row>
    <row r="50" spans="1:16" ht="17.25" customHeight="1" x14ac:dyDescent="0.25">
      <c r="A50" s="171">
        <v>13</v>
      </c>
      <c r="B50" s="172" t="s">
        <v>51</v>
      </c>
      <c r="C50" s="174">
        <v>2.67</v>
      </c>
      <c r="D50" s="174"/>
      <c r="E50" s="175"/>
      <c r="F50" s="162">
        <f t="shared" si="8"/>
        <v>2.67</v>
      </c>
      <c r="G50" s="163">
        <f t="shared" si="9"/>
        <v>3978300</v>
      </c>
      <c r="H50" s="176" t="s">
        <v>196</v>
      </c>
      <c r="I50" s="177">
        <v>243</v>
      </c>
      <c r="J50" s="178">
        <v>0.8</v>
      </c>
      <c r="K50" s="167">
        <v>8000</v>
      </c>
      <c r="L50" s="167">
        <f t="shared" si="10"/>
        <v>4152384</v>
      </c>
      <c r="M50" s="168">
        <v>2000000</v>
      </c>
      <c r="N50" s="168"/>
      <c r="O50" s="169">
        <f t="shared" si="11"/>
        <v>6152384</v>
      </c>
      <c r="P50" s="179"/>
    </row>
    <row r="51" spans="1:16" ht="17.25" customHeight="1" x14ac:dyDescent="0.25">
      <c r="A51" s="171">
        <v>14</v>
      </c>
      <c r="B51" s="172" t="s">
        <v>52</v>
      </c>
      <c r="C51" s="173">
        <v>3.63</v>
      </c>
      <c r="D51" s="174"/>
      <c r="E51" s="175">
        <v>0.21780000000000002</v>
      </c>
      <c r="F51" s="162">
        <f t="shared" si="8"/>
        <v>3.8477999999999999</v>
      </c>
      <c r="G51" s="163">
        <f t="shared" si="9"/>
        <v>5733222</v>
      </c>
      <c r="H51" s="176" t="s">
        <v>196</v>
      </c>
      <c r="I51" s="177">
        <v>249</v>
      </c>
      <c r="J51" s="178">
        <v>0.7</v>
      </c>
      <c r="K51" s="167">
        <v>8000</v>
      </c>
      <c r="L51" s="167">
        <f t="shared" si="10"/>
        <v>5365372.3199999994</v>
      </c>
      <c r="M51" s="168">
        <v>2000000</v>
      </c>
      <c r="N51" s="168"/>
      <c r="O51" s="169">
        <f t="shared" si="11"/>
        <v>7365372.3199999994</v>
      </c>
      <c r="P51" s="179"/>
    </row>
    <row r="52" spans="1:16" ht="17.25" customHeight="1" x14ac:dyDescent="0.25">
      <c r="A52" s="171">
        <v>15</v>
      </c>
      <c r="B52" s="172" t="s">
        <v>53</v>
      </c>
      <c r="C52" s="173">
        <v>2.46</v>
      </c>
      <c r="D52" s="174"/>
      <c r="E52" s="175"/>
      <c r="F52" s="162">
        <f t="shared" si="8"/>
        <v>2.46</v>
      </c>
      <c r="G52" s="163">
        <f t="shared" si="9"/>
        <v>3665400</v>
      </c>
      <c r="H52" s="176" t="s">
        <v>196</v>
      </c>
      <c r="I52" s="177">
        <v>210</v>
      </c>
      <c r="J52" s="178">
        <v>0.75</v>
      </c>
      <c r="K52" s="167">
        <v>8000</v>
      </c>
      <c r="L52" s="167">
        <f t="shared" si="10"/>
        <v>3099600.0000000005</v>
      </c>
      <c r="M52" s="168">
        <v>2000000</v>
      </c>
      <c r="N52" s="168"/>
      <c r="O52" s="169">
        <f t="shared" si="11"/>
        <v>5099600</v>
      </c>
      <c r="P52" s="179"/>
    </row>
    <row r="53" spans="1:16" ht="17.25" customHeight="1" x14ac:dyDescent="0.25">
      <c r="A53" s="171">
        <v>16</v>
      </c>
      <c r="B53" s="180" t="s">
        <v>54</v>
      </c>
      <c r="C53" s="174">
        <v>2.2599999999999998</v>
      </c>
      <c r="D53" s="174"/>
      <c r="E53" s="175"/>
      <c r="F53" s="162">
        <f t="shared" si="8"/>
        <v>2.2599999999999998</v>
      </c>
      <c r="G53" s="163">
        <f t="shared" si="9"/>
        <v>3367399.9999999995</v>
      </c>
      <c r="H53" s="176" t="s">
        <v>196</v>
      </c>
      <c r="I53" s="177">
        <v>245</v>
      </c>
      <c r="J53" s="178">
        <v>0.75</v>
      </c>
      <c r="K53" s="167">
        <v>8000</v>
      </c>
      <c r="L53" s="167">
        <f t="shared" si="10"/>
        <v>3322200</v>
      </c>
      <c r="M53" s="168">
        <v>2000000</v>
      </c>
      <c r="N53" s="168"/>
      <c r="O53" s="169">
        <f t="shared" si="11"/>
        <v>5322200</v>
      </c>
      <c r="P53" s="179"/>
    </row>
    <row r="54" spans="1:16" ht="17.25" customHeight="1" x14ac:dyDescent="0.25">
      <c r="A54" s="171">
        <v>17</v>
      </c>
      <c r="B54" s="180" t="s">
        <v>55</v>
      </c>
      <c r="C54" s="173">
        <v>2.34</v>
      </c>
      <c r="D54" s="174"/>
      <c r="E54" s="175"/>
      <c r="F54" s="162">
        <f t="shared" si="8"/>
        <v>2.34</v>
      </c>
      <c r="G54" s="163">
        <f t="shared" si="9"/>
        <v>3486600</v>
      </c>
      <c r="H54" s="176" t="s">
        <v>196</v>
      </c>
      <c r="I54" s="177">
        <v>62</v>
      </c>
      <c r="J54" s="178">
        <v>0.8</v>
      </c>
      <c r="K54" s="167">
        <v>8000</v>
      </c>
      <c r="L54" s="167">
        <f t="shared" si="10"/>
        <v>928512</v>
      </c>
      <c r="M54" s="168">
        <v>2000000</v>
      </c>
      <c r="N54" s="168"/>
      <c r="O54" s="169">
        <f t="shared" si="11"/>
        <v>2928512</v>
      </c>
      <c r="P54" s="179"/>
    </row>
    <row r="55" spans="1:16" ht="17.25" customHeight="1" x14ac:dyDescent="0.25">
      <c r="A55" s="171">
        <v>18</v>
      </c>
      <c r="B55" s="180" t="s">
        <v>56</v>
      </c>
      <c r="C55" s="173">
        <v>2.34</v>
      </c>
      <c r="D55" s="174"/>
      <c r="E55" s="175"/>
      <c r="F55" s="162">
        <f t="shared" si="8"/>
        <v>2.34</v>
      </c>
      <c r="G55" s="163">
        <f t="shared" si="9"/>
        <v>3486600</v>
      </c>
      <c r="H55" s="176" t="s">
        <v>196</v>
      </c>
      <c r="I55" s="177">
        <v>206</v>
      </c>
      <c r="J55" s="178">
        <v>0.8</v>
      </c>
      <c r="K55" s="167">
        <v>8000</v>
      </c>
      <c r="L55" s="167">
        <f t="shared" si="10"/>
        <v>3085056</v>
      </c>
      <c r="M55" s="168">
        <v>2000000</v>
      </c>
      <c r="N55" s="168"/>
      <c r="O55" s="169">
        <f t="shared" si="11"/>
        <v>5085056</v>
      </c>
      <c r="P55" s="179"/>
    </row>
    <row r="56" spans="1:16" ht="17.25" customHeight="1" x14ac:dyDescent="0.25">
      <c r="A56" s="171">
        <v>19</v>
      </c>
      <c r="B56" s="172" t="s">
        <v>57</v>
      </c>
      <c r="C56" s="174">
        <v>2.67</v>
      </c>
      <c r="D56" s="174"/>
      <c r="E56" s="175"/>
      <c r="F56" s="162">
        <f t="shared" si="8"/>
        <v>2.67</v>
      </c>
      <c r="G56" s="163">
        <f t="shared" si="9"/>
        <v>3978300</v>
      </c>
      <c r="H56" s="176" t="s">
        <v>196</v>
      </c>
      <c r="I56" s="177">
        <v>243</v>
      </c>
      <c r="J56" s="178">
        <v>0.8</v>
      </c>
      <c r="K56" s="167">
        <v>8000</v>
      </c>
      <c r="L56" s="167">
        <f t="shared" si="10"/>
        <v>4152384</v>
      </c>
      <c r="M56" s="168">
        <v>2000000</v>
      </c>
      <c r="N56" s="168"/>
      <c r="O56" s="169">
        <f t="shared" si="11"/>
        <v>6152384</v>
      </c>
      <c r="P56" s="179"/>
    </row>
    <row r="57" spans="1:16" ht="17.25" customHeight="1" x14ac:dyDescent="0.25">
      <c r="A57" s="171">
        <v>20</v>
      </c>
      <c r="B57" s="180" t="s">
        <v>58</v>
      </c>
      <c r="C57" s="173">
        <f>2.34</f>
        <v>2.34</v>
      </c>
      <c r="D57" s="174"/>
      <c r="E57" s="175"/>
      <c r="F57" s="162">
        <f t="shared" si="8"/>
        <v>2.34</v>
      </c>
      <c r="G57" s="163">
        <f t="shared" si="9"/>
        <v>3486600</v>
      </c>
      <c r="H57" s="176" t="s">
        <v>196</v>
      </c>
      <c r="I57" s="177">
        <v>0</v>
      </c>
      <c r="J57" s="178">
        <v>0.9</v>
      </c>
      <c r="K57" s="167">
        <v>8000</v>
      </c>
      <c r="L57" s="167">
        <f t="shared" si="10"/>
        <v>0</v>
      </c>
      <c r="M57" s="168">
        <v>2000000</v>
      </c>
      <c r="N57" s="168"/>
      <c r="O57" s="169">
        <f t="shared" si="11"/>
        <v>2000000</v>
      </c>
      <c r="P57" s="179"/>
    </row>
    <row r="58" spans="1:16" ht="17.25" customHeight="1" x14ac:dyDescent="0.25">
      <c r="A58" s="171">
        <v>21</v>
      </c>
      <c r="B58" s="180" t="s">
        <v>59</v>
      </c>
      <c r="C58" s="173">
        <f>2.34</f>
        <v>2.34</v>
      </c>
      <c r="D58" s="174"/>
      <c r="E58" s="175"/>
      <c r="F58" s="162">
        <f t="shared" si="8"/>
        <v>2.34</v>
      </c>
      <c r="G58" s="163">
        <f t="shared" si="9"/>
        <v>3486600</v>
      </c>
      <c r="H58" s="176" t="s">
        <v>196</v>
      </c>
      <c r="I58" s="177">
        <v>0</v>
      </c>
      <c r="J58" s="178">
        <v>0.75</v>
      </c>
      <c r="K58" s="167">
        <v>8000</v>
      </c>
      <c r="L58" s="167">
        <f t="shared" si="10"/>
        <v>0</v>
      </c>
      <c r="M58" s="168">
        <v>1000000</v>
      </c>
      <c r="N58" s="168"/>
      <c r="O58" s="169">
        <f t="shared" si="11"/>
        <v>1000000</v>
      </c>
      <c r="P58" s="179"/>
    </row>
    <row r="59" spans="1:16" ht="17.25" customHeight="1" x14ac:dyDescent="0.25">
      <c r="A59" s="171">
        <v>22</v>
      </c>
      <c r="B59" s="180" t="s">
        <v>60</v>
      </c>
      <c r="C59" s="173">
        <f>2.06</f>
        <v>2.06</v>
      </c>
      <c r="D59" s="174"/>
      <c r="E59" s="175"/>
      <c r="F59" s="162">
        <f t="shared" si="8"/>
        <v>2.06</v>
      </c>
      <c r="G59" s="163">
        <f t="shared" si="9"/>
        <v>3069400</v>
      </c>
      <c r="H59" s="176" t="s">
        <v>196</v>
      </c>
      <c r="I59" s="177">
        <v>0</v>
      </c>
      <c r="J59" s="178">
        <v>0.8</v>
      </c>
      <c r="K59" s="167">
        <v>8000</v>
      </c>
      <c r="L59" s="167">
        <f t="shared" si="10"/>
        <v>0</v>
      </c>
      <c r="M59" s="168">
        <v>1000000</v>
      </c>
      <c r="N59" s="168"/>
      <c r="O59" s="169">
        <f t="shared" si="11"/>
        <v>1000000</v>
      </c>
      <c r="P59" s="179"/>
    </row>
    <row r="60" spans="1:16" s="157" customFormat="1" ht="24" customHeight="1" x14ac:dyDescent="0.25">
      <c r="A60" s="150" t="s">
        <v>61</v>
      </c>
      <c r="B60" s="151" t="s">
        <v>62</v>
      </c>
      <c r="C60" s="142"/>
      <c r="D60" s="142"/>
      <c r="E60" s="152"/>
      <c r="F60" s="152"/>
      <c r="G60" s="152"/>
      <c r="H60" s="152"/>
      <c r="I60" s="181"/>
      <c r="J60" s="152"/>
      <c r="K60" s="152"/>
      <c r="L60" s="152"/>
      <c r="M60" s="152"/>
      <c r="N60" s="152"/>
      <c r="O60" s="152"/>
      <c r="P60" s="152"/>
    </row>
    <row r="61" spans="1:16" ht="17.25" customHeight="1" x14ac:dyDescent="0.25">
      <c r="A61" s="171">
        <v>1</v>
      </c>
      <c r="B61" s="172" t="s">
        <v>63</v>
      </c>
      <c r="C61" s="173">
        <v>4.6500000000000004</v>
      </c>
      <c r="D61" s="184">
        <v>0.4</v>
      </c>
      <c r="E61" s="175"/>
      <c r="F61" s="162">
        <f t="shared" ref="F61:F73" si="12">SUM(C61:E61)</f>
        <v>5.0500000000000007</v>
      </c>
      <c r="G61" s="163">
        <f t="shared" ref="G61:G73" si="13">F61*1490000</f>
        <v>7524500.0000000009</v>
      </c>
      <c r="H61" s="176" t="s">
        <v>196</v>
      </c>
      <c r="I61" s="177">
        <v>139</v>
      </c>
      <c r="J61" s="178">
        <v>0.9</v>
      </c>
      <c r="K61" s="167">
        <v>8000</v>
      </c>
      <c r="L61" s="167">
        <f t="shared" ref="L61:L73" si="14">F61*I61*J61*K61</f>
        <v>5054040.0000000009</v>
      </c>
      <c r="M61" s="168">
        <v>2000000</v>
      </c>
      <c r="N61" s="168"/>
      <c r="O61" s="169">
        <f t="shared" ref="O61:O73" si="15">L61+M61+N61</f>
        <v>7054040.0000000009</v>
      </c>
      <c r="P61" s="179"/>
    </row>
    <row r="62" spans="1:16" ht="17.25" customHeight="1" x14ac:dyDescent="0.25">
      <c r="A62" s="171">
        <v>2</v>
      </c>
      <c r="B62" s="172" t="s">
        <v>64</v>
      </c>
      <c r="C62" s="173">
        <v>2.67</v>
      </c>
      <c r="D62" s="174">
        <v>0.3</v>
      </c>
      <c r="E62" s="175"/>
      <c r="F62" s="162">
        <f t="shared" si="12"/>
        <v>2.9699999999999998</v>
      </c>
      <c r="G62" s="163">
        <f t="shared" si="13"/>
        <v>4425300</v>
      </c>
      <c r="H62" s="176" t="s">
        <v>196</v>
      </c>
      <c r="I62" s="177">
        <v>249</v>
      </c>
      <c r="J62" s="178">
        <v>0.9</v>
      </c>
      <c r="K62" s="167">
        <v>8000</v>
      </c>
      <c r="L62" s="167">
        <f t="shared" si="14"/>
        <v>5324616</v>
      </c>
      <c r="M62" s="168">
        <v>2000000</v>
      </c>
      <c r="N62" s="168"/>
      <c r="O62" s="169">
        <f t="shared" si="15"/>
        <v>7324616</v>
      </c>
      <c r="P62" s="179"/>
    </row>
    <row r="63" spans="1:16" ht="17.25" customHeight="1" x14ac:dyDescent="0.25">
      <c r="A63" s="171">
        <v>3</v>
      </c>
      <c r="B63" s="172" t="s">
        <v>65</v>
      </c>
      <c r="C63" s="173">
        <v>2.86</v>
      </c>
      <c r="D63" s="174">
        <v>0.3</v>
      </c>
      <c r="E63" s="175"/>
      <c r="F63" s="162">
        <f t="shared" si="12"/>
        <v>3.1599999999999997</v>
      </c>
      <c r="G63" s="163">
        <f t="shared" si="13"/>
        <v>4708400</v>
      </c>
      <c r="H63" s="176" t="s">
        <v>196</v>
      </c>
      <c r="I63" s="177">
        <v>224</v>
      </c>
      <c r="J63" s="178">
        <v>0.8</v>
      </c>
      <c r="K63" s="167">
        <v>8000</v>
      </c>
      <c r="L63" s="167">
        <f t="shared" si="14"/>
        <v>4530175.9999999991</v>
      </c>
      <c r="M63" s="168">
        <v>2000000</v>
      </c>
      <c r="N63" s="168"/>
      <c r="O63" s="169">
        <f t="shared" si="15"/>
        <v>6530175.9999999991</v>
      </c>
      <c r="P63" s="179"/>
    </row>
    <row r="64" spans="1:16" ht="17.25" customHeight="1" x14ac:dyDescent="0.25">
      <c r="A64" s="171">
        <v>4</v>
      </c>
      <c r="B64" s="172" t="s">
        <v>66</v>
      </c>
      <c r="C64" s="173">
        <v>3</v>
      </c>
      <c r="D64" s="174"/>
      <c r="E64" s="175"/>
      <c r="F64" s="162">
        <f t="shared" si="12"/>
        <v>3</v>
      </c>
      <c r="G64" s="163">
        <f t="shared" si="13"/>
        <v>4470000</v>
      </c>
      <c r="H64" s="176" t="s">
        <v>196</v>
      </c>
      <c r="I64" s="177">
        <v>244</v>
      </c>
      <c r="J64" s="178">
        <v>0.8</v>
      </c>
      <c r="K64" s="167">
        <v>8000</v>
      </c>
      <c r="L64" s="167">
        <f t="shared" si="14"/>
        <v>4684800</v>
      </c>
      <c r="M64" s="168">
        <v>2000000</v>
      </c>
      <c r="N64" s="168">
        <v>1490000</v>
      </c>
      <c r="O64" s="169">
        <f t="shared" si="15"/>
        <v>8174800</v>
      </c>
      <c r="P64" s="179"/>
    </row>
    <row r="65" spans="1:16" ht="17.25" customHeight="1" x14ac:dyDescent="0.25">
      <c r="A65" s="171">
        <v>5</v>
      </c>
      <c r="B65" s="172" t="s">
        <v>67</v>
      </c>
      <c r="C65" s="173">
        <v>4.0599999999999996</v>
      </c>
      <c r="D65" s="174"/>
      <c r="E65" s="175">
        <v>0.28420000000000001</v>
      </c>
      <c r="F65" s="162">
        <f t="shared" si="12"/>
        <v>4.3441999999999998</v>
      </c>
      <c r="G65" s="163">
        <f t="shared" si="13"/>
        <v>6472858</v>
      </c>
      <c r="H65" s="176" t="s">
        <v>196</v>
      </c>
      <c r="I65" s="177">
        <v>245</v>
      </c>
      <c r="J65" s="178">
        <v>0.75</v>
      </c>
      <c r="K65" s="167">
        <v>8000</v>
      </c>
      <c r="L65" s="167">
        <f t="shared" si="14"/>
        <v>6385974</v>
      </c>
      <c r="M65" s="168">
        <v>2000000</v>
      </c>
      <c r="N65" s="168"/>
      <c r="O65" s="169">
        <f t="shared" si="15"/>
        <v>8385974</v>
      </c>
      <c r="P65" s="179"/>
    </row>
    <row r="66" spans="1:16" ht="17.25" customHeight="1" x14ac:dyDescent="0.25">
      <c r="A66" s="171">
        <v>6</v>
      </c>
      <c r="B66" s="172" t="s">
        <v>68</v>
      </c>
      <c r="C66" s="174">
        <v>3.66</v>
      </c>
      <c r="D66" s="174"/>
      <c r="E66" s="175"/>
      <c r="F66" s="162">
        <f t="shared" si="12"/>
        <v>3.66</v>
      </c>
      <c r="G66" s="163">
        <f t="shared" si="13"/>
        <v>5453400</v>
      </c>
      <c r="H66" s="176" t="s">
        <v>196</v>
      </c>
      <c r="I66" s="177">
        <v>242</v>
      </c>
      <c r="J66" s="178">
        <v>0.75</v>
      </c>
      <c r="K66" s="167">
        <v>8000</v>
      </c>
      <c r="L66" s="167">
        <f t="shared" si="14"/>
        <v>5314320</v>
      </c>
      <c r="M66" s="168">
        <v>2000000</v>
      </c>
      <c r="N66" s="168"/>
      <c r="O66" s="169">
        <f t="shared" si="15"/>
        <v>7314320</v>
      </c>
      <c r="P66" s="179"/>
    </row>
    <row r="67" spans="1:16" ht="17.25" customHeight="1" x14ac:dyDescent="0.25">
      <c r="A67" s="171">
        <v>7</v>
      </c>
      <c r="B67" s="172" t="s">
        <v>69</v>
      </c>
      <c r="C67" s="174">
        <v>3.06</v>
      </c>
      <c r="D67" s="174"/>
      <c r="E67" s="175"/>
      <c r="F67" s="162">
        <f t="shared" si="12"/>
        <v>3.06</v>
      </c>
      <c r="G67" s="163">
        <f t="shared" si="13"/>
        <v>4559400</v>
      </c>
      <c r="H67" s="176" t="s">
        <v>196</v>
      </c>
      <c r="I67" s="177">
        <v>245</v>
      </c>
      <c r="J67" s="178">
        <v>0.75</v>
      </c>
      <c r="K67" s="167">
        <v>8000</v>
      </c>
      <c r="L67" s="167">
        <f t="shared" si="14"/>
        <v>4498200.0000000009</v>
      </c>
      <c r="M67" s="168">
        <v>2000000</v>
      </c>
      <c r="N67" s="168">
        <v>447000</v>
      </c>
      <c r="O67" s="169">
        <f t="shared" si="15"/>
        <v>6945200.0000000009</v>
      </c>
      <c r="P67" s="179"/>
    </row>
    <row r="68" spans="1:16" ht="17.25" customHeight="1" x14ac:dyDescent="0.25">
      <c r="A68" s="171">
        <v>8</v>
      </c>
      <c r="B68" s="172" t="s">
        <v>70</v>
      </c>
      <c r="C68" s="174">
        <v>3.06</v>
      </c>
      <c r="D68" s="174"/>
      <c r="E68" s="175"/>
      <c r="F68" s="162">
        <f t="shared" si="12"/>
        <v>3.06</v>
      </c>
      <c r="G68" s="163">
        <f t="shared" si="13"/>
        <v>4559400</v>
      </c>
      <c r="H68" s="176" t="s">
        <v>196</v>
      </c>
      <c r="I68" s="177">
        <v>238</v>
      </c>
      <c r="J68" s="178">
        <v>0.75</v>
      </c>
      <c r="K68" s="167">
        <v>8000</v>
      </c>
      <c r="L68" s="167">
        <f t="shared" si="14"/>
        <v>4369680</v>
      </c>
      <c r="M68" s="168">
        <v>2000000</v>
      </c>
      <c r="N68" s="168"/>
      <c r="O68" s="169">
        <f t="shared" si="15"/>
        <v>6369680</v>
      </c>
      <c r="P68" s="179"/>
    </row>
    <row r="69" spans="1:16" ht="17.25" customHeight="1" x14ac:dyDescent="0.25">
      <c r="A69" s="171">
        <v>9</v>
      </c>
      <c r="B69" s="172" t="s">
        <v>71</v>
      </c>
      <c r="C69" s="174">
        <v>2.66</v>
      </c>
      <c r="D69" s="174"/>
      <c r="E69" s="175"/>
      <c r="F69" s="162">
        <f t="shared" si="12"/>
        <v>2.66</v>
      </c>
      <c r="G69" s="163">
        <f t="shared" si="13"/>
        <v>3963400</v>
      </c>
      <c r="H69" s="176" t="s">
        <v>196</v>
      </c>
      <c r="I69" s="177">
        <v>182</v>
      </c>
      <c r="J69" s="178">
        <v>0.75</v>
      </c>
      <c r="K69" s="167">
        <v>8000</v>
      </c>
      <c r="L69" s="167">
        <f t="shared" si="14"/>
        <v>2904720.0000000005</v>
      </c>
      <c r="M69" s="168">
        <v>2000000</v>
      </c>
      <c r="N69" s="168"/>
      <c r="O69" s="169">
        <f t="shared" si="15"/>
        <v>4904720</v>
      </c>
      <c r="P69" s="179"/>
    </row>
    <row r="70" spans="1:16" ht="17.25" customHeight="1" x14ac:dyDescent="0.25">
      <c r="A70" s="171">
        <v>10</v>
      </c>
      <c r="B70" s="172" t="s">
        <v>72</v>
      </c>
      <c r="C70" s="174">
        <v>4.0599999999999996</v>
      </c>
      <c r="D70" s="174"/>
      <c r="E70" s="175"/>
      <c r="F70" s="162">
        <f t="shared" si="12"/>
        <v>4.0599999999999996</v>
      </c>
      <c r="G70" s="163">
        <f t="shared" si="13"/>
        <v>6049399.9999999991</v>
      </c>
      <c r="H70" s="176" t="s">
        <v>196</v>
      </c>
      <c r="I70" s="177">
        <v>240</v>
      </c>
      <c r="J70" s="178">
        <v>0.75</v>
      </c>
      <c r="K70" s="167">
        <v>8000</v>
      </c>
      <c r="L70" s="167">
        <f t="shared" si="14"/>
        <v>5846400</v>
      </c>
      <c r="M70" s="168">
        <v>2000000</v>
      </c>
      <c r="N70" s="168"/>
      <c r="O70" s="169">
        <f t="shared" si="15"/>
        <v>7846400</v>
      </c>
      <c r="P70" s="179"/>
    </row>
    <row r="71" spans="1:16" ht="17.25" customHeight="1" x14ac:dyDescent="0.25">
      <c r="A71" s="171">
        <v>11</v>
      </c>
      <c r="B71" s="180" t="s">
        <v>73</v>
      </c>
      <c r="C71" s="173">
        <v>2.67</v>
      </c>
      <c r="D71" s="174"/>
      <c r="E71" s="175"/>
      <c r="F71" s="162">
        <f t="shared" si="12"/>
        <v>2.67</v>
      </c>
      <c r="G71" s="163">
        <f t="shared" si="13"/>
        <v>3978300</v>
      </c>
      <c r="H71" s="176" t="s">
        <v>196</v>
      </c>
      <c r="I71" s="177">
        <v>252</v>
      </c>
      <c r="J71" s="178">
        <v>0.8</v>
      </c>
      <c r="K71" s="167">
        <v>8000</v>
      </c>
      <c r="L71" s="167">
        <f t="shared" si="14"/>
        <v>4306176</v>
      </c>
      <c r="M71" s="168">
        <v>2000000</v>
      </c>
      <c r="N71" s="168">
        <v>447000</v>
      </c>
      <c r="O71" s="169">
        <f t="shared" si="15"/>
        <v>6753176</v>
      </c>
      <c r="P71" s="179"/>
    </row>
    <row r="72" spans="1:16" ht="17.25" customHeight="1" x14ac:dyDescent="0.25">
      <c r="A72" s="171">
        <v>12</v>
      </c>
      <c r="B72" s="180" t="s">
        <v>74</v>
      </c>
      <c r="C72" s="173">
        <f>2.34</f>
        <v>2.34</v>
      </c>
      <c r="D72" s="174"/>
      <c r="E72" s="175"/>
      <c r="F72" s="162">
        <f t="shared" si="12"/>
        <v>2.34</v>
      </c>
      <c r="G72" s="163">
        <f t="shared" si="13"/>
        <v>3486600</v>
      </c>
      <c r="H72" s="176" t="s">
        <v>196</v>
      </c>
      <c r="I72" s="177">
        <v>0</v>
      </c>
      <c r="J72" s="178">
        <v>0.8</v>
      </c>
      <c r="K72" s="167">
        <v>8000</v>
      </c>
      <c r="L72" s="167">
        <f t="shared" si="14"/>
        <v>0</v>
      </c>
      <c r="M72" s="168">
        <v>2000000</v>
      </c>
      <c r="N72" s="168"/>
      <c r="O72" s="169">
        <f t="shared" si="15"/>
        <v>2000000</v>
      </c>
      <c r="P72" s="179"/>
    </row>
    <row r="73" spans="1:16" ht="17.25" customHeight="1" x14ac:dyDescent="0.25">
      <c r="A73" s="171">
        <v>13</v>
      </c>
      <c r="B73" s="180" t="s">
        <v>75</v>
      </c>
      <c r="C73" s="173">
        <f>2.34</f>
        <v>2.34</v>
      </c>
      <c r="D73" s="174"/>
      <c r="E73" s="175"/>
      <c r="F73" s="162">
        <f t="shared" si="12"/>
        <v>2.34</v>
      </c>
      <c r="G73" s="163">
        <f t="shared" si="13"/>
        <v>3486600</v>
      </c>
      <c r="H73" s="176" t="s">
        <v>196</v>
      </c>
      <c r="I73" s="177">
        <v>0</v>
      </c>
      <c r="J73" s="178">
        <v>0.75</v>
      </c>
      <c r="K73" s="167">
        <v>8000</v>
      </c>
      <c r="L73" s="167">
        <f t="shared" si="14"/>
        <v>0</v>
      </c>
      <c r="M73" s="168">
        <v>1000000</v>
      </c>
      <c r="N73" s="168"/>
      <c r="O73" s="169">
        <f t="shared" si="15"/>
        <v>1000000</v>
      </c>
      <c r="P73" s="179"/>
    </row>
    <row r="74" spans="1:16" s="157" customFormat="1" ht="24" customHeight="1" x14ac:dyDescent="0.25">
      <c r="A74" s="150" t="s">
        <v>76</v>
      </c>
      <c r="B74" s="151" t="s">
        <v>77</v>
      </c>
      <c r="C74" s="142"/>
      <c r="D74" s="142"/>
      <c r="E74" s="152"/>
      <c r="F74" s="152"/>
      <c r="G74" s="152"/>
      <c r="H74" s="152"/>
      <c r="I74" s="181"/>
      <c r="J74" s="152"/>
      <c r="K74" s="152"/>
      <c r="L74" s="152"/>
      <c r="M74" s="152"/>
      <c r="N74" s="152"/>
      <c r="O74" s="152"/>
      <c r="P74" s="155"/>
    </row>
    <row r="75" spans="1:16" ht="17.25" customHeight="1" x14ac:dyDescent="0.25">
      <c r="A75" s="171">
        <v>1</v>
      </c>
      <c r="B75" s="172" t="s">
        <v>78</v>
      </c>
      <c r="C75" s="173">
        <v>3</v>
      </c>
      <c r="D75" s="174">
        <v>0.4</v>
      </c>
      <c r="E75" s="175"/>
      <c r="F75" s="162">
        <f t="shared" ref="F75:F87" si="16">SUM(C75:E75)</f>
        <v>3.4</v>
      </c>
      <c r="G75" s="163">
        <f t="shared" ref="G75:G87" si="17">F75*1490000</f>
        <v>5066000</v>
      </c>
      <c r="H75" s="176" t="s">
        <v>196</v>
      </c>
      <c r="I75" s="177">
        <v>240</v>
      </c>
      <c r="J75" s="178">
        <v>0.9</v>
      </c>
      <c r="K75" s="167">
        <v>8000</v>
      </c>
      <c r="L75" s="167">
        <f t="shared" ref="L75:L87" si="18">F75*I75*J75*K75</f>
        <v>5875200</v>
      </c>
      <c r="M75" s="168">
        <v>2000000</v>
      </c>
      <c r="N75" s="168">
        <v>1490000</v>
      </c>
      <c r="O75" s="169">
        <f t="shared" ref="O75:O87" si="19">L75+M75+N75</f>
        <v>9365200</v>
      </c>
      <c r="P75" s="179"/>
    </row>
    <row r="76" spans="1:16" ht="17.25" customHeight="1" x14ac:dyDescent="0.25">
      <c r="A76" s="171">
        <v>2</v>
      </c>
      <c r="B76" s="180" t="s">
        <v>79</v>
      </c>
      <c r="C76" s="173">
        <v>4.0599999999999996</v>
      </c>
      <c r="D76" s="174">
        <v>0.3</v>
      </c>
      <c r="E76" s="175">
        <v>0.44659999999999994</v>
      </c>
      <c r="F76" s="162">
        <f t="shared" si="16"/>
        <v>4.8065999999999995</v>
      </c>
      <c r="G76" s="163">
        <f t="shared" si="17"/>
        <v>7161833.9999999991</v>
      </c>
      <c r="H76" s="176" t="s">
        <v>196</v>
      </c>
      <c r="I76" s="177">
        <v>250</v>
      </c>
      <c r="J76" s="178">
        <v>0.85</v>
      </c>
      <c r="K76" s="167">
        <v>8000</v>
      </c>
      <c r="L76" s="167">
        <f t="shared" si="18"/>
        <v>8171219.9999999981</v>
      </c>
      <c r="M76" s="168">
        <v>2000000</v>
      </c>
      <c r="N76" s="168"/>
      <c r="O76" s="169">
        <f t="shared" si="19"/>
        <v>10171219.999999998</v>
      </c>
      <c r="P76" s="179"/>
    </row>
    <row r="77" spans="1:16" ht="17.25" customHeight="1" x14ac:dyDescent="0.25">
      <c r="A77" s="171">
        <v>3</v>
      </c>
      <c r="B77" s="172" t="s">
        <v>80</v>
      </c>
      <c r="C77" s="173">
        <v>2.66</v>
      </c>
      <c r="D77" s="174">
        <v>0.3</v>
      </c>
      <c r="E77" s="175"/>
      <c r="F77" s="162">
        <f t="shared" si="16"/>
        <v>2.96</v>
      </c>
      <c r="G77" s="163">
        <f t="shared" si="17"/>
        <v>4410400</v>
      </c>
      <c r="H77" s="176" t="s">
        <v>196</v>
      </c>
      <c r="I77" s="177">
        <v>242</v>
      </c>
      <c r="J77" s="178">
        <v>0.8</v>
      </c>
      <c r="K77" s="167">
        <v>8000</v>
      </c>
      <c r="L77" s="167">
        <f t="shared" si="18"/>
        <v>4584447.9999999991</v>
      </c>
      <c r="M77" s="168">
        <v>2000000</v>
      </c>
      <c r="N77" s="168"/>
      <c r="O77" s="169">
        <f t="shared" si="19"/>
        <v>6584447.9999999991</v>
      </c>
      <c r="P77" s="179"/>
    </row>
    <row r="78" spans="1:16" ht="17.25" customHeight="1" x14ac:dyDescent="0.25">
      <c r="A78" s="171">
        <v>4</v>
      </c>
      <c r="B78" s="172" t="s">
        <v>81</v>
      </c>
      <c r="C78" s="174">
        <v>4.0599999999999996</v>
      </c>
      <c r="D78" s="174"/>
      <c r="E78" s="175">
        <v>0.40599999999999992</v>
      </c>
      <c r="F78" s="162">
        <f t="shared" si="16"/>
        <v>4.4659999999999993</v>
      </c>
      <c r="G78" s="163">
        <f t="shared" si="17"/>
        <v>6654339.9999999991</v>
      </c>
      <c r="H78" s="176" t="s">
        <v>196</v>
      </c>
      <c r="I78" s="177">
        <v>245</v>
      </c>
      <c r="J78" s="178">
        <v>0.75</v>
      </c>
      <c r="K78" s="167">
        <v>8000</v>
      </c>
      <c r="L78" s="167">
        <f t="shared" si="18"/>
        <v>6565019.9999999991</v>
      </c>
      <c r="M78" s="168">
        <v>2000000</v>
      </c>
      <c r="N78" s="168">
        <v>447000</v>
      </c>
      <c r="O78" s="169">
        <f t="shared" si="19"/>
        <v>9012020</v>
      </c>
      <c r="P78" s="179"/>
    </row>
    <row r="79" spans="1:16" ht="17.25" customHeight="1" x14ac:dyDescent="0.25">
      <c r="A79" s="171">
        <v>5</v>
      </c>
      <c r="B79" s="172" t="s">
        <v>82</v>
      </c>
      <c r="C79" s="174">
        <v>3.06</v>
      </c>
      <c r="D79" s="174"/>
      <c r="E79" s="175"/>
      <c r="F79" s="162">
        <f t="shared" si="16"/>
        <v>3.06</v>
      </c>
      <c r="G79" s="163">
        <f t="shared" si="17"/>
        <v>4559400</v>
      </c>
      <c r="H79" s="176" t="s">
        <v>196</v>
      </c>
      <c r="I79" s="177">
        <v>246</v>
      </c>
      <c r="J79" s="178">
        <v>0.75</v>
      </c>
      <c r="K79" s="167">
        <v>8000</v>
      </c>
      <c r="L79" s="167">
        <f t="shared" si="18"/>
        <v>4516559.9999999991</v>
      </c>
      <c r="M79" s="168">
        <v>2000000</v>
      </c>
      <c r="N79" s="168">
        <v>447000</v>
      </c>
      <c r="O79" s="169">
        <f t="shared" si="19"/>
        <v>6963559.9999999991</v>
      </c>
      <c r="P79" s="179"/>
    </row>
    <row r="80" spans="1:16" ht="17.25" customHeight="1" x14ac:dyDescent="0.25">
      <c r="A80" s="171">
        <v>6</v>
      </c>
      <c r="B80" s="180" t="s">
        <v>83</v>
      </c>
      <c r="C80" s="173">
        <v>4.0599999999999996</v>
      </c>
      <c r="D80" s="174"/>
      <c r="E80" s="175">
        <v>0.44659999999999994</v>
      </c>
      <c r="F80" s="162">
        <f t="shared" si="16"/>
        <v>4.5065999999999997</v>
      </c>
      <c r="G80" s="163">
        <f t="shared" si="17"/>
        <v>6714834</v>
      </c>
      <c r="H80" s="176" t="s">
        <v>196</v>
      </c>
      <c r="I80" s="177">
        <v>249</v>
      </c>
      <c r="J80" s="178">
        <v>0.75</v>
      </c>
      <c r="K80" s="167">
        <v>8000</v>
      </c>
      <c r="L80" s="167">
        <f t="shared" si="18"/>
        <v>6732860.3999999994</v>
      </c>
      <c r="M80" s="168">
        <v>2000000</v>
      </c>
      <c r="N80" s="168"/>
      <c r="O80" s="169">
        <f t="shared" si="19"/>
        <v>8732860.3999999985</v>
      </c>
      <c r="P80" s="179"/>
    </row>
    <row r="81" spans="1:16" ht="17.25" customHeight="1" x14ac:dyDescent="0.25">
      <c r="A81" s="171">
        <v>7</v>
      </c>
      <c r="B81" s="180" t="s">
        <v>84</v>
      </c>
      <c r="C81" s="173">
        <v>4.0599999999999996</v>
      </c>
      <c r="D81" s="174"/>
      <c r="E81" s="175">
        <v>0.32479999999999998</v>
      </c>
      <c r="F81" s="162">
        <f t="shared" si="16"/>
        <v>4.3847999999999994</v>
      </c>
      <c r="G81" s="163">
        <f t="shared" si="17"/>
        <v>6533351.9999999991</v>
      </c>
      <c r="H81" s="176" t="s">
        <v>196</v>
      </c>
      <c r="I81" s="177">
        <v>243</v>
      </c>
      <c r="J81" s="178">
        <v>0.75</v>
      </c>
      <c r="K81" s="167">
        <v>8000</v>
      </c>
      <c r="L81" s="167">
        <f t="shared" si="18"/>
        <v>6393038.3999999985</v>
      </c>
      <c r="M81" s="168">
        <v>2000000</v>
      </c>
      <c r="N81" s="168"/>
      <c r="O81" s="169">
        <f t="shared" si="19"/>
        <v>8393038.3999999985</v>
      </c>
      <c r="P81" s="179"/>
    </row>
    <row r="82" spans="1:16" ht="17.25" customHeight="1" x14ac:dyDescent="0.25">
      <c r="A82" s="171">
        <v>8</v>
      </c>
      <c r="B82" s="180" t="s">
        <v>85</v>
      </c>
      <c r="C82" s="174">
        <v>3.06</v>
      </c>
      <c r="D82" s="174"/>
      <c r="E82" s="175"/>
      <c r="F82" s="162">
        <f t="shared" si="16"/>
        <v>3.06</v>
      </c>
      <c r="G82" s="163">
        <f t="shared" si="17"/>
        <v>4559400</v>
      </c>
      <c r="H82" s="176" t="s">
        <v>196</v>
      </c>
      <c r="I82" s="177">
        <v>243</v>
      </c>
      <c r="J82" s="178">
        <v>0.75</v>
      </c>
      <c r="K82" s="167">
        <v>8000</v>
      </c>
      <c r="L82" s="167">
        <f t="shared" si="18"/>
        <v>4461480.0000000009</v>
      </c>
      <c r="M82" s="168">
        <v>2000000</v>
      </c>
      <c r="N82" s="168"/>
      <c r="O82" s="169">
        <f t="shared" si="19"/>
        <v>6461480.0000000009</v>
      </c>
      <c r="P82" s="179"/>
    </row>
    <row r="83" spans="1:16" ht="17.25" customHeight="1" x14ac:dyDescent="0.25">
      <c r="A83" s="171">
        <v>9</v>
      </c>
      <c r="B83" s="180" t="s">
        <v>86</v>
      </c>
      <c r="C83" s="173">
        <v>2.67</v>
      </c>
      <c r="D83" s="174"/>
      <c r="E83" s="175"/>
      <c r="F83" s="162">
        <f t="shared" si="16"/>
        <v>2.67</v>
      </c>
      <c r="G83" s="163">
        <f t="shared" si="17"/>
        <v>3978300</v>
      </c>
      <c r="H83" s="176" t="s">
        <v>196</v>
      </c>
      <c r="I83" s="177">
        <v>133</v>
      </c>
      <c r="J83" s="178">
        <v>0.8</v>
      </c>
      <c r="K83" s="167">
        <v>8000</v>
      </c>
      <c r="L83" s="167">
        <f t="shared" si="18"/>
        <v>2272704</v>
      </c>
      <c r="M83" s="168">
        <v>2000000</v>
      </c>
      <c r="N83" s="168"/>
      <c r="O83" s="169">
        <f t="shared" si="19"/>
        <v>4272704</v>
      </c>
      <c r="P83" s="179"/>
    </row>
    <row r="84" spans="1:16" ht="17.25" customHeight="1" x14ac:dyDescent="0.25">
      <c r="A84" s="171">
        <v>10</v>
      </c>
      <c r="B84" s="180" t="s">
        <v>87</v>
      </c>
      <c r="C84" s="173">
        <v>2.06</v>
      </c>
      <c r="D84" s="174"/>
      <c r="E84" s="175"/>
      <c r="F84" s="162">
        <f t="shared" si="16"/>
        <v>2.06</v>
      </c>
      <c r="G84" s="163">
        <f t="shared" si="17"/>
        <v>3069400</v>
      </c>
      <c r="H84" s="176" t="s">
        <v>196</v>
      </c>
      <c r="I84" s="177">
        <v>165</v>
      </c>
      <c r="J84" s="178">
        <v>0.75</v>
      </c>
      <c r="K84" s="167">
        <v>8000</v>
      </c>
      <c r="L84" s="167">
        <f t="shared" si="18"/>
        <v>2039400</v>
      </c>
      <c r="M84" s="168">
        <v>2000000</v>
      </c>
      <c r="N84" s="168"/>
      <c r="O84" s="169">
        <f t="shared" si="19"/>
        <v>4039400</v>
      </c>
      <c r="P84" s="179"/>
    </row>
    <row r="85" spans="1:16" ht="17.25" customHeight="1" x14ac:dyDescent="0.25">
      <c r="A85" s="171">
        <v>11</v>
      </c>
      <c r="B85" s="180" t="s">
        <v>88</v>
      </c>
      <c r="C85" s="173">
        <v>2.06</v>
      </c>
      <c r="D85" s="174"/>
      <c r="E85" s="175"/>
      <c r="F85" s="162">
        <f t="shared" si="16"/>
        <v>2.06</v>
      </c>
      <c r="G85" s="163">
        <f t="shared" si="17"/>
        <v>3069400</v>
      </c>
      <c r="H85" s="176" t="s">
        <v>196</v>
      </c>
      <c r="I85" s="177">
        <v>111</v>
      </c>
      <c r="J85" s="178">
        <v>0.75</v>
      </c>
      <c r="K85" s="167">
        <v>8000</v>
      </c>
      <c r="L85" s="167">
        <f t="shared" si="18"/>
        <v>1371960</v>
      </c>
      <c r="M85" s="168">
        <v>2000000</v>
      </c>
      <c r="N85" s="168"/>
      <c r="O85" s="169">
        <f t="shared" si="19"/>
        <v>3371960</v>
      </c>
      <c r="P85" s="179"/>
    </row>
    <row r="86" spans="1:16" ht="17.25" customHeight="1" x14ac:dyDescent="0.25">
      <c r="A86" s="171">
        <v>12</v>
      </c>
      <c r="B86" s="180" t="s">
        <v>89</v>
      </c>
      <c r="C86" s="173">
        <f>2.34</f>
        <v>2.34</v>
      </c>
      <c r="D86" s="174"/>
      <c r="E86" s="175"/>
      <c r="F86" s="162">
        <f t="shared" si="16"/>
        <v>2.34</v>
      </c>
      <c r="G86" s="163">
        <f t="shared" si="17"/>
        <v>3486600</v>
      </c>
      <c r="H86" s="176" t="s">
        <v>196</v>
      </c>
      <c r="I86" s="177">
        <v>0</v>
      </c>
      <c r="J86" s="178">
        <v>0.8</v>
      </c>
      <c r="K86" s="167">
        <v>8000</v>
      </c>
      <c r="L86" s="167">
        <f t="shared" si="18"/>
        <v>0</v>
      </c>
      <c r="M86" s="168">
        <v>2000000</v>
      </c>
      <c r="N86" s="168"/>
      <c r="O86" s="169">
        <f t="shared" si="19"/>
        <v>2000000</v>
      </c>
      <c r="P86" s="179"/>
    </row>
    <row r="87" spans="1:16" ht="17.25" customHeight="1" x14ac:dyDescent="0.25">
      <c r="A87" s="171">
        <v>13</v>
      </c>
      <c r="B87" s="180" t="s">
        <v>90</v>
      </c>
      <c r="C87" s="173">
        <f>2.06</f>
        <v>2.06</v>
      </c>
      <c r="D87" s="174"/>
      <c r="E87" s="175"/>
      <c r="F87" s="162">
        <f t="shared" si="16"/>
        <v>2.06</v>
      </c>
      <c r="G87" s="163">
        <f t="shared" si="17"/>
        <v>3069400</v>
      </c>
      <c r="H87" s="176" t="s">
        <v>196</v>
      </c>
      <c r="I87" s="182">
        <v>0</v>
      </c>
      <c r="J87" s="183">
        <v>0.75</v>
      </c>
      <c r="K87" s="167">
        <v>8000</v>
      </c>
      <c r="L87" s="167">
        <f t="shared" si="18"/>
        <v>0</v>
      </c>
      <c r="M87" s="168">
        <v>1000000</v>
      </c>
      <c r="N87" s="168"/>
      <c r="O87" s="169">
        <f t="shared" si="19"/>
        <v>1000000</v>
      </c>
      <c r="P87" s="179"/>
    </row>
    <row r="88" spans="1:16" s="157" customFormat="1" ht="24" customHeight="1" x14ac:dyDescent="0.25">
      <c r="A88" s="150" t="s">
        <v>91</v>
      </c>
      <c r="B88" s="151" t="s">
        <v>92</v>
      </c>
      <c r="C88" s="142"/>
      <c r="D88" s="142"/>
      <c r="E88" s="152"/>
      <c r="F88" s="152"/>
      <c r="G88" s="152"/>
      <c r="H88" s="152"/>
      <c r="I88" s="181"/>
      <c r="J88" s="152"/>
      <c r="K88" s="152"/>
      <c r="L88" s="152"/>
      <c r="M88" s="152"/>
      <c r="N88" s="152"/>
      <c r="O88" s="152"/>
      <c r="P88" s="155"/>
    </row>
    <row r="89" spans="1:16" ht="17.25" customHeight="1" x14ac:dyDescent="0.25">
      <c r="A89" s="171">
        <v>1</v>
      </c>
      <c r="B89" s="172" t="s">
        <v>93</v>
      </c>
      <c r="C89" s="174">
        <v>4.9800000000000004</v>
      </c>
      <c r="D89" s="174">
        <v>0.4</v>
      </c>
      <c r="E89" s="175"/>
      <c r="F89" s="162">
        <f t="shared" ref="F89:F97" si="20">SUM(C89:E89)</f>
        <v>5.3800000000000008</v>
      </c>
      <c r="G89" s="163">
        <f t="shared" ref="G89:G97" si="21">F89*1490000</f>
        <v>8016200.0000000009</v>
      </c>
      <c r="H89" s="176" t="s">
        <v>196</v>
      </c>
      <c r="I89" s="177">
        <v>234</v>
      </c>
      <c r="J89" s="178">
        <v>0.9</v>
      </c>
      <c r="K89" s="167">
        <v>8000</v>
      </c>
      <c r="L89" s="167">
        <f t="shared" ref="L89:L97" si="22">F89*I89*J89*K89</f>
        <v>9064224</v>
      </c>
      <c r="M89" s="168">
        <v>2000000</v>
      </c>
      <c r="N89" s="168"/>
      <c r="O89" s="169">
        <f t="shared" ref="O89:O97" si="23">L89+M89+N89</f>
        <v>11064224</v>
      </c>
      <c r="P89" s="179"/>
    </row>
    <row r="90" spans="1:16" ht="17.25" customHeight="1" x14ac:dyDescent="0.25">
      <c r="A90" s="171">
        <v>2</v>
      </c>
      <c r="B90" s="172" t="s">
        <v>94</v>
      </c>
      <c r="C90" s="173">
        <v>3</v>
      </c>
      <c r="D90" s="174">
        <v>0.3</v>
      </c>
      <c r="E90" s="175"/>
      <c r="F90" s="162">
        <f t="shared" si="20"/>
        <v>3.3</v>
      </c>
      <c r="G90" s="163">
        <f t="shared" si="21"/>
        <v>4917000</v>
      </c>
      <c r="H90" s="176" t="s">
        <v>196</v>
      </c>
      <c r="I90" s="177">
        <v>133</v>
      </c>
      <c r="J90" s="178">
        <v>0.85</v>
      </c>
      <c r="K90" s="167">
        <v>8000</v>
      </c>
      <c r="L90" s="167">
        <f t="shared" si="22"/>
        <v>2984520</v>
      </c>
      <c r="M90" s="168">
        <v>2000000</v>
      </c>
      <c r="N90" s="168"/>
      <c r="O90" s="169">
        <f t="shared" si="23"/>
        <v>4984520</v>
      </c>
      <c r="P90" s="179"/>
    </row>
    <row r="91" spans="1:16" ht="17.25" customHeight="1" x14ac:dyDescent="0.25">
      <c r="A91" s="171">
        <v>3</v>
      </c>
      <c r="B91" s="172" t="s">
        <v>95</v>
      </c>
      <c r="C91" s="173">
        <v>3.46</v>
      </c>
      <c r="D91" s="174">
        <v>0.3</v>
      </c>
      <c r="E91" s="175"/>
      <c r="F91" s="162">
        <f t="shared" si="20"/>
        <v>3.76</v>
      </c>
      <c r="G91" s="163">
        <f t="shared" si="21"/>
        <v>5602400</v>
      </c>
      <c r="H91" s="176" t="s">
        <v>196</v>
      </c>
      <c r="I91" s="177">
        <v>225</v>
      </c>
      <c r="J91" s="178">
        <v>0.85</v>
      </c>
      <c r="K91" s="167">
        <v>8000</v>
      </c>
      <c r="L91" s="167">
        <f t="shared" si="22"/>
        <v>5752800</v>
      </c>
      <c r="M91" s="168">
        <v>2000000</v>
      </c>
      <c r="N91" s="168"/>
      <c r="O91" s="169">
        <f t="shared" si="23"/>
        <v>7752800</v>
      </c>
      <c r="P91" s="179"/>
    </row>
    <row r="92" spans="1:16" ht="17.25" customHeight="1" x14ac:dyDescent="0.25">
      <c r="A92" s="171">
        <v>4</v>
      </c>
      <c r="B92" s="172" t="s">
        <v>96</v>
      </c>
      <c r="C92" s="173">
        <v>2.46</v>
      </c>
      <c r="D92" s="174"/>
      <c r="E92" s="175"/>
      <c r="F92" s="162">
        <f t="shared" si="20"/>
        <v>2.46</v>
      </c>
      <c r="G92" s="163">
        <f t="shared" si="21"/>
        <v>3665400</v>
      </c>
      <c r="H92" s="176" t="s">
        <v>196</v>
      </c>
      <c r="I92" s="177">
        <v>250</v>
      </c>
      <c r="J92" s="178">
        <v>0.75</v>
      </c>
      <c r="K92" s="167">
        <v>8000</v>
      </c>
      <c r="L92" s="167">
        <f t="shared" si="22"/>
        <v>3690000</v>
      </c>
      <c r="M92" s="168">
        <v>2000000</v>
      </c>
      <c r="N92" s="168"/>
      <c r="O92" s="169">
        <f t="shared" si="23"/>
        <v>5690000</v>
      </c>
      <c r="P92" s="179"/>
    </row>
    <row r="93" spans="1:16" ht="17.25" customHeight="1" x14ac:dyDescent="0.25">
      <c r="A93" s="171">
        <v>5</v>
      </c>
      <c r="B93" s="172" t="s">
        <v>97</v>
      </c>
      <c r="C93" s="174">
        <v>2.86</v>
      </c>
      <c r="D93" s="174"/>
      <c r="E93" s="175"/>
      <c r="F93" s="162">
        <f t="shared" si="20"/>
        <v>2.86</v>
      </c>
      <c r="G93" s="163">
        <f t="shared" si="21"/>
        <v>4261400</v>
      </c>
      <c r="H93" s="176" t="s">
        <v>196</v>
      </c>
      <c r="I93" s="177">
        <v>247</v>
      </c>
      <c r="J93" s="178">
        <v>0.7</v>
      </c>
      <c r="K93" s="167">
        <v>8000</v>
      </c>
      <c r="L93" s="167">
        <f t="shared" si="22"/>
        <v>3955951.9999999995</v>
      </c>
      <c r="M93" s="168">
        <v>2000000</v>
      </c>
      <c r="N93" s="168"/>
      <c r="O93" s="169">
        <f t="shared" si="23"/>
        <v>5955952</v>
      </c>
      <c r="P93" s="179"/>
    </row>
    <row r="94" spans="1:16" ht="17.25" customHeight="1" x14ac:dyDescent="0.25">
      <c r="A94" s="171">
        <v>6</v>
      </c>
      <c r="B94" s="172" t="s">
        <v>98</v>
      </c>
      <c r="C94" s="173">
        <v>4.0599999999999996</v>
      </c>
      <c r="D94" s="174"/>
      <c r="E94" s="175"/>
      <c r="F94" s="162">
        <f t="shared" si="20"/>
        <v>4.0599999999999996</v>
      </c>
      <c r="G94" s="163">
        <f t="shared" si="21"/>
        <v>6049399.9999999991</v>
      </c>
      <c r="H94" s="176" t="s">
        <v>196</v>
      </c>
      <c r="I94" s="177">
        <v>252</v>
      </c>
      <c r="J94" s="178">
        <v>0.75</v>
      </c>
      <c r="K94" s="167">
        <v>8000</v>
      </c>
      <c r="L94" s="167">
        <f t="shared" si="22"/>
        <v>6138719.9999999991</v>
      </c>
      <c r="M94" s="168">
        <v>2000000</v>
      </c>
      <c r="N94" s="168"/>
      <c r="O94" s="169">
        <f t="shared" si="23"/>
        <v>8138719.9999999991</v>
      </c>
      <c r="P94" s="179"/>
    </row>
    <row r="95" spans="1:16" ht="17.25" customHeight="1" x14ac:dyDescent="0.25">
      <c r="A95" s="171">
        <v>7</v>
      </c>
      <c r="B95" s="180" t="s">
        <v>99</v>
      </c>
      <c r="C95" s="173">
        <v>2.34</v>
      </c>
      <c r="D95" s="174"/>
      <c r="E95" s="175"/>
      <c r="F95" s="162">
        <f t="shared" si="20"/>
        <v>2.34</v>
      </c>
      <c r="G95" s="163">
        <f t="shared" si="21"/>
        <v>3486600</v>
      </c>
      <c r="H95" s="176" t="s">
        <v>196</v>
      </c>
      <c r="I95" s="177">
        <v>234</v>
      </c>
      <c r="J95" s="178">
        <v>0.75</v>
      </c>
      <c r="K95" s="167">
        <v>8000</v>
      </c>
      <c r="L95" s="167">
        <f t="shared" si="22"/>
        <v>3285359.9999999995</v>
      </c>
      <c r="M95" s="168">
        <v>2000000</v>
      </c>
      <c r="N95" s="168"/>
      <c r="O95" s="169">
        <f t="shared" si="23"/>
        <v>5285360</v>
      </c>
      <c r="P95" s="179"/>
    </row>
    <row r="96" spans="1:16" ht="17.25" customHeight="1" x14ac:dyDescent="0.25">
      <c r="A96" s="171">
        <v>8</v>
      </c>
      <c r="B96" s="180" t="s">
        <v>100</v>
      </c>
      <c r="C96" s="173">
        <f>2.34</f>
        <v>2.34</v>
      </c>
      <c r="D96" s="174"/>
      <c r="E96" s="175"/>
      <c r="F96" s="162">
        <f t="shared" si="20"/>
        <v>2.34</v>
      </c>
      <c r="G96" s="163">
        <f t="shared" si="21"/>
        <v>3486600</v>
      </c>
      <c r="H96" s="176" t="s">
        <v>196</v>
      </c>
      <c r="I96" s="177">
        <v>0</v>
      </c>
      <c r="J96" s="178">
        <v>0.75</v>
      </c>
      <c r="K96" s="167">
        <v>8000</v>
      </c>
      <c r="L96" s="167">
        <f t="shared" si="22"/>
        <v>0</v>
      </c>
      <c r="M96" s="168">
        <v>1000000</v>
      </c>
      <c r="N96" s="168"/>
      <c r="O96" s="169">
        <f t="shared" si="23"/>
        <v>1000000</v>
      </c>
      <c r="P96" s="179"/>
    </row>
    <row r="97" spans="1:16" ht="17.25" customHeight="1" x14ac:dyDescent="0.25">
      <c r="A97" s="171">
        <v>9</v>
      </c>
      <c r="B97" s="180" t="s">
        <v>101</v>
      </c>
      <c r="C97" s="173">
        <f>2.34</f>
        <v>2.34</v>
      </c>
      <c r="D97" s="174"/>
      <c r="E97" s="175"/>
      <c r="F97" s="162">
        <f t="shared" si="20"/>
        <v>2.34</v>
      </c>
      <c r="G97" s="163">
        <f t="shared" si="21"/>
        <v>3486600</v>
      </c>
      <c r="H97" s="176" t="s">
        <v>196</v>
      </c>
      <c r="I97" s="177">
        <v>0</v>
      </c>
      <c r="J97" s="178">
        <v>0.8</v>
      </c>
      <c r="K97" s="167">
        <v>8000</v>
      </c>
      <c r="L97" s="167">
        <f t="shared" si="22"/>
        <v>0</v>
      </c>
      <c r="M97" s="168">
        <v>1000000</v>
      </c>
      <c r="N97" s="168"/>
      <c r="O97" s="169">
        <f t="shared" si="23"/>
        <v>1000000</v>
      </c>
      <c r="P97" s="179"/>
    </row>
    <row r="98" spans="1:16" s="157" customFormat="1" ht="24" customHeight="1" x14ac:dyDescent="0.25">
      <c r="A98" s="150" t="s">
        <v>102</v>
      </c>
      <c r="B98" s="151" t="s">
        <v>103</v>
      </c>
      <c r="C98" s="142"/>
      <c r="D98" s="142"/>
      <c r="E98" s="152"/>
      <c r="F98" s="152"/>
      <c r="G98" s="152"/>
      <c r="H98" s="152"/>
      <c r="I98" s="181"/>
      <c r="J98" s="152"/>
      <c r="K98" s="152"/>
      <c r="L98" s="152"/>
      <c r="M98" s="152"/>
      <c r="N98" s="152"/>
      <c r="O98" s="152"/>
      <c r="P98" s="152"/>
    </row>
    <row r="99" spans="1:16" ht="17.25" customHeight="1" x14ac:dyDescent="0.25">
      <c r="A99" s="171">
        <v>1</v>
      </c>
      <c r="B99" s="172" t="s">
        <v>104</v>
      </c>
      <c r="C99" s="173">
        <v>4.9800000000000004</v>
      </c>
      <c r="D99" s="174">
        <v>0.4</v>
      </c>
      <c r="E99" s="175"/>
      <c r="F99" s="162">
        <f t="shared" ref="F99:F111" si="24">SUM(C99:E99)</f>
        <v>5.3800000000000008</v>
      </c>
      <c r="G99" s="163">
        <f t="shared" ref="G99:G111" si="25">F99*1490000</f>
        <v>8016200.0000000009</v>
      </c>
      <c r="H99" s="176" t="s">
        <v>196</v>
      </c>
      <c r="I99" s="177">
        <v>245</v>
      </c>
      <c r="J99" s="178">
        <v>0.9</v>
      </c>
      <c r="K99" s="167">
        <v>8000</v>
      </c>
      <c r="L99" s="167">
        <f t="shared" ref="L99:L111" si="26">F99*I99*J99*K99</f>
        <v>9490320.0000000019</v>
      </c>
      <c r="M99" s="168">
        <v>2000000</v>
      </c>
      <c r="N99" s="168"/>
      <c r="O99" s="169">
        <f t="shared" ref="O99:O111" si="27">L99+M99+N99</f>
        <v>11490320.000000002</v>
      </c>
      <c r="P99" s="179"/>
    </row>
    <row r="100" spans="1:16" ht="17.25" customHeight="1" x14ac:dyDescent="0.25">
      <c r="A100" s="171">
        <v>2</v>
      </c>
      <c r="B100" s="172" t="s">
        <v>105</v>
      </c>
      <c r="C100" s="173">
        <v>3</v>
      </c>
      <c r="D100" s="174">
        <v>0.3</v>
      </c>
      <c r="E100" s="175"/>
      <c r="F100" s="162">
        <f t="shared" si="24"/>
        <v>3.3</v>
      </c>
      <c r="G100" s="163">
        <f t="shared" si="25"/>
        <v>4917000</v>
      </c>
      <c r="H100" s="176" t="s">
        <v>196</v>
      </c>
      <c r="I100" s="177">
        <v>238</v>
      </c>
      <c r="J100" s="178">
        <v>0.85</v>
      </c>
      <c r="K100" s="167">
        <v>8000</v>
      </c>
      <c r="L100" s="167">
        <f t="shared" si="26"/>
        <v>5340719.9999999991</v>
      </c>
      <c r="M100" s="168">
        <v>2000000</v>
      </c>
      <c r="N100" s="168"/>
      <c r="O100" s="169">
        <f t="shared" si="27"/>
        <v>7340719.9999999991</v>
      </c>
      <c r="P100" s="179"/>
    </row>
    <row r="101" spans="1:16" ht="17.25" customHeight="1" x14ac:dyDescent="0.25">
      <c r="A101" s="171">
        <v>3</v>
      </c>
      <c r="B101" s="172" t="s">
        <v>106</v>
      </c>
      <c r="C101" s="173">
        <v>4.0599999999999996</v>
      </c>
      <c r="D101" s="174">
        <v>0.3</v>
      </c>
      <c r="E101" s="175">
        <v>0.44659999999999994</v>
      </c>
      <c r="F101" s="162">
        <f t="shared" si="24"/>
        <v>4.8065999999999995</v>
      </c>
      <c r="G101" s="163">
        <f t="shared" si="25"/>
        <v>7161833.9999999991</v>
      </c>
      <c r="H101" s="176" t="s">
        <v>196</v>
      </c>
      <c r="I101" s="177">
        <v>238</v>
      </c>
      <c r="J101" s="178">
        <v>0.85</v>
      </c>
      <c r="K101" s="167">
        <v>8000</v>
      </c>
      <c r="L101" s="167">
        <f t="shared" si="26"/>
        <v>7779001.4399999985</v>
      </c>
      <c r="M101" s="168">
        <v>2000000</v>
      </c>
      <c r="N101" s="168"/>
      <c r="O101" s="169">
        <f t="shared" si="27"/>
        <v>9779001.4399999976</v>
      </c>
      <c r="P101" s="179"/>
    </row>
    <row r="102" spans="1:16" ht="17.25" customHeight="1" x14ac:dyDescent="0.25">
      <c r="A102" s="171">
        <v>4</v>
      </c>
      <c r="B102" s="172" t="s">
        <v>107</v>
      </c>
      <c r="C102" s="173">
        <v>3.33</v>
      </c>
      <c r="D102" s="174"/>
      <c r="E102" s="175"/>
      <c r="F102" s="162">
        <f t="shared" si="24"/>
        <v>3.33</v>
      </c>
      <c r="G102" s="163">
        <f t="shared" si="25"/>
        <v>4961700</v>
      </c>
      <c r="H102" s="176" t="s">
        <v>196</v>
      </c>
      <c r="I102" s="177">
        <v>245</v>
      </c>
      <c r="J102" s="178">
        <v>0.8</v>
      </c>
      <c r="K102" s="167">
        <v>8000</v>
      </c>
      <c r="L102" s="167">
        <f t="shared" si="26"/>
        <v>5221440.0000000009</v>
      </c>
      <c r="M102" s="168">
        <v>2000000</v>
      </c>
      <c r="N102" s="168">
        <v>447000</v>
      </c>
      <c r="O102" s="169">
        <f t="shared" si="27"/>
        <v>7668440.0000000009</v>
      </c>
      <c r="P102" s="179"/>
    </row>
    <row r="103" spans="1:16" ht="17.25" customHeight="1" x14ac:dyDescent="0.25">
      <c r="A103" s="171">
        <v>5</v>
      </c>
      <c r="B103" s="172" t="s">
        <v>108</v>
      </c>
      <c r="C103" s="174">
        <v>2.2599999999999998</v>
      </c>
      <c r="D103" s="174"/>
      <c r="E103" s="175"/>
      <c r="F103" s="162">
        <f t="shared" si="24"/>
        <v>2.2599999999999998</v>
      </c>
      <c r="G103" s="163">
        <f t="shared" si="25"/>
        <v>3367399.9999999995</v>
      </c>
      <c r="H103" s="176" t="s">
        <v>196</v>
      </c>
      <c r="I103" s="177">
        <v>243</v>
      </c>
      <c r="J103" s="178">
        <v>0.75</v>
      </c>
      <c r="K103" s="167">
        <v>8000</v>
      </c>
      <c r="L103" s="167">
        <f t="shared" si="26"/>
        <v>3295080</v>
      </c>
      <c r="M103" s="168">
        <v>2000000</v>
      </c>
      <c r="N103" s="168"/>
      <c r="O103" s="169">
        <f t="shared" si="27"/>
        <v>5295080</v>
      </c>
      <c r="P103" s="179"/>
    </row>
    <row r="104" spans="1:16" ht="17.25" customHeight="1" x14ac:dyDescent="0.25">
      <c r="A104" s="171">
        <v>6</v>
      </c>
      <c r="B104" s="172" t="s">
        <v>109</v>
      </c>
      <c r="C104" s="173">
        <v>2.86</v>
      </c>
      <c r="D104" s="174"/>
      <c r="E104" s="175"/>
      <c r="F104" s="162">
        <f t="shared" si="24"/>
        <v>2.86</v>
      </c>
      <c r="G104" s="163">
        <f t="shared" si="25"/>
        <v>4261400</v>
      </c>
      <c r="H104" s="176" t="s">
        <v>196</v>
      </c>
      <c r="I104" s="177">
        <v>232</v>
      </c>
      <c r="J104" s="178">
        <v>0.75</v>
      </c>
      <c r="K104" s="167">
        <v>8000</v>
      </c>
      <c r="L104" s="167">
        <f t="shared" si="26"/>
        <v>3981120</v>
      </c>
      <c r="M104" s="168">
        <v>2000000</v>
      </c>
      <c r="N104" s="168"/>
      <c r="O104" s="169">
        <f t="shared" si="27"/>
        <v>5981120</v>
      </c>
      <c r="P104" s="179"/>
    </row>
    <row r="105" spans="1:16" ht="17.25" customHeight="1" x14ac:dyDescent="0.25">
      <c r="A105" s="171">
        <v>7</v>
      </c>
      <c r="B105" s="172" t="s">
        <v>110</v>
      </c>
      <c r="C105" s="173">
        <v>4.0599999999999996</v>
      </c>
      <c r="D105" s="174"/>
      <c r="E105" s="175">
        <v>0.32479999999999998</v>
      </c>
      <c r="F105" s="162">
        <f t="shared" si="24"/>
        <v>4.3847999999999994</v>
      </c>
      <c r="G105" s="163">
        <f t="shared" si="25"/>
        <v>6533351.9999999991</v>
      </c>
      <c r="H105" s="176" t="s">
        <v>196</v>
      </c>
      <c r="I105" s="177">
        <v>232</v>
      </c>
      <c r="J105" s="178">
        <v>0.75</v>
      </c>
      <c r="K105" s="167">
        <v>8000</v>
      </c>
      <c r="L105" s="167">
        <f t="shared" si="26"/>
        <v>6103641.5999999987</v>
      </c>
      <c r="M105" s="168">
        <v>2000000</v>
      </c>
      <c r="N105" s="168"/>
      <c r="O105" s="169">
        <f t="shared" si="27"/>
        <v>8103641.5999999987</v>
      </c>
      <c r="P105" s="179"/>
    </row>
    <row r="106" spans="1:16" ht="17.25" customHeight="1" x14ac:dyDescent="0.25">
      <c r="A106" s="171">
        <v>8</v>
      </c>
      <c r="B106" s="172" t="s">
        <v>111</v>
      </c>
      <c r="C106" s="173">
        <v>2.66</v>
      </c>
      <c r="D106" s="174"/>
      <c r="E106" s="175"/>
      <c r="F106" s="162">
        <f t="shared" si="24"/>
        <v>2.66</v>
      </c>
      <c r="G106" s="163">
        <f t="shared" si="25"/>
        <v>3963400</v>
      </c>
      <c r="H106" s="176" t="s">
        <v>196</v>
      </c>
      <c r="I106" s="177">
        <v>235</v>
      </c>
      <c r="J106" s="178">
        <v>0.75</v>
      </c>
      <c r="K106" s="167">
        <v>8000</v>
      </c>
      <c r="L106" s="167">
        <f t="shared" si="26"/>
        <v>3750600.0000000005</v>
      </c>
      <c r="M106" s="168">
        <v>2000000</v>
      </c>
      <c r="N106" s="168">
        <v>447000</v>
      </c>
      <c r="O106" s="169">
        <f t="shared" si="27"/>
        <v>6197600</v>
      </c>
      <c r="P106" s="179"/>
    </row>
    <row r="107" spans="1:16" ht="17.25" customHeight="1" x14ac:dyDescent="0.25">
      <c r="A107" s="171">
        <v>9</v>
      </c>
      <c r="B107" s="172" t="s">
        <v>112</v>
      </c>
      <c r="C107" s="173">
        <v>4.6500000000000004</v>
      </c>
      <c r="D107" s="174"/>
      <c r="E107" s="175"/>
      <c r="F107" s="162">
        <f t="shared" si="24"/>
        <v>4.6500000000000004</v>
      </c>
      <c r="G107" s="163">
        <f t="shared" si="25"/>
        <v>6928500.0000000009</v>
      </c>
      <c r="H107" s="176" t="s">
        <v>196</v>
      </c>
      <c r="I107" s="177">
        <v>230</v>
      </c>
      <c r="J107" s="178">
        <v>0.8</v>
      </c>
      <c r="K107" s="167">
        <v>8000</v>
      </c>
      <c r="L107" s="167">
        <f t="shared" si="26"/>
        <v>6844800</v>
      </c>
      <c r="M107" s="168">
        <v>2000000</v>
      </c>
      <c r="N107" s="168"/>
      <c r="O107" s="169">
        <f t="shared" si="27"/>
        <v>8844800</v>
      </c>
      <c r="P107" s="179"/>
    </row>
    <row r="108" spans="1:16" ht="17.25" customHeight="1" x14ac:dyDescent="0.25">
      <c r="A108" s="171">
        <v>10</v>
      </c>
      <c r="B108" s="172" t="s">
        <v>113</v>
      </c>
      <c r="C108" s="174">
        <v>2.67</v>
      </c>
      <c r="D108" s="174"/>
      <c r="E108" s="175"/>
      <c r="F108" s="162">
        <f t="shared" si="24"/>
        <v>2.67</v>
      </c>
      <c r="G108" s="163">
        <f t="shared" si="25"/>
        <v>3978300</v>
      </c>
      <c r="H108" s="176" t="s">
        <v>196</v>
      </c>
      <c r="I108" s="177">
        <v>249</v>
      </c>
      <c r="J108" s="178">
        <v>0.8</v>
      </c>
      <c r="K108" s="167">
        <v>8000</v>
      </c>
      <c r="L108" s="167">
        <f t="shared" si="26"/>
        <v>4254911.9999999991</v>
      </c>
      <c r="M108" s="168">
        <v>2000000</v>
      </c>
      <c r="N108" s="168"/>
      <c r="O108" s="169">
        <f t="shared" si="27"/>
        <v>6254911.9999999991</v>
      </c>
      <c r="P108" s="179"/>
    </row>
    <row r="109" spans="1:16" ht="17.25" customHeight="1" x14ac:dyDescent="0.25">
      <c r="A109" s="171">
        <v>11</v>
      </c>
      <c r="B109" s="172" t="s">
        <v>114</v>
      </c>
      <c r="C109" s="173">
        <v>3.33</v>
      </c>
      <c r="D109" s="174"/>
      <c r="E109" s="175"/>
      <c r="F109" s="162">
        <f t="shared" si="24"/>
        <v>3.33</v>
      </c>
      <c r="G109" s="163">
        <f t="shared" si="25"/>
        <v>4961700</v>
      </c>
      <c r="H109" s="176" t="s">
        <v>196</v>
      </c>
      <c r="I109" s="177">
        <v>236</v>
      </c>
      <c r="J109" s="178">
        <v>0.8</v>
      </c>
      <c r="K109" s="167">
        <v>8000</v>
      </c>
      <c r="L109" s="167">
        <f t="shared" si="26"/>
        <v>5029632.0000000009</v>
      </c>
      <c r="M109" s="168">
        <v>2000000</v>
      </c>
      <c r="N109" s="168"/>
      <c r="O109" s="169">
        <f t="shared" si="27"/>
        <v>7029632.0000000009</v>
      </c>
      <c r="P109" s="179"/>
    </row>
    <row r="110" spans="1:16" ht="17.25" customHeight="1" x14ac:dyDescent="0.25">
      <c r="A110" s="171">
        <v>12</v>
      </c>
      <c r="B110" s="180" t="s">
        <v>115</v>
      </c>
      <c r="C110" s="174">
        <v>4.0599999999999996</v>
      </c>
      <c r="D110" s="174"/>
      <c r="E110" s="175">
        <v>0.32479999999999998</v>
      </c>
      <c r="F110" s="162">
        <f t="shared" si="24"/>
        <v>4.3847999999999994</v>
      </c>
      <c r="G110" s="163">
        <f t="shared" si="25"/>
        <v>6533351.9999999991</v>
      </c>
      <c r="H110" s="176" t="s">
        <v>196</v>
      </c>
      <c r="I110" s="177">
        <v>237</v>
      </c>
      <c r="J110" s="178">
        <v>0.75</v>
      </c>
      <c r="K110" s="167">
        <v>8000</v>
      </c>
      <c r="L110" s="167">
        <f t="shared" si="26"/>
        <v>6235185.5999999987</v>
      </c>
      <c r="M110" s="168">
        <v>2000000</v>
      </c>
      <c r="N110" s="168"/>
      <c r="O110" s="169">
        <f t="shared" si="27"/>
        <v>8235185.5999999987</v>
      </c>
      <c r="P110" s="179"/>
    </row>
    <row r="111" spans="1:16" ht="17.25" customHeight="1" x14ac:dyDescent="0.25">
      <c r="A111" s="171">
        <v>13</v>
      </c>
      <c r="B111" s="180" t="s">
        <v>116</v>
      </c>
      <c r="C111" s="173">
        <v>2.34</v>
      </c>
      <c r="D111" s="174"/>
      <c r="E111" s="175"/>
      <c r="F111" s="162">
        <f t="shared" si="24"/>
        <v>2.34</v>
      </c>
      <c r="G111" s="163">
        <f t="shared" si="25"/>
        <v>3486600</v>
      </c>
      <c r="H111" s="176" t="s">
        <v>196</v>
      </c>
      <c r="I111" s="177">
        <v>166</v>
      </c>
      <c r="J111" s="178">
        <v>0.8</v>
      </c>
      <c r="K111" s="167">
        <v>8000</v>
      </c>
      <c r="L111" s="167">
        <f t="shared" si="26"/>
        <v>2486016</v>
      </c>
      <c r="M111" s="168">
        <v>2000000</v>
      </c>
      <c r="N111" s="168"/>
      <c r="O111" s="169">
        <f t="shared" si="27"/>
        <v>4486016</v>
      </c>
      <c r="P111" s="179"/>
    </row>
    <row r="112" spans="1:16" s="157" customFormat="1" ht="24" customHeight="1" x14ac:dyDescent="0.25">
      <c r="A112" s="150" t="s">
        <v>117</v>
      </c>
      <c r="B112" s="151" t="s">
        <v>118</v>
      </c>
      <c r="C112" s="142"/>
      <c r="D112" s="142"/>
      <c r="E112" s="152"/>
      <c r="F112" s="152"/>
      <c r="G112" s="152"/>
      <c r="H112" s="152"/>
      <c r="I112" s="181"/>
      <c r="J112" s="152"/>
      <c r="K112" s="152"/>
      <c r="L112" s="152"/>
      <c r="M112" s="152"/>
      <c r="N112" s="152"/>
      <c r="O112" s="152"/>
      <c r="P112" s="152"/>
    </row>
    <row r="113" spans="1:17" ht="17.25" customHeight="1" x14ac:dyDescent="0.25">
      <c r="A113" s="171">
        <v>1</v>
      </c>
      <c r="B113" s="172" t="s">
        <v>119</v>
      </c>
      <c r="C113" s="173">
        <v>3.33</v>
      </c>
      <c r="D113" s="174">
        <v>0.4</v>
      </c>
      <c r="E113" s="175"/>
      <c r="F113" s="162">
        <f t="shared" ref="F113:F126" si="28">SUM(C113:E113)</f>
        <v>3.73</v>
      </c>
      <c r="G113" s="163">
        <f t="shared" ref="G113:G126" si="29">F113*1490000</f>
        <v>5557700</v>
      </c>
      <c r="H113" s="176" t="s">
        <v>196</v>
      </c>
      <c r="I113" s="177">
        <v>239</v>
      </c>
      <c r="J113" s="178">
        <v>0.9</v>
      </c>
      <c r="K113" s="167">
        <v>8000</v>
      </c>
      <c r="L113" s="167">
        <f t="shared" ref="L113:L126" si="30">F113*I113*J113*K113</f>
        <v>6418584.0000000009</v>
      </c>
      <c r="M113" s="168">
        <v>2000000</v>
      </c>
      <c r="N113" s="168"/>
      <c r="O113" s="169">
        <f t="shared" ref="O113:O126" si="31">L113+M113+N113</f>
        <v>8418584</v>
      </c>
      <c r="P113" s="179"/>
    </row>
    <row r="114" spans="1:17" ht="17.25" customHeight="1" x14ac:dyDescent="0.25">
      <c r="A114" s="171">
        <v>2</v>
      </c>
      <c r="B114" s="180" t="s">
        <v>120</v>
      </c>
      <c r="C114" s="174">
        <v>3.26</v>
      </c>
      <c r="D114" s="174">
        <v>0.3</v>
      </c>
      <c r="E114" s="175"/>
      <c r="F114" s="162">
        <f t="shared" si="28"/>
        <v>3.5599999999999996</v>
      </c>
      <c r="G114" s="163">
        <f t="shared" si="29"/>
        <v>5304399.9999999991</v>
      </c>
      <c r="H114" s="176" t="s">
        <v>196</v>
      </c>
      <c r="I114" s="177">
        <v>243</v>
      </c>
      <c r="J114" s="178">
        <v>0.85</v>
      </c>
      <c r="K114" s="167">
        <v>8000</v>
      </c>
      <c r="L114" s="167">
        <f t="shared" si="30"/>
        <v>5882543.9999999991</v>
      </c>
      <c r="M114" s="168">
        <v>2000000</v>
      </c>
      <c r="N114" s="168">
        <v>447000</v>
      </c>
      <c r="O114" s="169">
        <f t="shared" si="31"/>
        <v>8329543.9999999991</v>
      </c>
      <c r="P114" s="179"/>
    </row>
    <row r="115" spans="1:17" ht="17.25" customHeight="1" x14ac:dyDescent="0.25">
      <c r="A115" s="171">
        <v>3</v>
      </c>
      <c r="B115" s="172" t="s">
        <v>121</v>
      </c>
      <c r="C115" s="174">
        <v>2.67</v>
      </c>
      <c r="D115" s="174"/>
      <c r="E115" s="175"/>
      <c r="F115" s="162">
        <f t="shared" si="28"/>
        <v>2.67</v>
      </c>
      <c r="G115" s="163">
        <f t="shared" si="29"/>
        <v>3978300</v>
      </c>
      <c r="H115" s="176" t="s">
        <v>196</v>
      </c>
      <c r="I115" s="177">
        <v>190</v>
      </c>
      <c r="J115" s="178">
        <v>0.8</v>
      </c>
      <c r="K115" s="167">
        <v>8000</v>
      </c>
      <c r="L115" s="167">
        <f t="shared" si="30"/>
        <v>3246720.0000000005</v>
      </c>
      <c r="M115" s="168">
        <v>2000000</v>
      </c>
      <c r="N115" s="168"/>
      <c r="O115" s="169">
        <f t="shared" si="31"/>
        <v>5246720</v>
      </c>
      <c r="P115" s="179"/>
    </row>
    <row r="116" spans="1:17" ht="17.25" customHeight="1" x14ac:dyDescent="0.25">
      <c r="A116" s="171">
        <v>4</v>
      </c>
      <c r="B116" s="172" t="s">
        <v>122</v>
      </c>
      <c r="C116" s="173">
        <f>3.26+0.06</f>
        <v>3.32</v>
      </c>
      <c r="D116" s="174"/>
      <c r="E116" s="175"/>
      <c r="F116" s="162">
        <f t="shared" si="28"/>
        <v>3.32</v>
      </c>
      <c r="G116" s="163">
        <f t="shared" si="29"/>
        <v>4946800</v>
      </c>
      <c r="H116" s="176" t="s">
        <v>196</v>
      </c>
      <c r="I116" s="177">
        <v>237</v>
      </c>
      <c r="J116" s="178">
        <v>0.75</v>
      </c>
      <c r="K116" s="167">
        <v>8000</v>
      </c>
      <c r="L116" s="167">
        <f t="shared" si="30"/>
        <v>4721039.9999999991</v>
      </c>
      <c r="M116" s="168">
        <v>2000000</v>
      </c>
      <c r="N116" s="168"/>
      <c r="O116" s="169">
        <f t="shared" si="31"/>
        <v>6721039.9999999991</v>
      </c>
      <c r="P116" s="179"/>
    </row>
    <row r="117" spans="1:17" ht="17.25" customHeight="1" x14ac:dyDescent="0.25">
      <c r="A117" s="171">
        <v>5</v>
      </c>
      <c r="B117" s="172" t="s">
        <v>123</v>
      </c>
      <c r="C117" s="174">
        <v>2.66</v>
      </c>
      <c r="D117" s="174"/>
      <c r="E117" s="175"/>
      <c r="F117" s="162">
        <f t="shared" si="28"/>
        <v>2.66</v>
      </c>
      <c r="G117" s="163">
        <f t="shared" si="29"/>
        <v>3963400</v>
      </c>
      <c r="H117" s="176" t="s">
        <v>196</v>
      </c>
      <c r="I117" s="177">
        <v>133</v>
      </c>
      <c r="J117" s="178">
        <v>0.75</v>
      </c>
      <c r="K117" s="167">
        <v>8000</v>
      </c>
      <c r="L117" s="167">
        <f t="shared" si="30"/>
        <v>2122680.0000000005</v>
      </c>
      <c r="M117" s="168">
        <v>2000000</v>
      </c>
      <c r="N117" s="168"/>
      <c r="O117" s="169">
        <f t="shared" si="31"/>
        <v>4122680.0000000005</v>
      </c>
      <c r="P117" s="179"/>
    </row>
    <row r="118" spans="1:17" ht="17.25" customHeight="1" x14ac:dyDescent="0.25">
      <c r="A118" s="171">
        <v>6</v>
      </c>
      <c r="B118" s="172" t="s">
        <v>124</v>
      </c>
      <c r="C118" s="174">
        <v>2.66</v>
      </c>
      <c r="D118" s="174"/>
      <c r="E118" s="175"/>
      <c r="F118" s="162">
        <f t="shared" si="28"/>
        <v>2.66</v>
      </c>
      <c r="G118" s="163">
        <f t="shared" si="29"/>
        <v>3963400</v>
      </c>
      <c r="H118" s="176" t="s">
        <v>196</v>
      </c>
      <c r="I118" s="177">
        <v>251</v>
      </c>
      <c r="J118" s="178">
        <v>0.75</v>
      </c>
      <c r="K118" s="167">
        <v>8000</v>
      </c>
      <c r="L118" s="167">
        <f t="shared" si="30"/>
        <v>4005960.0000000005</v>
      </c>
      <c r="M118" s="168">
        <v>2000000</v>
      </c>
      <c r="N118" s="168"/>
      <c r="O118" s="169">
        <f t="shared" si="31"/>
        <v>6005960</v>
      </c>
      <c r="P118" s="179"/>
    </row>
    <row r="119" spans="1:17" ht="17.25" customHeight="1" x14ac:dyDescent="0.25">
      <c r="A119" s="171">
        <v>7</v>
      </c>
      <c r="B119" s="172" t="s">
        <v>125</v>
      </c>
      <c r="C119" s="174">
        <v>2.66</v>
      </c>
      <c r="D119" s="174"/>
      <c r="E119" s="175"/>
      <c r="F119" s="162">
        <f t="shared" si="28"/>
        <v>2.66</v>
      </c>
      <c r="G119" s="163">
        <f t="shared" si="29"/>
        <v>3963400</v>
      </c>
      <c r="H119" s="176" t="s">
        <v>196</v>
      </c>
      <c r="I119" s="177">
        <v>50</v>
      </c>
      <c r="J119" s="178">
        <v>0.75</v>
      </c>
      <c r="K119" s="167">
        <v>8000</v>
      </c>
      <c r="L119" s="167">
        <f t="shared" si="30"/>
        <v>798000</v>
      </c>
      <c r="M119" s="168">
        <v>2000000</v>
      </c>
      <c r="N119" s="168"/>
      <c r="O119" s="169">
        <f t="shared" si="31"/>
        <v>2798000</v>
      </c>
      <c r="P119" s="179"/>
    </row>
    <row r="120" spans="1:17" ht="17.25" customHeight="1" x14ac:dyDescent="0.25">
      <c r="A120" s="171">
        <v>8</v>
      </c>
      <c r="B120" s="172" t="s">
        <v>126</v>
      </c>
      <c r="C120" s="174">
        <v>4.0599999999999996</v>
      </c>
      <c r="D120" s="174"/>
      <c r="E120" s="175">
        <v>0.28420000000000001</v>
      </c>
      <c r="F120" s="162">
        <f t="shared" si="28"/>
        <v>4.3441999999999998</v>
      </c>
      <c r="G120" s="163">
        <f t="shared" si="29"/>
        <v>6472858</v>
      </c>
      <c r="H120" s="176" t="s">
        <v>196</v>
      </c>
      <c r="I120" s="177">
        <v>215</v>
      </c>
      <c r="J120" s="178">
        <v>0.75</v>
      </c>
      <c r="K120" s="167">
        <v>8000</v>
      </c>
      <c r="L120" s="167">
        <f t="shared" si="30"/>
        <v>5604018</v>
      </c>
      <c r="M120" s="168">
        <v>2000000</v>
      </c>
      <c r="N120" s="168"/>
      <c r="O120" s="169">
        <f t="shared" si="31"/>
        <v>7604018</v>
      </c>
      <c r="P120" s="179"/>
    </row>
    <row r="121" spans="1:17" ht="17.25" customHeight="1" x14ac:dyDescent="0.25">
      <c r="A121" s="171">
        <v>9</v>
      </c>
      <c r="B121" s="172" t="s">
        <v>127</v>
      </c>
      <c r="C121" s="173">
        <v>4.0599999999999996</v>
      </c>
      <c r="D121" s="174"/>
      <c r="E121" s="175">
        <v>0.44659999999999994</v>
      </c>
      <c r="F121" s="162">
        <f t="shared" si="28"/>
        <v>4.5065999999999997</v>
      </c>
      <c r="G121" s="163">
        <f t="shared" si="29"/>
        <v>6714834</v>
      </c>
      <c r="H121" s="176" t="s">
        <v>196</v>
      </c>
      <c r="I121" s="177">
        <v>239</v>
      </c>
      <c r="J121" s="178">
        <v>0.75</v>
      </c>
      <c r="K121" s="167">
        <v>8000</v>
      </c>
      <c r="L121" s="167">
        <f t="shared" si="30"/>
        <v>6462464.3999999985</v>
      </c>
      <c r="M121" s="168">
        <v>2000000</v>
      </c>
      <c r="N121" s="168"/>
      <c r="O121" s="169">
        <f t="shared" si="31"/>
        <v>8462464.3999999985</v>
      </c>
      <c r="P121" s="179"/>
    </row>
    <row r="122" spans="1:17" ht="17.25" customHeight="1" x14ac:dyDescent="0.25">
      <c r="A122" s="171">
        <v>10</v>
      </c>
      <c r="B122" s="172" t="s">
        <v>128</v>
      </c>
      <c r="C122" s="174">
        <v>3.63</v>
      </c>
      <c r="D122" s="174"/>
      <c r="E122" s="175">
        <v>0.21780000000000002</v>
      </c>
      <c r="F122" s="162">
        <f t="shared" si="28"/>
        <v>3.8477999999999999</v>
      </c>
      <c r="G122" s="163">
        <f t="shared" si="29"/>
        <v>5733222</v>
      </c>
      <c r="H122" s="176" t="s">
        <v>196</v>
      </c>
      <c r="I122" s="177">
        <v>238</v>
      </c>
      <c r="J122" s="178">
        <v>0.75</v>
      </c>
      <c r="K122" s="167">
        <v>8000</v>
      </c>
      <c r="L122" s="167">
        <f t="shared" si="30"/>
        <v>5494658.4000000004</v>
      </c>
      <c r="M122" s="168">
        <v>2000000</v>
      </c>
      <c r="N122" s="168"/>
      <c r="O122" s="169">
        <f t="shared" si="31"/>
        <v>7494658.4000000004</v>
      </c>
      <c r="P122" s="179"/>
    </row>
    <row r="123" spans="1:17" ht="17.25" customHeight="1" x14ac:dyDescent="0.25">
      <c r="A123" s="171">
        <v>11</v>
      </c>
      <c r="B123" s="172" t="s">
        <v>129</v>
      </c>
      <c r="C123" s="174">
        <v>2.67</v>
      </c>
      <c r="D123" s="174"/>
      <c r="E123" s="175"/>
      <c r="F123" s="162">
        <f t="shared" si="28"/>
        <v>2.67</v>
      </c>
      <c r="G123" s="163">
        <f t="shared" si="29"/>
        <v>3978300</v>
      </c>
      <c r="H123" s="176" t="s">
        <v>196</v>
      </c>
      <c r="I123" s="177">
        <v>165</v>
      </c>
      <c r="J123" s="178">
        <v>0.8</v>
      </c>
      <c r="K123" s="167">
        <v>8000</v>
      </c>
      <c r="L123" s="167">
        <f t="shared" si="30"/>
        <v>2819520.0000000005</v>
      </c>
      <c r="M123" s="168">
        <v>2000000</v>
      </c>
      <c r="N123" s="168"/>
      <c r="O123" s="169">
        <f t="shared" si="31"/>
        <v>4819520</v>
      </c>
      <c r="P123" s="179"/>
    </row>
    <row r="124" spans="1:17" ht="17.25" customHeight="1" x14ac:dyDescent="0.25">
      <c r="A124" s="171">
        <v>12</v>
      </c>
      <c r="B124" s="172" t="s">
        <v>130</v>
      </c>
      <c r="C124" s="173">
        <v>2.67</v>
      </c>
      <c r="D124" s="174"/>
      <c r="E124" s="175"/>
      <c r="F124" s="162">
        <f t="shared" si="28"/>
        <v>2.67</v>
      </c>
      <c r="G124" s="163">
        <f t="shared" si="29"/>
        <v>3978300</v>
      </c>
      <c r="H124" s="176" t="s">
        <v>196</v>
      </c>
      <c r="I124" s="177">
        <v>200</v>
      </c>
      <c r="J124" s="178">
        <v>0.8</v>
      </c>
      <c r="K124" s="167">
        <v>8000</v>
      </c>
      <c r="L124" s="167">
        <f t="shared" si="30"/>
        <v>3417600.0000000005</v>
      </c>
      <c r="M124" s="168">
        <v>2000000</v>
      </c>
      <c r="N124" s="168"/>
      <c r="O124" s="169">
        <f t="shared" si="31"/>
        <v>5417600</v>
      </c>
      <c r="P124" s="179"/>
      <c r="Q124" s="185"/>
    </row>
    <row r="125" spans="1:17" ht="17.25" customHeight="1" x14ac:dyDescent="0.25">
      <c r="A125" s="171">
        <v>13</v>
      </c>
      <c r="B125" s="180" t="s">
        <v>131</v>
      </c>
      <c r="C125" s="173">
        <v>2.86</v>
      </c>
      <c r="D125" s="174"/>
      <c r="E125" s="175"/>
      <c r="F125" s="162">
        <f t="shared" si="28"/>
        <v>2.86</v>
      </c>
      <c r="G125" s="163">
        <f t="shared" si="29"/>
        <v>4261400</v>
      </c>
      <c r="H125" s="176" t="s">
        <v>196</v>
      </c>
      <c r="I125" s="177">
        <v>233</v>
      </c>
      <c r="J125" s="178">
        <v>0.75</v>
      </c>
      <c r="K125" s="167">
        <v>8000</v>
      </c>
      <c r="L125" s="167">
        <f t="shared" si="30"/>
        <v>3998279.9999999995</v>
      </c>
      <c r="M125" s="168">
        <v>2000000</v>
      </c>
      <c r="N125" s="168"/>
      <c r="O125" s="169">
        <f t="shared" si="31"/>
        <v>5998280</v>
      </c>
      <c r="P125" s="179"/>
    </row>
    <row r="126" spans="1:17" ht="17.25" customHeight="1" x14ac:dyDescent="0.25">
      <c r="A126" s="171">
        <v>14</v>
      </c>
      <c r="B126" s="180" t="s">
        <v>132</v>
      </c>
      <c r="C126" s="173">
        <f>2.06</f>
        <v>2.06</v>
      </c>
      <c r="D126" s="174"/>
      <c r="E126" s="175"/>
      <c r="F126" s="162">
        <f t="shared" si="28"/>
        <v>2.06</v>
      </c>
      <c r="G126" s="163">
        <f t="shared" si="29"/>
        <v>3069400</v>
      </c>
      <c r="H126" s="176" t="s">
        <v>196</v>
      </c>
      <c r="I126" s="177">
        <v>0</v>
      </c>
      <c r="J126" s="178">
        <v>0.75</v>
      </c>
      <c r="K126" s="167">
        <v>8000</v>
      </c>
      <c r="L126" s="167">
        <f t="shared" si="30"/>
        <v>0</v>
      </c>
      <c r="M126" s="168">
        <v>1000000</v>
      </c>
      <c r="N126" s="168"/>
      <c r="O126" s="169">
        <f t="shared" si="31"/>
        <v>1000000</v>
      </c>
      <c r="P126" s="179"/>
    </row>
    <row r="127" spans="1:17" s="157" customFormat="1" ht="24" customHeight="1" x14ac:dyDescent="0.25">
      <c r="A127" s="150" t="s">
        <v>133</v>
      </c>
      <c r="B127" s="151" t="s">
        <v>134</v>
      </c>
      <c r="C127" s="142"/>
      <c r="D127" s="142"/>
      <c r="E127" s="152"/>
      <c r="F127" s="152"/>
      <c r="G127" s="152"/>
      <c r="H127" s="152"/>
      <c r="I127" s="152"/>
      <c r="J127" s="152"/>
      <c r="K127" s="152"/>
      <c r="L127" s="152"/>
      <c r="M127" s="152"/>
      <c r="N127" s="152"/>
      <c r="O127" s="152"/>
      <c r="P127" s="152"/>
      <c r="Q127" s="152"/>
    </row>
    <row r="128" spans="1:17" ht="17.25" customHeight="1" x14ac:dyDescent="0.25">
      <c r="A128" s="171">
        <v>1</v>
      </c>
      <c r="B128" s="172" t="s">
        <v>135</v>
      </c>
      <c r="C128" s="174">
        <v>2.67</v>
      </c>
      <c r="D128" s="174">
        <v>0.3</v>
      </c>
      <c r="E128" s="175"/>
      <c r="F128" s="162">
        <f t="shared" ref="F128:F137" si="32">SUM(C128:E128)</f>
        <v>2.9699999999999998</v>
      </c>
      <c r="G128" s="163">
        <f t="shared" ref="G128:G137" si="33">F128*1490000</f>
        <v>4425300</v>
      </c>
      <c r="H128" s="176" t="s">
        <v>196</v>
      </c>
      <c r="I128" s="177">
        <v>215</v>
      </c>
      <c r="J128" s="178">
        <v>0.85</v>
      </c>
      <c r="K128" s="167">
        <v>8000</v>
      </c>
      <c r="L128" s="167">
        <f t="shared" ref="L128:L137" si="34">F128*I128*J128*K128</f>
        <v>4342139.9999999991</v>
      </c>
      <c r="M128" s="168">
        <v>2000000</v>
      </c>
      <c r="N128" s="168">
        <v>447000</v>
      </c>
      <c r="O128" s="169">
        <f t="shared" ref="O128:O137" si="35">L128+M128+N128</f>
        <v>6789139.9999999991</v>
      </c>
      <c r="P128" s="179"/>
    </row>
    <row r="129" spans="1:19" ht="17.25" customHeight="1" x14ac:dyDescent="0.25">
      <c r="A129" s="171">
        <v>2</v>
      </c>
      <c r="B129" s="172" t="s">
        <v>136</v>
      </c>
      <c r="C129" s="174">
        <v>4.0599999999999996</v>
      </c>
      <c r="D129" s="174"/>
      <c r="E129" s="175"/>
      <c r="F129" s="162">
        <f t="shared" si="32"/>
        <v>4.0599999999999996</v>
      </c>
      <c r="G129" s="163">
        <f t="shared" si="33"/>
        <v>6049399.9999999991</v>
      </c>
      <c r="H129" s="176" t="s">
        <v>196</v>
      </c>
      <c r="I129" s="177">
        <v>234</v>
      </c>
      <c r="J129" s="178">
        <v>0.75</v>
      </c>
      <c r="K129" s="167">
        <v>8000</v>
      </c>
      <c r="L129" s="167">
        <f t="shared" si="34"/>
        <v>5700240</v>
      </c>
      <c r="M129" s="168">
        <v>2000000</v>
      </c>
      <c r="N129" s="168"/>
      <c r="O129" s="169">
        <f t="shared" si="35"/>
        <v>7700240</v>
      </c>
      <c r="P129" s="179"/>
    </row>
    <row r="130" spans="1:19" ht="17.25" customHeight="1" x14ac:dyDescent="0.25">
      <c r="A130" s="171">
        <v>3</v>
      </c>
      <c r="B130" s="172" t="s">
        <v>137</v>
      </c>
      <c r="C130" s="174">
        <v>4.0599999999999996</v>
      </c>
      <c r="D130" s="174"/>
      <c r="E130" s="175"/>
      <c r="F130" s="162">
        <f t="shared" si="32"/>
        <v>4.0599999999999996</v>
      </c>
      <c r="G130" s="163">
        <f t="shared" si="33"/>
        <v>6049399.9999999991</v>
      </c>
      <c r="H130" s="176" t="s">
        <v>196</v>
      </c>
      <c r="I130" s="177">
        <v>242</v>
      </c>
      <c r="J130" s="178">
        <v>0.75</v>
      </c>
      <c r="K130" s="167">
        <v>8000</v>
      </c>
      <c r="L130" s="167">
        <f t="shared" si="34"/>
        <v>5895119.9999999991</v>
      </c>
      <c r="M130" s="168">
        <v>2000000</v>
      </c>
      <c r="N130" s="168"/>
      <c r="O130" s="169">
        <f t="shared" si="35"/>
        <v>7895119.9999999991</v>
      </c>
      <c r="P130" s="179"/>
    </row>
    <row r="131" spans="1:19" ht="17.25" customHeight="1" x14ac:dyDescent="0.25">
      <c r="A131" s="171">
        <v>4</v>
      </c>
      <c r="B131" s="172" t="s">
        <v>138</v>
      </c>
      <c r="C131" s="174">
        <v>2.66</v>
      </c>
      <c r="D131" s="174"/>
      <c r="E131" s="175"/>
      <c r="F131" s="162">
        <f t="shared" si="32"/>
        <v>2.66</v>
      </c>
      <c r="G131" s="163">
        <f t="shared" si="33"/>
        <v>3963400</v>
      </c>
      <c r="H131" s="176" t="s">
        <v>196</v>
      </c>
      <c r="I131" s="177">
        <v>245</v>
      </c>
      <c r="J131" s="178">
        <v>0.75</v>
      </c>
      <c r="K131" s="167">
        <v>8000</v>
      </c>
      <c r="L131" s="167">
        <f t="shared" si="34"/>
        <v>3910200.0000000005</v>
      </c>
      <c r="M131" s="168">
        <v>2000000</v>
      </c>
      <c r="N131" s="168"/>
      <c r="O131" s="169">
        <f t="shared" si="35"/>
        <v>5910200</v>
      </c>
      <c r="P131" s="179"/>
    </row>
    <row r="132" spans="1:19" ht="17.25" customHeight="1" x14ac:dyDescent="0.25">
      <c r="A132" s="171">
        <v>5</v>
      </c>
      <c r="B132" s="172" t="s">
        <v>139</v>
      </c>
      <c r="C132" s="174">
        <v>2.86</v>
      </c>
      <c r="D132" s="174"/>
      <c r="E132" s="175"/>
      <c r="F132" s="162">
        <f t="shared" si="32"/>
        <v>2.86</v>
      </c>
      <c r="G132" s="163">
        <f t="shared" si="33"/>
        <v>4261400</v>
      </c>
      <c r="H132" s="176" t="s">
        <v>196</v>
      </c>
      <c r="I132" s="177">
        <v>203</v>
      </c>
      <c r="J132" s="178">
        <v>0.75</v>
      </c>
      <c r="K132" s="167">
        <v>8000</v>
      </c>
      <c r="L132" s="167">
        <f t="shared" si="34"/>
        <v>3483479.9999999995</v>
      </c>
      <c r="M132" s="168">
        <v>2000000</v>
      </c>
      <c r="N132" s="168"/>
      <c r="O132" s="169">
        <f t="shared" si="35"/>
        <v>5483480</v>
      </c>
      <c r="P132" s="179"/>
    </row>
    <row r="133" spans="1:19" ht="17.25" customHeight="1" x14ac:dyDescent="0.25">
      <c r="A133" s="171">
        <v>6</v>
      </c>
      <c r="B133" s="172" t="s">
        <v>95</v>
      </c>
      <c r="C133" s="173">
        <v>3.06</v>
      </c>
      <c r="D133" s="174"/>
      <c r="E133" s="175"/>
      <c r="F133" s="162">
        <f t="shared" si="32"/>
        <v>3.06</v>
      </c>
      <c r="G133" s="163">
        <f t="shared" si="33"/>
        <v>4559400</v>
      </c>
      <c r="H133" s="176" t="s">
        <v>196</v>
      </c>
      <c r="I133" s="177">
        <v>234</v>
      </c>
      <c r="J133" s="178">
        <v>0.75</v>
      </c>
      <c r="K133" s="167">
        <v>8000</v>
      </c>
      <c r="L133" s="167">
        <f t="shared" si="34"/>
        <v>4296240</v>
      </c>
      <c r="M133" s="168">
        <v>2000000</v>
      </c>
      <c r="N133" s="168"/>
      <c r="O133" s="169">
        <f t="shared" si="35"/>
        <v>6296240</v>
      </c>
      <c r="P133" s="179"/>
    </row>
    <row r="134" spans="1:19" ht="17.25" customHeight="1" x14ac:dyDescent="0.25">
      <c r="A134" s="171">
        <v>7</v>
      </c>
      <c r="B134" s="172" t="s">
        <v>140</v>
      </c>
      <c r="C134" s="174">
        <v>4.0599999999999996</v>
      </c>
      <c r="D134" s="174"/>
      <c r="E134" s="175">
        <v>0.24359999999999998</v>
      </c>
      <c r="F134" s="162">
        <f t="shared" si="32"/>
        <v>4.3035999999999994</v>
      </c>
      <c r="G134" s="163">
        <f t="shared" si="33"/>
        <v>6412363.9999999991</v>
      </c>
      <c r="H134" s="176" t="s">
        <v>196</v>
      </c>
      <c r="I134" s="177">
        <v>241</v>
      </c>
      <c r="J134" s="178">
        <v>0.75</v>
      </c>
      <c r="K134" s="167">
        <v>8000</v>
      </c>
      <c r="L134" s="167">
        <f t="shared" si="34"/>
        <v>6223005.5999999987</v>
      </c>
      <c r="M134" s="168">
        <v>2000000</v>
      </c>
      <c r="N134" s="168"/>
      <c r="O134" s="169">
        <f t="shared" si="35"/>
        <v>8223005.5999999987</v>
      </c>
      <c r="P134" s="179"/>
    </row>
    <row r="135" spans="1:19" ht="17.25" customHeight="1" x14ac:dyDescent="0.25">
      <c r="A135" s="171">
        <v>8</v>
      </c>
      <c r="B135" s="180" t="s">
        <v>141</v>
      </c>
      <c r="C135" s="174">
        <v>2.86</v>
      </c>
      <c r="D135" s="174"/>
      <c r="E135" s="175"/>
      <c r="F135" s="162">
        <f t="shared" si="32"/>
        <v>2.86</v>
      </c>
      <c r="G135" s="163">
        <f t="shared" si="33"/>
        <v>4261400</v>
      </c>
      <c r="H135" s="176" t="s">
        <v>196</v>
      </c>
      <c r="I135" s="177">
        <v>118.5</v>
      </c>
      <c r="J135" s="178">
        <v>0.75</v>
      </c>
      <c r="K135" s="167">
        <v>8000</v>
      </c>
      <c r="L135" s="167">
        <f t="shared" si="34"/>
        <v>2033459.9999999998</v>
      </c>
      <c r="M135" s="168">
        <v>2000000</v>
      </c>
      <c r="N135" s="168"/>
      <c r="O135" s="169">
        <f t="shared" si="35"/>
        <v>4033460</v>
      </c>
      <c r="P135" s="179"/>
    </row>
    <row r="136" spans="1:19" ht="17.25" customHeight="1" x14ac:dyDescent="0.25">
      <c r="A136" s="171">
        <v>9</v>
      </c>
      <c r="B136" s="180" t="s">
        <v>142</v>
      </c>
      <c r="C136" s="173">
        <v>2.67</v>
      </c>
      <c r="D136" s="174"/>
      <c r="E136" s="175"/>
      <c r="F136" s="162">
        <f t="shared" si="32"/>
        <v>2.67</v>
      </c>
      <c r="G136" s="163">
        <f t="shared" si="33"/>
        <v>3978300</v>
      </c>
      <c r="H136" s="176" t="s">
        <v>196</v>
      </c>
      <c r="I136" s="177">
        <v>245</v>
      </c>
      <c r="J136" s="178">
        <v>0.8</v>
      </c>
      <c r="K136" s="167">
        <v>8000</v>
      </c>
      <c r="L136" s="167">
        <f t="shared" si="34"/>
        <v>4186560.0000000005</v>
      </c>
      <c r="M136" s="168">
        <v>2000000</v>
      </c>
      <c r="N136" s="168"/>
      <c r="O136" s="169">
        <f t="shared" si="35"/>
        <v>6186560</v>
      </c>
      <c r="P136" s="179"/>
    </row>
    <row r="137" spans="1:19" ht="17.25" customHeight="1" x14ac:dyDescent="0.25">
      <c r="A137" s="171">
        <v>10</v>
      </c>
      <c r="B137" s="180" t="s">
        <v>143</v>
      </c>
      <c r="C137" s="173">
        <f>2.34</f>
        <v>2.34</v>
      </c>
      <c r="D137" s="174"/>
      <c r="E137" s="175"/>
      <c r="F137" s="162">
        <f t="shared" si="32"/>
        <v>2.34</v>
      </c>
      <c r="G137" s="163">
        <f t="shared" si="33"/>
        <v>3486600</v>
      </c>
      <c r="H137" s="176" t="s">
        <v>196</v>
      </c>
      <c r="I137" s="177">
        <v>0</v>
      </c>
      <c r="J137" s="178">
        <v>0.8</v>
      </c>
      <c r="K137" s="167">
        <v>8000</v>
      </c>
      <c r="L137" s="167">
        <f t="shared" si="34"/>
        <v>0</v>
      </c>
      <c r="M137" s="168">
        <v>1000000</v>
      </c>
      <c r="N137" s="168"/>
      <c r="O137" s="169">
        <f t="shared" si="35"/>
        <v>1000000</v>
      </c>
      <c r="P137" s="179"/>
    </row>
    <row r="138" spans="1:19" s="157" customFormat="1" ht="24" customHeight="1" x14ac:dyDescent="0.25">
      <c r="A138" s="150" t="s">
        <v>144</v>
      </c>
      <c r="B138" s="151" t="s">
        <v>145</v>
      </c>
      <c r="C138" s="142"/>
      <c r="D138" s="142"/>
      <c r="E138" s="152"/>
      <c r="F138" s="152"/>
      <c r="G138" s="152"/>
      <c r="H138" s="152"/>
      <c r="I138" s="181"/>
      <c r="J138" s="181"/>
      <c r="K138" s="181"/>
      <c r="L138" s="181"/>
      <c r="M138" s="181"/>
      <c r="N138" s="181"/>
      <c r="O138" s="181"/>
      <c r="P138" s="155"/>
    </row>
    <row r="139" spans="1:19" ht="17.25" customHeight="1" x14ac:dyDescent="0.25">
      <c r="A139" s="171">
        <v>1</v>
      </c>
      <c r="B139" s="172" t="s">
        <v>146</v>
      </c>
      <c r="C139" s="174">
        <v>4.9800000000000004</v>
      </c>
      <c r="D139" s="174">
        <v>0.4</v>
      </c>
      <c r="E139" s="175">
        <v>0.29880000000000001</v>
      </c>
      <c r="F139" s="162">
        <f>SUM(C139:E139)</f>
        <v>5.6788000000000007</v>
      </c>
      <c r="G139" s="163">
        <f>F139*1490000</f>
        <v>8461412.0000000019</v>
      </c>
      <c r="H139" s="176" t="s">
        <v>196</v>
      </c>
      <c r="I139" s="186">
        <v>229</v>
      </c>
      <c r="J139" s="187">
        <v>0.9</v>
      </c>
      <c r="K139" s="167">
        <v>8000</v>
      </c>
      <c r="L139" s="167">
        <f>F139*I139*J139*K139</f>
        <v>9363205.4400000013</v>
      </c>
      <c r="M139" s="168">
        <v>2000000</v>
      </c>
      <c r="N139" s="168"/>
      <c r="O139" s="169">
        <f>L139+M139+N139</f>
        <v>11363205.440000001</v>
      </c>
      <c r="P139" s="179"/>
    </row>
    <row r="140" spans="1:19" ht="17.25" customHeight="1" x14ac:dyDescent="0.25">
      <c r="A140" s="171">
        <v>2</v>
      </c>
      <c r="B140" s="172" t="s">
        <v>147</v>
      </c>
      <c r="C140" s="174">
        <v>2.66</v>
      </c>
      <c r="D140" s="174"/>
      <c r="E140" s="175"/>
      <c r="F140" s="162">
        <f>SUM(C140:E140)</f>
        <v>2.66</v>
      </c>
      <c r="G140" s="163">
        <f>F140*1490000</f>
        <v>3963400</v>
      </c>
      <c r="H140" s="176" t="s">
        <v>196</v>
      </c>
      <c r="I140" s="186">
        <v>237</v>
      </c>
      <c r="J140" s="187">
        <v>0.75</v>
      </c>
      <c r="K140" s="167">
        <v>8000</v>
      </c>
      <c r="L140" s="167">
        <f>F140*I140*J140*K140</f>
        <v>3782520.0000000005</v>
      </c>
      <c r="M140" s="168">
        <v>2000000</v>
      </c>
      <c r="N140" s="168"/>
      <c r="O140" s="169">
        <f>L140+M140+N140</f>
        <v>5782520</v>
      </c>
      <c r="P140" s="179"/>
    </row>
    <row r="141" spans="1:19" ht="17.25" customHeight="1" x14ac:dyDescent="0.25">
      <c r="A141" s="171">
        <v>3</v>
      </c>
      <c r="B141" s="172" t="s">
        <v>148</v>
      </c>
      <c r="C141" s="188">
        <v>3.06</v>
      </c>
      <c r="D141" s="188"/>
      <c r="E141" s="175"/>
      <c r="F141" s="162">
        <f>SUM(C141:E141)</f>
        <v>3.06</v>
      </c>
      <c r="G141" s="163">
        <f>F141*1490000</f>
        <v>4559400</v>
      </c>
      <c r="H141" s="176" t="s">
        <v>196</v>
      </c>
      <c r="I141" s="186">
        <v>246</v>
      </c>
      <c r="J141" s="187">
        <v>0.75</v>
      </c>
      <c r="K141" s="167">
        <v>8000</v>
      </c>
      <c r="L141" s="167">
        <f>F141*I141*J141*K141</f>
        <v>4516559.9999999991</v>
      </c>
      <c r="M141" s="168">
        <v>2000000</v>
      </c>
      <c r="N141" s="168">
        <v>1490000</v>
      </c>
      <c r="O141" s="169">
        <f>L141+M141+N141</f>
        <v>8006559.9999999991</v>
      </c>
      <c r="P141" s="179"/>
      <c r="S141" s="244"/>
    </row>
    <row r="142" spans="1:19" ht="17.25" customHeight="1" x14ac:dyDescent="0.25">
      <c r="A142" s="171">
        <v>4</v>
      </c>
      <c r="B142" s="180" t="s">
        <v>149</v>
      </c>
      <c r="C142" s="174">
        <v>2.86</v>
      </c>
      <c r="D142" s="174"/>
      <c r="E142" s="175"/>
      <c r="F142" s="162">
        <f>SUM(C142:E142)</f>
        <v>2.86</v>
      </c>
      <c r="G142" s="163">
        <f>F142*1490000</f>
        <v>4261400</v>
      </c>
      <c r="H142" s="176" t="s">
        <v>196</v>
      </c>
      <c r="I142" s="186">
        <v>231</v>
      </c>
      <c r="J142" s="187">
        <v>0.75</v>
      </c>
      <c r="K142" s="167">
        <v>8000</v>
      </c>
      <c r="L142" s="167">
        <f>F142*I142*J142*K142</f>
        <v>3963960</v>
      </c>
      <c r="M142" s="168">
        <v>2000000</v>
      </c>
      <c r="N142" s="168">
        <v>447000</v>
      </c>
      <c r="O142" s="169">
        <f>L142+M142+N142</f>
        <v>6410960</v>
      </c>
      <c r="P142" s="179"/>
    </row>
    <row r="143" spans="1:19" s="157" customFormat="1" ht="24" customHeight="1" x14ac:dyDescent="0.25">
      <c r="A143" s="150" t="s">
        <v>91</v>
      </c>
      <c r="B143" s="151" t="s">
        <v>150</v>
      </c>
      <c r="C143" s="142"/>
      <c r="D143" s="142"/>
      <c r="E143" s="152"/>
      <c r="F143" s="152"/>
      <c r="G143" s="152"/>
      <c r="H143" s="152"/>
      <c r="I143" s="152"/>
      <c r="J143" s="152"/>
      <c r="K143" s="152"/>
      <c r="L143" s="152"/>
      <c r="M143" s="152"/>
      <c r="N143" s="152"/>
      <c r="O143" s="152"/>
      <c r="P143" s="155"/>
    </row>
    <row r="144" spans="1:19" ht="17.25" customHeight="1" x14ac:dyDescent="0.25">
      <c r="A144" s="171">
        <v>1</v>
      </c>
      <c r="B144" s="180" t="s">
        <v>151</v>
      </c>
      <c r="C144" s="174">
        <v>2.67</v>
      </c>
      <c r="D144" s="174">
        <v>0.4</v>
      </c>
      <c r="E144" s="175"/>
      <c r="F144" s="162">
        <f t="shared" ref="F144:F149" si="36">SUM(C144:E144)</f>
        <v>3.07</v>
      </c>
      <c r="G144" s="163">
        <f t="shared" ref="G144:G149" si="37">F144*1490000</f>
        <v>4574300</v>
      </c>
      <c r="H144" s="176" t="s">
        <v>196</v>
      </c>
      <c r="I144" s="182">
        <v>246</v>
      </c>
      <c r="J144" s="183">
        <v>0.9</v>
      </c>
      <c r="K144" s="167">
        <v>8000</v>
      </c>
      <c r="L144" s="167">
        <f t="shared" ref="L144:L149" si="38">F144*I144*J144*K144</f>
        <v>5437584</v>
      </c>
      <c r="M144" s="168">
        <v>2000000</v>
      </c>
      <c r="N144" s="168">
        <v>447000</v>
      </c>
      <c r="O144" s="169">
        <f t="shared" ref="O144:O149" si="39">L144+M144+N144</f>
        <v>7884584</v>
      </c>
      <c r="P144" s="179"/>
    </row>
    <row r="145" spans="1:16" ht="17.25" customHeight="1" x14ac:dyDescent="0.25">
      <c r="A145" s="171">
        <v>2</v>
      </c>
      <c r="B145" s="180" t="s">
        <v>152</v>
      </c>
      <c r="C145" s="173">
        <v>2.86</v>
      </c>
      <c r="D145" s="174">
        <v>0.3</v>
      </c>
      <c r="E145" s="175"/>
      <c r="F145" s="162">
        <f t="shared" si="36"/>
        <v>3.1599999999999997</v>
      </c>
      <c r="G145" s="163">
        <f t="shared" si="37"/>
        <v>4708400</v>
      </c>
      <c r="H145" s="176" t="s">
        <v>196</v>
      </c>
      <c r="I145" s="182">
        <v>238</v>
      </c>
      <c r="J145" s="183">
        <v>0.85</v>
      </c>
      <c r="K145" s="167">
        <v>8000</v>
      </c>
      <c r="L145" s="167">
        <f t="shared" si="38"/>
        <v>5114143.9999999991</v>
      </c>
      <c r="M145" s="168">
        <v>2000000</v>
      </c>
      <c r="N145" s="168"/>
      <c r="O145" s="169">
        <f t="shared" si="39"/>
        <v>7114143.9999999991</v>
      </c>
      <c r="P145" s="179"/>
    </row>
    <row r="146" spans="1:16" ht="17.25" customHeight="1" x14ac:dyDescent="0.25">
      <c r="A146" s="171">
        <v>3</v>
      </c>
      <c r="B146" s="180" t="s">
        <v>153</v>
      </c>
      <c r="C146" s="173">
        <v>4.0599999999999996</v>
      </c>
      <c r="D146" s="174"/>
      <c r="E146" s="175">
        <v>0.28420000000000001</v>
      </c>
      <c r="F146" s="162">
        <f t="shared" si="36"/>
        <v>4.3441999999999998</v>
      </c>
      <c r="G146" s="163">
        <f t="shared" si="37"/>
        <v>6472858</v>
      </c>
      <c r="H146" s="176" t="s">
        <v>196</v>
      </c>
      <c r="I146" s="182">
        <v>239</v>
      </c>
      <c r="J146" s="183">
        <v>0.75</v>
      </c>
      <c r="K146" s="167">
        <v>8000</v>
      </c>
      <c r="L146" s="167">
        <f t="shared" si="38"/>
        <v>6229582.7999999998</v>
      </c>
      <c r="M146" s="168">
        <v>2000000</v>
      </c>
      <c r="N146" s="168"/>
      <c r="O146" s="169">
        <f t="shared" si="39"/>
        <v>8229582.7999999998</v>
      </c>
      <c r="P146" s="179"/>
    </row>
    <row r="147" spans="1:16" ht="17.25" customHeight="1" x14ac:dyDescent="0.25">
      <c r="A147" s="171">
        <v>4</v>
      </c>
      <c r="B147" s="180" t="s">
        <v>154</v>
      </c>
      <c r="C147" s="173">
        <v>3</v>
      </c>
      <c r="D147" s="174"/>
      <c r="E147" s="175"/>
      <c r="F147" s="162">
        <f t="shared" si="36"/>
        <v>3</v>
      </c>
      <c r="G147" s="163">
        <f t="shared" si="37"/>
        <v>4470000</v>
      </c>
      <c r="H147" s="176" t="s">
        <v>196</v>
      </c>
      <c r="I147" s="182">
        <v>242</v>
      </c>
      <c r="J147" s="183">
        <v>0.8</v>
      </c>
      <c r="K147" s="167">
        <v>8000</v>
      </c>
      <c r="L147" s="167">
        <f t="shared" si="38"/>
        <v>4646400.0000000009</v>
      </c>
      <c r="M147" s="168">
        <v>2000000</v>
      </c>
      <c r="N147" s="168"/>
      <c r="O147" s="169">
        <f t="shared" si="39"/>
        <v>6646400.0000000009</v>
      </c>
      <c r="P147" s="179"/>
    </row>
    <row r="148" spans="1:16" ht="17.25" customHeight="1" x14ac:dyDescent="0.25">
      <c r="A148" s="171">
        <v>5</v>
      </c>
      <c r="B148" s="180" t="s">
        <v>155</v>
      </c>
      <c r="C148" s="173">
        <v>2.86</v>
      </c>
      <c r="D148" s="174"/>
      <c r="E148" s="175"/>
      <c r="F148" s="162">
        <f t="shared" si="36"/>
        <v>2.86</v>
      </c>
      <c r="G148" s="163">
        <f t="shared" si="37"/>
        <v>4261400</v>
      </c>
      <c r="H148" s="176" t="s">
        <v>196</v>
      </c>
      <c r="I148" s="182">
        <v>238</v>
      </c>
      <c r="J148" s="183">
        <v>0.75</v>
      </c>
      <c r="K148" s="167">
        <v>8000</v>
      </c>
      <c r="L148" s="167">
        <f t="shared" si="38"/>
        <v>4084080</v>
      </c>
      <c r="M148" s="168">
        <v>2000000</v>
      </c>
      <c r="N148" s="168"/>
      <c r="O148" s="169">
        <f t="shared" si="39"/>
        <v>6084080</v>
      </c>
      <c r="P148" s="179"/>
    </row>
    <row r="149" spans="1:16" ht="17.25" customHeight="1" x14ac:dyDescent="0.25">
      <c r="A149" s="171">
        <v>6</v>
      </c>
      <c r="B149" s="180" t="s">
        <v>156</v>
      </c>
      <c r="C149" s="173">
        <v>2.66</v>
      </c>
      <c r="D149" s="174"/>
      <c r="E149" s="175"/>
      <c r="F149" s="162">
        <f t="shared" si="36"/>
        <v>2.66</v>
      </c>
      <c r="G149" s="163">
        <f t="shared" si="37"/>
        <v>3963400</v>
      </c>
      <c r="H149" s="176" t="s">
        <v>196</v>
      </c>
      <c r="I149" s="182">
        <v>251</v>
      </c>
      <c r="J149" s="183">
        <v>0.75</v>
      </c>
      <c r="K149" s="167">
        <v>8000</v>
      </c>
      <c r="L149" s="167">
        <f t="shared" si="38"/>
        <v>4005960.0000000005</v>
      </c>
      <c r="M149" s="168">
        <v>2000000</v>
      </c>
      <c r="N149" s="168"/>
      <c r="O149" s="169">
        <f t="shared" si="39"/>
        <v>6005960</v>
      </c>
      <c r="P149" s="179"/>
    </row>
    <row r="150" spans="1:16" s="157" customFormat="1" ht="24" customHeight="1" x14ac:dyDescent="0.25">
      <c r="A150" s="150" t="s">
        <v>102</v>
      </c>
      <c r="B150" s="151" t="s">
        <v>157</v>
      </c>
      <c r="C150" s="142"/>
      <c r="D150" s="142"/>
      <c r="E150" s="152"/>
      <c r="F150" s="152"/>
      <c r="G150" s="152"/>
      <c r="H150" s="152"/>
      <c r="I150" s="152"/>
      <c r="J150" s="152"/>
      <c r="K150" s="152"/>
      <c r="L150" s="152"/>
      <c r="M150" s="152"/>
      <c r="N150" s="152"/>
      <c r="O150" s="152"/>
      <c r="P150" s="152"/>
    </row>
    <row r="151" spans="1:16" ht="17.25" customHeight="1" x14ac:dyDescent="0.25">
      <c r="A151" s="171">
        <v>1</v>
      </c>
      <c r="B151" s="180" t="s">
        <v>158</v>
      </c>
      <c r="C151" s="173">
        <v>3</v>
      </c>
      <c r="D151" s="173">
        <f>0.4/20*10</f>
        <v>0.2</v>
      </c>
      <c r="E151" s="175"/>
      <c r="F151" s="162">
        <f t="shared" ref="F151:F158" si="40">SUM(C151:E151)</f>
        <v>3.2</v>
      </c>
      <c r="G151" s="163">
        <f t="shared" ref="G151:G158" si="41">F151*1490000</f>
        <v>4768000</v>
      </c>
      <c r="H151" s="176" t="s">
        <v>196</v>
      </c>
      <c r="I151" s="182">
        <v>216</v>
      </c>
      <c r="J151" s="183">
        <v>0.9</v>
      </c>
      <c r="K151" s="167">
        <v>8000</v>
      </c>
      <c r="L151" s="167">
        <f t="shared" ref="L151:L158" si="42">F151*I151*J151*K151</f>
        <v>4976640</v>
      </c>
      <c r="M151" s="168">
        <v>2000000</v>
      </c>
      <c r="N151" s="168"/>
      <c r="O151" s="169">
        <f t="shared" ref="O151:O158" si="43">L151+M151+N151</f>
        <v>6976640</v>
      </c>
      <c r="P151" s="179"/>
    </row>
    <row r="152" spans="1:16" ht="17.25" customHeight="1" x14ac:dyDescent="0.25">
      <c r="A152" s="171">
        <v>2</v>
      </c>
      <c r="B152" s="180" t="s">
        <v>159</v>
      </c>
      <c r="C152" s="173">
        <v>4.32</v>
      </c>
      <c r="D152" s="174">
        <v>0.3</v>
      </c>
      <c r="E152" s="175"/>
      <c r="F152" s="162">
        <f t="shared" si="40"/>
        <v>4.62</v>
      </c>
      <c r="G152" s="163">
        <f t="shared" si="41"/>
        <v>6883800</v>
      </c>
      <c r="H152" s="176" t="s">
        <v>196</v>
      </c>
      <c r="I152" s="182">
        <v>235</v>
      </c>
      <c r="J152" s="183">
        <v>0.85</v>
      </c>
      <c r="K152" s="167">
        <v>8000</v>
      </c>
      <c r="L152" s="167">
        <f t="shared" si="42"/>
        <v>7382760</v>
      </c>
      <c r="M152" s="168">
        <v>2000000</v>
      </c>
      <c r="N152" s="168"/>
      <c r="O152" s="169">
        <f t="shared" si="43"/>
        <v>9382760</v>
      </c>
      <c r="P152" s="179"/>
    </row>
    <row r="153" spans="1:16" ht="17.25" customHeight="1" x14ac:dyDescent="0.25">
      <c r="A153" s="171">
        <v>3</v>
      </c>
      <c r="B153" s="180" t="s">
        <v>160</v>
      </c>
      <c r="C153" s="174">
        <v>2.86</v>
      </c>
      <c r="D153" s="174"/>
      <c r="E153" s="175"/>
      <c r="F153" s="162">
        <f t="shared" si="40"/>
        <v>2.86</v>
      </c>
      <c r="G153" s="163">
        <f t="shared" si="41"/>
        <v>4261400</v>
      </c>
      <c r="H153" s="176" t="s">
        <v>196</v>
      </c>
      <c r="I153" s="182">
        <v>241</v>
      </c>
      <c r="J153" s="183">
        <v>0.75</v>
      </c>
      <c r="K153" s="167">
        <v>8000</v>
      </c>
      <c r="L153" s="167">
        <f t="shared" si="42"/>
        <v>4135559.9999999995</v>
      </c>
      <c r="M153" s="168">
        <v>2000000</v>
      </c>
      <c r="N153" s="168"/>
      <c r="O153" s="169">
        <f t="shared" si="43"/>
        <v>6135560</v>
      </c>
      <c r="P153" s="179"/>
    </row>
    <row r="154" spans="1:16" ht="17.25" customHeight="1" x14ac:dyDescent="0.25">
      <c r="A154" s="171">
        <v>4</v>
      </c>
      <c r="B154" s="180" t="s">
        <v>161</v>
      </c>
      <c r="C154" s="174">
        <v>3.66</v>
      </c>
      <c r="D154" s="174"/>
      <c r="E154" s="175"/>
      <c r="F154" s="162">
        <f t="shared" si="40"/>
        <v>3.66</v>
      </c>
      <c r="G154" s="163">
        <f t="shared" si="41"/>
        <v>5453400</v>
      </c>
      <c r="H154" s="176" t="s">
        <v>196</v>
      </c>
      <c r="I154" s="182">
        <v>236</v>
      </c>
      <c r="J154" s="183">
        <v>0.75</v>
      </c>
      <c r="K154" s="167">
        <v>8000</v>
      </c>
      <c r="L154" s="167">
        <f t="shared" si="42"/>
        <v>5182559.9999999991</v>
      </c>
      <c r="M154" s="168">
        <v>2000000</v>
      </c>
      <c r="N154" s="168">
        <v>447000</v>
      </c>
      <c r="O154" s="169">
        <f t="shared" si="43"/>
        <v>7629559.9999999991</v>
      </c>
      <c r="P154" s="179"/>
    </row>
    <row r="155" spans="1:16" ht="17.25" customHeight="1" x14ac:dyDescent="0.25">
      <c r="A155" s="171">
        <v>5</v>
      </c>
      <c r="B155" s="180" t="s">
        <v>162</v>
      </c>
      <c r="C155" s="173">
        <v>3</v>
      </c>
      <c r="D155" s="174"/>
      <c r="E155" s="175"/>
      <c r="F155" s="162">
        <f t="shared" si="40"/>
        <v>3</v>
      </c>
      <c r="G155" s="163">
        <f t="shared" si="41"/>
        <v>4470000</v>
      </c>
      <c r="H155" s="176" t="s">
        <v>196</v>
      </c>
      <c r="I155" s="182">
        <v>237</v>
      </c>
      <c r="J155" s="183">
        <v>0.8</v>
      </c>
      <c r="K155" s="167">
        <v>8000</v>
      </c>
      <c r="L155" s="167">
        <f t="shared" si="42"/>
        <v>4550400.0000000009</v>
      </c>
      <c r="M155" s="168">
        <v>2000000</v>
      </c>
      <c r="N155" s="168"/>
      <c r="O155" s="169">
        <f t="shared" si="43"/>
        <v>6550400.0000000009</v>
      </c>
      <c r="P155" s="179"/>
    </row>
    <row r="156" spans="1:16" ht="17.25" customHeight="1" x14ac:dyDescent="0.25">
      <c r="A156" s="171">
        <v>6</v>
      </c>
      <c r="B156" s="180" t="s">
        <v>216</v>
      </c>
      <c r="C156" s="173"/>
      <c r="D156" s="174"/>
      <c r="E156" s="175"/>
      <c r="F156" s="162"/>
      <c r="G156" s="163"/>
      <c r="H156" s="176"/>
      <c r="I156" s="182"/>
      <c r="J156" s="183"/>
      <c r="K156" s="167"/>
      <c r="L156" s="167"/>
      <c r="M156" s="168">
        <v>2000000</v>
      </c>
      <c r="N156" s="168"/>
      <c r="O156" s="169">
        <f t="shared" ref="O156:O157" si="44">L156+M156+N156</f>
        <v>2000000</v>
      </c>
      <c r="P156" s="179"/>
    </row>
    <row r="157" spans="1:16" ht="17.25" customHeight="1" x14ac:dyDescent="0.25">
      <c r="A157" s="171">
        <v>7</v>
      </c>
      <c r="B157" s="180" t="s">
        <v>217</v>
      </c>
      <c r="C157" s="173"/>
      <c r="D157" s="174"/>
      <c r="E157" s="175"/>
      <c r="F157" s="162"/>
      <c r="G157" s="163"/>
      <c r="H157" s="176"/>
      <c r="I157" s="182"/>
      <c r="J157" s="183"/>
      <c r="K157" s="167"/>
      <c r="L157" s="167"/>
      <c r="M157" s="168">
        <v>2000000</v>
      </c>
      <c r="N157" s="168"/>
      <c r="O157" s="169">
        <f t="shared" si="44"/>
        <v>2000000</v>
      </c>
      <c r="P157" s="179"/>
    </row>
    <row r="158" spans="1:16" ht="17.25" customHeight="1" x14ac:dyDescent="0.25">
      <c r="A158" s="171">
        <v>6</v>
      </c>
      <c r="B158" s="180" t="s">
        <v>163</v>
      </c>
      <c r="C158" s="173">
        <f>2.34</f>
        <v>2.34</v>
      </c>
      <c r="D158" s="174"/>
      <c r="E158" s="175"/>
      <c r="F158" s="162">
        <f t="shared" si="40"/>
        <v>2.34</v>
      </c>
      <c r="G158" s="163">
        <f t="shared" si="41"/>
        <v>3486600</v>
      </c>
      <c r="H158" s="176" t="s">
        <v>196</v>
      </c>
      <c r="I158" s="182">
        <v>0</v>
      </c>
      <c r="J158" s="183">
        <v>0.8</v>
      </c>
      <c r="K158" s="167">
        <v>8000</v>
      </c>
      <c r="L158" s="167">
        <f t="shared" si="42"/>
        <v>0</v>
      </c>
      <c r="M158" s="168">
        <v>1000000</v>
      </c>
      <c r="N158" s="168"/>
      <c r="O158" s="169">
        <f t="shared" si="43"/>
        <v>1000000</v>
      </c>
      <c r="P158" s="179"/>
    </row>
    <row r="159" spans="1:16" s="157" customFormat="1" ht="24" customHeight="1" x14ac:dyDescent="0.25">
      <c r="A159" s="150" t="s">
        <v>117</v>
      </c>
      <c r="B159" s="151" t="s">
        <v>164</v>
      </c>
      <c r="C159" s="142"/>
      <c r="D159" s="142"/>
      <c r="E159" s="152"/>
      <c r="F159" s="152"/>
      <c r="G159" s="152"/>
      <c r="H159" s="152"/>
      <c r="I159" s="152"/>
      <c r="J159" s="152"/>
      <c r="K159" s="152"/>
      <c r="L159" s="152"/>
      <c r="M159" s="152"/>
      <c r="N159" s="152"/>
      <c r="O159" s="152"/>
      <c r="P159" s="155"/>
    </row>
    <row r="160" spans="1:16" ht="17.25" customHeight="1" x14ac:dyDescent="0.25">
      <c r="A160" s="171">
        <v>1</v>
      </c>
      <c r="B160" s="179" t="s">
        <v>165</v>
      </c>
      <c r="C160" s="174">
        <v>3.33</v>
      </c>
      <c r="D160" s="174">
        <v>0.4</v>
      </c>
      <c r="E160" s="175"/>
      <c r="F160" s="162">
        <f>SUM(C160:E160)</f>
        <v>3.73</v>
      </c>
      <c r="G160" s="163">
        <f>F160*1490000</f>
        <v>5557700</v>
      </c>
      <c r="H160" s="176" t="s">
        <v>196</v>
      </c>
      <c r="I160" s="182">
        <v>98</v>
      </c>
      <c r="J160" s="183">
        <v>0.9</v>
      </c>
      <c r="K160" s="167">
        <v>8000</v>
      </c>
      <c r="L160" s="167"/>
      <c r="M160" s="168">
        <v>1000000</v>
      </c>
      <c r="N160" s="168"/>
      <c r="O160" s="169">
        <f>L160+M160+N160</f>
        <v>1000000</v>
      </c>
      <c r="P160" s="179"/>
    </row>
    <row r="161" spans="1:57" ht="17.25" customHeight="1" x14ac:dyDescent="0.25">
      <c r="A161" s="171">
        <v>2</v>
      </c>
      <c r="B161" s="179" t="s">
        <v>166</v>
      </c>
      <c r="C161" s="174">
        <v>3.33</v>
      </c>
      <c r="D161" s="174">
        <v>0.3</v>
      </c>
      <c r="E161" s="175"/>
      <c r="F161" s="162">
        <f>SUM(C161:E161)</f>
        <v>3.63</v>
      </c>
      <c r="G161" s="163">
        <f>F161*1490000</f>
        <v>5408700</v>
      </c>
      <c r="H161" s="176" t="s">
        <v>196</v>
      </c>
      <c r="I161" s="182">
        <v>88</v>
      </c>
      <c r="J161" s="183">
        <v>0.85</v>
      </c>
      <c r="K161" s="167">
        <v>8000</v>
      </c>
      <c r="L161" s="167"/>
      <c r="M161" s="168">
        <v>1000000</v>
      </c>
      <c r="N161" s="168"/>
      <c r="O161" s="169">
        <f>L161+M161+N161</f>
        <v>1000000</v>
      </c>
      <c r="P161" s="179"/>
    </row>
    <row r="162" spans="1:57" ht="17.25" customHeight="1" x14ac:dyDescent="0.25">
      <c r="A162" s="171">
        <v>3</v>
      </c>
      <c r="B162" s="179" t="s">
        <v>167</v>
      </c>
      <c r="C162" s="174">
        <v>4.32</v>
      </c>
      <c r="D162" s="174"/>
      <c r="E162" s="175"/>
      <c r="F162" s="162">
        <f>SUM(C162:E162)</f>
        <v>4.32</v>
      </c>
      <c r="G162" s="163">
        <f>F162*1490000</f>
        <v>6436800</v>
      </c>
      <c r="H162" s="176" t="s">
        <v>196</v>
      </c>
      <c r="I162" s="182">
        <v>85</v>
      </c>
      <c r="J162" s="183">
        <v>0.8</v>
      </c>
      <c r="K162" s="167">
        <v>8000</v>
      </c>
      <c r="L162" s="167"/>
      <c r="M162" s="168">
        <v>1000000</v>
      </c>
      <c r="N162" s="168"/>
      <c r="O162" s="169">
        <f>L162+M162+N162</f>
        <v>1000000</v>
      </c>
      <c r="P162" s="179"/>
    </row>
    <row r="163" spans="1:57" ht="17.25" customHeight="1" x14ac:dyDescent="0.25">
      <c r="A163" s="171">
        <v>4</v>
      </c>
      <c r="B163" s="179" t="s">
        <v>168</v>
      </c>
      <c r="C163" s="174">
        <v>4.0599999999999996</v>
      </c>
      <c r="D163" s="174"/>
      <c r="E163" s="175">
        <v>0.44659999999999994</v>
      </c>
      <c r="F163" s="162">
        <f>SUM(C163:E163)</f>
        <v>4.5065999999999997</v>
      </c>
      <c r="G163" s="163">
        <f>F163*1490000</f>
        <v>6714834</v>
      </c>
      <c r="H163" s="176" t="s">
        <v>196</v>
      </c>
      <c r="I163" s="182">
        <v>94</v>
      </c>
      <c r="J163" s="183">
        <v>0.75</v>
      </c>
      <c r="K163" s="167">
        <v>8000</v>
      </c>
      <c r="L163" s="167"/>
      <c r="M163" s="168">
        <v>1000000</v>
      </c>
      <c r="N163" s="168"/>
      <c r="O163" s="169">
        <f>L163+M163+N163</f>
        <v>1000000</v>
      </c>
      <c r="P163" s="179"/>
    </row>
    <row r="164" spans="1:57" ht="17.25" customHeight="1" x14ac:dyDescent="0.25">
      <c r="A164" s="171">
        <v>5</v>
      </c>
      <c r="B164" s="179" t="s">
        <v>169</v>
      </c>
      <c r="C164" s="174">
        <v>2.86</v>
      </c>
      <c r="D164" s="174"/>
      <c r="E164" s="175"/>
      <c r="F164" s="162">
        <f>SUM(C164:E164)</f>
        <v>2.86</v>
      </c>
      <c r="G164" s="163">
        <f>F164*1490000</f>
        <v>4261400</v>
      </c>
      <c r="H164" s="176" t="s">
        <v>196</v>
      </c>
      <c r="I164" s="182">
        <v>91</v>
      </c>
      <c r="J164" s="183">
        <v>0.8</v>
      </c>
      <c r="K164" s="167">
        <v>8000</v>
      </c>
      <c r="L164" s="167"/>
      <c r="M164" s="168">
        <v>1000000</v>
      </c>
      <c r="N164" s="168"/>
      <c r="O164" s="169">
        <f>L164+M164+N164</f>
        <v>1000000</v>
      </c>
      <c r="P164" s="179"/>
    </row>
    <row r="165" spans="1:57" s="157" customFormat="1" ht="24" customHeight="1" x14ac:dyDescent="0.25">
      <c r="A165" s="150" t="s">
        <v>133</v>
      </c>
      <c r="B165" s="151" t="s">
        <v>170</v>
      </c>
      <c r="C165" s="142"/>
      <c r="D165" s="142"/>
      <c r="E165" s="152"/>
      <c r="F165" s="152"/>
      <c r="G165" s="152"/>
      <c r="H165" s="152"/>
      <c r="I165" s="181"/>
      <c r="J165" s="181"/>
      <c r="K165" s="181"/>
      <c r="L165" s="181"/>
      <c r="M165" s="181"/>
      <c r="N165" s="181"/>
      <c r="O165" s="181"/>
      <c r="P165" s="181"/>
    </row>
    <row r="166" spans="1:57" ht="17.25" customHeight="1" x14ac:dyDescent="0.25">
      <c r="A166" s="171">
        <v>1</v>
      </c>
      <c r="B166" s="172" t="s">
        <v>171</v>
      </c>
      <c r="C166" s="174">
        <v>2.41</v>
      </c>
      <c r="D166" s="174"/>
      <c r="E166" s="175"/>
      <c r="F166" s="162">
        <f>SUM(C166:E166)</f>
        <v>2.41</v>
      </c>
      <c r="G166" s="163">
        <f>F166*1490000</f>
        <v>3590900</v>
      </c>
      <c r="H166" s="176" t="s">
        <v>196</v>
      </c>
      <c r="I166" s="182">
        <v>239</v>
      </c>
      <c r="J166" s="183">
        <v>0.75</v>
      </c>
      <c r="K166" s="167">
        <v>8000</v>
      </c>
      <c r="L166" s="167">
        <f>F166*I166*J166*K166</f>
        <v>3455940</v>
      </c>
      <c r="M166" s="168">
        <v>2000000</v>
      </c>
      <c r="N166" s="168"/>
      <c r="O166" s="169">
        <f>L166+M166+N166</f>
        <v>5455940</v>
      </c>
      <c r="P166" s="179"/>
    </row>
    <row r="167" spans="1:57" ht="17.25" customHeight="1" x14ac:dyDescent="0.25">
      <c r="A167" s="171">
        <v>2</v>
      </c>
      <c r="B167" s="172" t="s">
        <v>172</v>
      </c>
      <c r="C167" s="174">
        <v>2.0499999999999998</v>
      </c>
      <c r="D167" s="174"/>
      <c r="E167" s="175"/>
      <c r="F167" s="162">
        <f>SUM(C167:E167)</f>
        <v>2.0499999999999998</v>
      </c>
      <c r="G167" s="163">
        <f>F167*1490000</f>
        <v>3054499.9999999995</v>
      </c>
      <c r="H167" s="176" t="s">
        <v>196</v>
      </c>
      <c r="I167" s="182">
        <v>247</v>
      </c>
      <c r="J167" s="183">
        <v>0.75</v>
      </c>
      <c r="K167" s="167">
        <v>8000</v>
      </c>
      <c r="L167" s="167">
        <f>F167*I167*J167*K167</f>
        <v>3038100</v>
      </c>
      <c r="M167" s="168">
        <v>2000000</v>
      </c>
      <c r="N167" s="168"/>
      <c r="O167" s="169">
        <f>L167+M167+N167</f>
        <v>5038100</v>
      </c>
      <c r="P167" s="179"/>
    </row>
    <row r="168" spans="1:57" s="157" customFormat="1" ht="24" customHeight="1" x14ac:dyDescent="0.25">
      <c r="A168" s="150" t="s">
        <v>144</v>
      </c>
      <c r="B168" s="151" t="s">
        <v>173</v>
      </c>
      <c r="C168" s="142"/>
      <c r="D168" s="142"/>
      <c r="E168" s="152"/>
      <c r="F168" s="152"/>
      <c r="G168" s="152"/>
      <c r="H168" s="152"/>
      <c r="I168" s="181"/>
      <c r="J168" s="181"/>
      <c r="K168" s="181"/>
      <c r="L168" s="181"/>
      <c r="M168" s="181"/>
      <c r="N168" s="181"/>
      <c r="O168" s="181"/>
      <c r="P168" s="155"/>
    </row>
    <row r="169" spans="1:57" ht="17.25" customHeight="1" x14ac:dyDescent="0.25">
      <c r="A169" s="171"/>
      <c r="B169" s="172"/>
      <c r="C169" s="173"/>
      <c r="D169" s="174"/>
      <c r="E169" s="175"/>
      <c r="F169" s="162"/>
      <c r="G169" s="163"/>
      <c r="H169" s="176"/>
      <c r="I169" s="182"/>
      <c r="J169" s="183"/>
      <c r="K169" s="167"/>
      <c r="L169" s="167"/>
      <c r="M169" s="168"/>
      <c r="N169" s="168"/>
      <c r="O169" s="169"/>
      <c r="P169" s="179"/>
    </row>
    <row r="170" spans="1:57" ht="17.25" customHeight="1" x14ac:dyDescent="0.25">
      <c r="A170" s="171"/>
      <c r="B170" s="172"/>
      <c r="C170" s="173"/>
      <c r="D170" s="174"/>
      <c r="E170" s="175"/>
      <c r="F170" s="162"/>
      <c r="G170" s="163"/>
      <c r="H170" s="176"/>
      <c r="I170" s="182"/>
      <c r="J170" s="183"/>
      <c r="K170" s="167"/>
      <c r="L170" s="167"/>
      <c r="M170" s="168"/>
      <c r="N170" s="168"/>
      <c r="O170" s="169"/>
      <c r="P170" s="179"/>
    </row>
    <row r="171" spans="1:57" ht="17.25" customHeight="1" x14ac:dyDescent="0.25">
      <c r="A171" s="171"/>
      <c r="B171" s="172"/>
      <c r="C171" s="173"/>
      <c r="D171" s="174"/>
      <c r="E171" s="175"/>
      <c r="F171" s="162"/>
      <c r="G171" s="163"/>
      <c r="H171" s="176"/>
      <c r="I171" s="182"/>
      <c r="J171" s="183"/>
      <c r="K171" s="167"/>
      <c r="L171" s="167"/>
      <c r="M171" s="168"/>
      <c r="N171" s="168"/>
      <c r="O171" s="169"/>
      <c r="P171" s="179"/>
    </row>
    <row r="172" spans="1:57" ht="17.25" customHeight="1" x14ac:dyDescent="0.25">
      <c r="A172" s="229"/>
      <c r="B172" s="230"/>
      <c r="C172" s="231"/>
      <c r="D172" s="232"/>
      <c r="E172" s="233"/>
      <c r="F172" s="234"/>
      <c r="G172" s="235"/>
      <c r="H172" s="236"/>
      <c r="I172" s="237"/>
      <c r="J172" s="238"/>
      <c r="K172" s="239"/>
      <c r="L172" s="239"/>
      <c r="M172" s="240"/>
      <c r="N172" s="240"/>
      <c r="O172" s="241"/>
      <c r="P172" s="242"/>
    </row>
    <row r="173" spans="1:57" s="189" customFormat="1" ht="25.5" customHeight="1" x14ac:dyDescent="0.25">
      <c r="A173" s="225"/>
      <c r="B173" s="226" t="s">
        <v>211</v>
      </c>
      <c r="C173" s="243">
        <f t="shared" ref="C173:O173" si="45">SUM(C8:C172)</f>
        <v>443.55000000000035</v>
      </c>
      <c r="D173" s="243">
        <f t="shared" si="45"/>
        <v>13.000000000000007</v>
      </c>
      <c r="E173" s="243">
        <f t="shared" si="45"/>
        <v>6.6619999999999999</v>
      </c>
      <c r="F173" s="227">
        <f t="shared" si="45"/>
        <v>463.21200000000033</v>
      </c>
      <c r="G173" s="227">
        <f t="shared" si="45"/>
        <v>690185880</v>
      </c>
      <c r="H173" s="227">
        <f t="shared" si="45"/>
        <v>0</v>
      </c>
      <c r="I173" s="227">
        <f t="shared" si="45"/>
        <v>28334</v>
      </c>
      <c r="J173" s="227">
        <f t="shared" si="45"/>
        <v>112.09999999999992</v>
      </c>
      <c r="K173" s="227">
        <f t="shared" si="45"/>
        <v>1128000</v>
      </c>
      <c r="L173" s="227">
        <f t="shared" si="45"/>
        <v>610671805.51999998</v>
      </c>
      <c r="M173" s="227">
        <f t="shared" si="45"/>
        <v>271000000</v>
      </c>
      <c r="N173" s="227">
        <f t="shared" si="45"/>
        <v>25032000</v>
      </c>
      <c r="O173" s="227">
        <f t="shared" si="45"/>
        <v>906703805.5200001</v>
      </c>
      <c r="P173" s="228"/>
      <c r="Q173" s="141"/>
    </row>
    <row r="174" spans="1:57" s="189" customFormat="1" x14ac:dyDescent="0.25">
      <c r="A174" s="190"/>
      <c r="B174" s="148"/>
      <c r="C174" s="191"/>
      <c r="D174" s="191"/>
      <c r="E174" s="191"/>
      <c r="F174" s="191"/>
      <c r="G174" s="191"/>
      <c r="H174" s="192"/>
      <c r="I174" s="193"/>
      <c r="J174" s="194"/>
      <c r="K174" s="195"/>
      <c r="L174" s="195"/>
      <c r="M174" s="195"/>
      <c r="N174" s="195"/>
      <c r="O174" s="195"/>
      <c r="P174" s="195"/>
      <c r="Q174" s="141"/>
    </row>
    <row r="175" spans="1:57" s="66" customFormat="1" ht="23.25" customHeight="1" x14ac:dyDescent="0.25">
      <c r="A175" s="56"/>
      <c r="B175" s="196" t="s">
        <v>212</v>
      </c>
      <c r="C175" s="197" t="s">
        <v>218</v>
      </c>
      <c r="D175" s="59"/>
      <c r="E175" s="60"/>
      <c r="F175" s="60"/>
      <c r="G175" s="60"/>
      <c r="H175" s="61"/>
      <c r="I175" s="198"/>
      <c r="J175" s="199"/>
      <c r="K175" s="63"/>
      <c r="L175" s="63"/>
      <c r="M175" s="64"/>
      <c r="N175" s="64"/>
      <c r="O175" s="64"/>
      <c r="P175" s="64"/>
      <c r="Q175" s="157"/>
      <c r="R175" s="64"/>
      <c r="S175" s="64"/>
      <c r="T175" s="64"/>
      <c r="U175" s="64"/>
      <c r="V175" s="64"/>
      <c r="W175" s="64"/>
      <c r="X175" s="64"/>
      <c r="Y175" s="64"/>
      <c r="Z175" s="64"/>
      <c r="AA175" s="64"/>
      <c r="AB175" s="64"/>
      <c r="AC175" s="64"/>
      <c r="AD175" s="64"/>
      <c r="AE175" s="64"/>
      <c r="AF175" s="64"/>
      <c r="AG175" s="64"/>
      <c r="AH175" s="64"/>
      <c r="AI175" s="64"/>
      <c r="AJ175" s="64"/>
      <c r="AK175" s="64"/>
      <c r="AL175" s="64"/>
      <c r="AM175" s="64"/>
      <c r="AN175" s="64"/>
      <c r="AO175" s="64"/>
      <c r="AP175" s="64"/>
      <c r="AQ175" s="64"/>
      <c r="AR175" s="64"/>
      <c r="AS175" s="64"/>
      <c r="AT175" s="64"/>
      <c r="AU175" s="65"/>
      <c r="AV175" s="65"/>
      <c r="AW175" s="65"/>
      <c r="AX175" s="65"/>
      <c r="AY175" s="65"/>
      <c r="AZ175" s="65"/>
      <c r="BA175" s="65"/>
      <c r="BB175" s="65"/>
      <c r="BC175" s="65"/>
      <c r="BD175" s="65"/>
      <c r="BE175" s="65"/>
    </row>
    <row r="176" spans="1:57" s="66" customFormat="1" ht="15.75" x14ac:dyDescent="0.25">
      <c r="A176" s="200"/>
      <c r="B176" s="201"/>
      <c r="D176" s="201"/>
      <c r="E176" s="201"/>
      <c r="J176" s="202"/>
      <c r="K176" s="203"/>
      <c r="L176" s="203"/>
      <c r="P176" s="204" t="s">
        <v>215</v>
      </c>
      <c r="Q176" s="189"/>
      <c r="R176" s="64"/>
      <c r="S176" s="64"/>
      <c r="T176" s="64"/>
      <c r="U176" s="64"/>
      <c r="V176" s="64"/>
      <c r="W176" s="64"/>
      <c r="X176" s="64"/>
      <c r="Y176" s="64"/>
      <c r="Z176" s="64"/>
      <c r="AA176" s="64"/>
      <c r="AB176" s="64"/>
      <c r="AC176" s="64"/>
      <c r="AD176" s="64"/>
      <c r="AE176" s="64"/>
      <c r="AF176" s="64"/>
      <c r="AG176" s="64"/>
      <c r="AH176" s="64"/>
      <c r="AI176" s="64"/>
      <c r="AJ176" s="64"/>
      <c r="AK176" s="64"/>
      <c r="AL176" s="64"/>
      <c r="AM176" s="64"/>
      <c r="AN176" s="64"/>
      <c r="AO176" s="64"/>
      <c r="AP176" s="64"/>
      <c r="AQ176" s="64"/>
      <c r="AR176" s="64"/>
      <c r="AS176" s="64"/>
      <c r="AT176" s="64"/>
      <c r="AU176" s="65"/>
      <c r="AV176" s="65"/>
      <c r="AW176" s="65"/>
      <c r="AX176" s="65"/>
      <c r="AY176" s="65"/>
      <c r="AZ176" s="65"/>
      <c r="BA176" s="65"/>
      <c r="BB176" s="65"/>
      <c r="BC176" s="65"/>
      <c r="BD176" s="65"/>
      <c r="BE176" s="65"/>
    </row>
    <row r="177" spans="1:57" s="66" customFormat="1" ht="15.75" x14ac:dyDescent="0.25">
      <c r="A177" s="200"/>
      <c r="B177" s="205"/>
      <c r="C177" s="206" t="s">
        <v>200</v>
      </c>
      <c r="D177" s="205"/>
      <c r="E177" s="205"/>
      <c r="I177" s="207" t="s">
        <v>180</v>
      </c>
      <c r="J177" s="202"/>
      <c r="K177" s="205"/>
      <c r="L177" s="205"/>
      <c r="O177" s="208" t="s">
        <v>201</v>
      </c>
      <c r="P177" s="205"/>
      <c r="Q177" s="64"/>
      <c r="R177" s="64"/>
      <c r="S177" s="64"/>
      <c r="T177" s="64"/>
      <c r="U177" s="64"/>
      <c r="V177" s="64"/>
      <c r="W177" s="64"/>
      <c r="X177" s="64"/>
      <c r="Y177" s="64"/>
      <c r="Z177" s="64"/>
      <c r="AA177" s="64"/>
      <c r="AB177" s="64"/>
      <c r="AC177" s="64"/>
      <c r="AD177" s="64"/>
      <c r="AE177" s="64"/>
      <c r="AF177" s="64"/>
      <c r="AG177" s="64"/>
      <c r="AH177" s="64"/>
      <c r="AI177" s="64"/>
      <c r="AJ177" s="64"/>
      <c r="AK177" s="64"/>
      <c r="AL177" s="64"/>
      <c r="AM177" s="64"/>
      <c r="AN177" s="64"/>
      <c r="AO177" s="64"/>
      <c r="AP177" s="64"/>
      <c r="AQ177" s="64"/>
      <c r="AR177" s="64"/>
      <c r="AS177" s="64"/>
      <c r="AT177" s="64"/>
      <c r="AU177" s="65"/>
      <c r="AV177" s="65"/>
      <c r="AW177" s="65"/>
      <c r="AX177" s="65"/>
      <c r="AY177" s="65"/>
      <c r="AZ177" s="65"/>
      <c r="BA177" s="65"/>
      <c r="BB177" s="65"/>
      <c r="BC177" s="65"/>
      <c r="BD177" s="65"/>
      <c r="BE177" s="65"/>
    </row>
    <row r="178" spans="1:57" s="66" customFormat="1" ht="23.25" customHeight="1" x14ac:dyDescent="0.25">
      <c r="A178" s="200"/>
      <c r="B178" s="205"/>
      <c r="C178" s="209"/>
      <c r="D178" s="205"/>
      <c r="E178" s="205"/>
      <c r="I178" s="207"/>
      <c r="J178" s="202"/>
      <c r="K178" s="210"/>
      <c r="L178" s="211"/>
      <c r="O178" s="212"/>
      <c r="P178" s="210"/>
      <c r="Q178" s="64"/>
      <c r="R178" s="64"/>
      <c r="S178" s="64"/>
      <c r="T178" s="64"/>
      <c r="U178" s="64"/>
      <c r="V178" s="64"/>
      <c r="W178" s="64"/>
      <c r="X178" s="64"/>
      <c r="Y178" s="64"/>
      <c r="Z178" s="64"/>
      <c r="AA178" s="64"/>
      <c r="AB178" s="64"/>
      <c r="AC178" s="64"/>
      <c r="AD178" s="64"/>
      <c r="AE178" s="64"/>
      <c r="AF178" s="64"/>
      <c r="AG178" s="64"/>
      <c r="AH178" s="64"/>
      <c r="AI178" s="64"/>
      <c r="AJ178" s="64"/>
      <c r="AK178" s="64"/>
      <c r="AL178" s="64"/>
      <c r="AM178" s="64"/>
      <c r="AN178" s="64"/>
      <c r="AO178" s="64"/>
      <c r="AP178" s="64"/>
      <c r="AQ178" s="64"/>
      <c r="AR178" s="64"/>
      <c r="AS178" s="64"/>
      <c r="AT178" s="64"/>
      <c r="AU178" s="65"/>
      <c r="AV178" s="65"/>
      <c r="AW178" s="65"/>
      <c r="AX178" s="65"/>
      <c r="AY178" s="65"/>
      <c r="AZ178" s="65"/>
      <c r="BA178" s="65"/>
      <c r="BB178" s="65"/>
      <c r="BC178" s="65"/>
      <c r="BD178" s="65"/>
      <c r="BE178" s="65"/>
    </row>
    <row r="179" spans="1:57" s="66" customFormat="1" ht="15.75" x14ac:dyDescent="0.25">
      <c r="A179" s="200"/>
      <c r="B179" s="205"/>
      <c r="C179" s="209"/>
      <c r="D179" s="205"/>
      <c r="E179" s="205"/>
      <c r="I179" s="207"/>
      <c r="J179" s="202"/>
      <c r="K179" s="205"/>
      <c r="L179" s="213"/>
      <c r="O179" s="212"/>
      <c r="P179" s="205"/>
      <c r="Q179" s="64"/>
      <c r="R179" s="64"/>
      <c r="S179" s="64"/>
      <c r="T179" s="64"/>
      <c r="U179" s="64"/>
      <c r="V179" s="64"/>
      <c r="W179" s="64"/>
      <c r="X179" s="64"/>
      <c r="Y179" s="64"/>
      <c r="Z179" s="64"/>
      <c r="AA179" s="64"/>
      <c r="AB179" s="64"/>
      <c r="AC179" s="64"/>
      <c r="AD179" s="64"/>
      <c r="AE179" s="64"/>
      <c r="AF179" s="64"/>
      <c r="AG179" s="64"/>
      <c r="AH179" s="64"/>
      <c r="AI179" s="64"/>
      <c r="AJ179" s="64"/>
      <c r="AK179" s="64"/>
      <c r="AL179" s="64"/>
      <c r="AM179" s="64"/>
      <c r="AN179" s="64"/>
      <c r="AO179" s="64"/>
      <c r="AP179" s="64"/>
      <c r="AQ179" s="64"/>
      <c r="AR179" s="64"/>
      <c r="AS179" s="64"/>
      <c r="AT179" s="64"/>
      <c r="AU179" s="65"/>
      <c r="AV179" s="65"/>
      <c r="AW179" s="65"/>
      <c r="AX179" s="65"/>
      <c r="AY179" s="65"/>
      <c r="AZ179" s="65"/>
      <c r="BA179" s="65"/>
      <c r="BB179" s="65"/>
      <c r="BC179" s="65"/>
      <c r="BD179" s="65"/>
      <c r="BE179" s="65"/>
    </row>
    <row r="180" spans="1:57" s="66" customFormat="1" ht="15.75" x14ac:dyDescent="0.25">
      <c r="A180" s="200"/>
      <c r="B180" s="201"/>
      <c r="C180" s="209"/>
      <c r="D180" s="206"/>
      <c r="E180" s="201"/>
      <c r="I180" s="207"/>
      <c r="J180" s="202"/>
      <c r="K180" s="201"/>
      <c r="L180" s="214"/>
      <c r="O180" s="212"/>
      <c r="P180" s="201"/>
      <c r="Q180" s="64"/>
      <c r="R180" s="64"/>
      <c r="S180" s="64"/>
      <c r="T180" s="64"/>
      <c r="U180" s="64"/>
      <c r="V180" s="64"/>
      <c r="W180" s="64"/>
      <c r="X180" s="64"/>
      <c r="Y180" s="64"/>
      <c r="Z180" s="64"/>
      <c r="AA180" s="64"/>
      <c r="AB180" s="64"/>
      <c r="AC180" s="64"/>
      <c r="AD180" s="64"/>
      <c r="AE180" s="64"/>
      <c r="AF180" s="64"/>
      <c r="AG180" s="64"/>
      <c r="AH180" s="64"/>
      <c r="AI180" s="64"/>
      <c r="AJ180" s="64"/>
      <c r="AK180" s="64"/>
      <c r="AL180" s="64"/>
      <c r="AM180" s="64"/>
      <c r="AN180" s="64"/>
      <c r="AO180" s="64"/>
      <c r="AP180" s="64"/>
      <c r="AQ180" s="64"/>
      <c r="AR180" s="64"/>
      <c r="AS180" s="64"/>
      <c r="AT180" s="64"/>
      <c r="AU180" s="65"/>
      <c r="AV180" s="65"/>
      <c r="AW180" s="65"/>
      <c r="AX180" s="65"/>
      <c r="AY180" s="65"/>
      <c r="AZ180" s="65"/>
      <c r="BA180" s="65"/>
      <c r="BB180" s="65"/>
      <c r="BC180" s="65"/>
      <c r="BD180" s="65"/>
      <c r="BE180" s="65"/>
    </row>
    <row r="181" spans="1:57" s="66" customFormat="1" ht="27" customHeight="1" x14ac:dyDescent="0.25">
      <c r="A181" s="200"/>
      <c r="B181" s="215"/>
      <c r="C181" s="206" t="s">
        <v>17</v>
      </c>
      <c r="D181" s="216"/>
      <c r="E181" s="217"/>
      <c r="F181" s="217"/>
      <c r="G181" s="217"/>
      <c r="H181" s="218"/>
      <c r="I181" s="207" t="s">
        <v>202</v>
      </c>
      <c r="J181" s="202"/>
      <c r="K181" s="218"/>
      <c r="L181" s="63"/>
      <c r="O181" s="208" t="s">
        <v>203</v>
      </c>
      <c r="P181" s="64"/>
      <c r="Q181" s="64"/>
      <c r="R181" s="64"/>
      <c r="S181" s="64"/>
      <c r="T181" s="64"/>
      <c r="U181" s="64"/>
      <c r="V181" s="64"/>
      <c r="W181" s="64"/>
      <c r="X181" s="64"/>
      <c r="Y181" s="64"/>
      <c r="Z181" s="64"/>
      <c r="AA181" s="64"/>
      <c r="AB181" s="64"/>
      <c r="AC181" s="64"/>
      <c r="AD181" s="64"/>
      <c r="AE181" s="64"/>
      <c r="AF181" s="64"/>
      <c r="AG181" s="64"/>
      <c r="AH181" s="64"/>
      <c r="AI181" s="64"/>
      <c r="AJ181" s="64"/>
      <c r="AK181" s="64"/>
      <c r="AL181" s="64"/>
      <c r="AM181" s="64"/>
      <c r="AN181" s="64"/>
      <c r="AO181" s="64"/>
      <c r="AP181" s="64"/>
      <c r="AQ181" s="64"/>
      <c r="AR181" s="64"/>
      <c r="AS181" s="64"/>
      <c r="AT181" s="64"/>
      <c r="AU181" s="65"/>
      <c r="AV181" s="65"/>
      <c r="AW181" s="65"/>
      <c r="AX181" s="65"/>
      <c r="AY181" s="65"/>
      <c r="AZ181" s="65"/>
      <c r="BA181" s="65"/>
      <c r="BB181" s="65"/>
      <c r="BC181" s="65"/>
      <c r="BD181" s="65"/>
      <c r="BE181" s="65"/>
    </row>
    <row r="182" spans="1:57" s="66" customFormat="1" ht="15.75" x14ac:dyDescent="0.25">
      <c r="A182" s="200"/>
      <c r="B182" s="215"/>
      <c r="C182" s="219"/>
      <c r="D182" s="220"/>
      <c r="E182" s="219"/>
      <c r="F182" s="217"/>
      <c r="G182" s="217"/>
      <c r="H182" s="218"/>
      <c r="I182" s="221"/>
      <c r="J182" s="222"/>
      <c r="K182" s="218"/>
      <c r="L182" s="63"/>
      <c r="O182" s="64"/>
      <c r="P182" s="64"/>
      <c r="Q182" s="64"/>
      <c r="R182" s="64"/>
      <c r="S182" s="64"/>
      <c r="T182" s="64"/>
      <c r="U182" s="64"/>
      <c r="V182" s="64"/>
      <c r="W182" s="64"/>
      <c r="X182" s="64"/>
      <c r="Y182" s="64"/>
      <c r="Z182" s="64"/>
      <c r="AA182" s="64"/>
      <c r="AB182" s="64"/>
      <c r="AC182" s="64"/>
      <c r="AD182" s="64"/>
      <c r="AE182" s="64"/>
      <c r="AF182" s="64"/>
      <c r="AG182" s="64"/>
      <c r="AH182" s="64"/>
      <c r="AI182" s="64"/>
      <c r="AJ182" s="64"/>
      <c r="AK182" s="64"/>
      <c r="AL182" s="64"/>
      <c r="AM182" s="64"/>
      <c r="AN182" s="64"/>
      <c r="AO182" s="64"/>
      <c r="AP182" s="64"/>
      <c r="AQ182" s="64"/>
      <c r="AR182" s="64"/>
      <c r="AS182" s="64"/>
      <c r="AT182" s="64"/>
      <c r="AU182" s="65"/>
      <c r="AV182" s="65"/>
      <c r="AW182" s="65"/>
      <c r="AX182" s="65"/>
      <c r="AY182" s="65"/>
      <c r="AZ182" s="65"/>
      <c r="BA182" s="65"/>
      <c r="BB182" s="65"/>
      <c r="BC182" s="65"/>
      <c r="BD182" s="65"/>
      <c r="BE182" s="65"/>
    </row>
    <row r="183" spans="1:57" x14ac:dyDescent="0.25">
      <c r="J183" s="223"/>
    </row>
    <row r="184" spans="1:57" x14ac:dyDescent="0.25">
      <c r="C184" s="224"/>
      <c r="J184" s="223"/>
    </row>
    <row r="185" spans="1:57" x14ac:dyDescent="0.25">
      <c r="J185" s="223"/>
    </row>
    <row r="186" spans="1:57" x14ac:dyDescent="0.25">
      <c r="J186" s="223"/>
    </row>
    <row r="187" spans="1:57" x14ac:dyDescent="0.25">
      <c r="J187" s="223"/>
    </row>
    <row r="188" spans="1:57" x14ac:dyDescent="0.25">
      <c r="J188" s="223"/>
    </row>
    <row r="189" spans="1:57" x14ac:dyDescent="0.25">
      <c r="J189" s="223"/>
    </row>
    <row r="190" spans="1:57" x14ac:dyDescent="0.25">
      <c r="J190" s="223">
        <v>907027161.4563638</v>
      </c>
    </row>
    <row r="191" spans="1:57" x14ac:dyDescent="0.25">
      <c r="J191" s="223"/>
    </row>
    <row r="192" spans="1:57" x14ac:dyDescent="0.25">
      <c r="J192" s="223"/>
    </row>
    <row r="193" spans="10:10" x14ac:dyDescent="0.25">
      <c r="J193" s="223"/>
    </row>
    <row r="194" spans="10:10" x14ac:dyDescent="0.25">
      <c r="J194" s="223"/>
    </row>
    <row r="195" spans="10:10" x14ac:dyDescent="0.25">
      <c r="J195" s="223"/>
    </row>
  </sheetData>
  <autoFilter ref="A7:BF173"/>
  <mergeCells count="3">
    <mergeCell ref="A4:P4"/>
    <mergeCell ref="A5:P5"/>
    <mergeCell ref="A6:H6"/>
  </mergeCells>
  <pageMargins left="0.53" right="0.5" top="0.75" bottom="0.75" header="0.3" footer="0.3"/>
  <pageSetup paperSize="9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201"/>
  <sheetViews>
    <sheetView topLeftCell="A109" workbookViewId="0">
      <selection activeCell="J57" sqref="J57"/>
    </sheetView>
  </sheetViews>
  <sheetFormatPr defaultRowHeight="15" x14ac:dyDescent="0.25"/>
  <cols>
    <col min="1" max="1" width="4" style="45" customWidth="1"/>
    <col min="2" max="2" width="27.28515625" style="4" customWidth="1"/>
    <col min="3" max="4" width="8.85546875" style="4" customWidth="1"/>
    <col min="5" max="5" width="8.42578125" style="4" customWidth="1"/>
    <col min="6" max="6" width="8.140625" style="4" hidden="1" customWidth="1"/>
    <col min="7" max="7" width="11.140625" style="4" customWidth="1"/>
    <col min="8" max="8" width="9" style="4" customWidth="1"/>
    <col min="9" max="9" width="10.7109375" style="97" bestFit="1" customWidth="1"/>
    <col min="10" max="10" width="13.42578125" style="4" customWidth="1"/>
    <col min="11" max="256" width="9" style="4"/>
    <col min="257" max="257" width="4" style="4" customWidth="1"/>
    <col min="258" max="258" width="23" style="4" customWidth="1"/>
    <col min="259" max="259" width="20.28515625" style="4" customWidth="1"/>
    <col min="260" max="260" width="19.42578125" style="4" customWidth="1"/>
    <col min="261" max="261" width="15.7109375" style="4" customWidth="1"/>
    <col min="262" max="262" width="0" style="4" hidden="1" customWidth="1"/>
    <col min="263" max="263" width="18.42578125" style="4" customWidth="1"/>
    <col min="264" max="264" width="22.7109375" style="4" customWidth="1"/>
    <col min="265" max="265" width="10.7109375" style="4" bestFit="1" customWidth="1"/>
    <col min="266" max="266" width="13.42578125" style="4" customWidth="1"/>
    <col min="267" max="512" width="9" style="4"/>
    <col min="513" max="513" width="4" style="4" customWidth="1"/>
    <col min="514" max="514" width="23" style="4" customWidth="1"/>
    <col min="515" max="515" width="20.28515625" style="4" customWidth="1"/>
    <col min="516" max="516" width="19.42578125" style="4" customWidth="1"/>
    <col min="517" max="517" width="15.7109375" style="4" customWidth="1"/>
    <col min="518" max="518" width="0" style="4" hidden="1" customWidth="1"/>
    <col min="519" max="519" width="18.42578125" style="4" customWidth="1"/>
    <col min="520" max="520" width="22.7109375" style="4" customWidth="1"/>
    <col min="521" max="521" width="10.7109375" style="4" bestFit="1" customWidth="1"/>
    <col min="522" max="522" width="13.42578125" style="4" customWidth="1"/>
    <col min="523" max="768" width="9" style="4"/>
    <col min="769" max="769" width="4" style="4" customWidth="1"/>
    <col min="770" max="770" width="23" style="4" customWidth="1"/>
    <col min="771" max="771" width="20.28515625" style="4" customWidth="1"/>
    <col min="772" max="772" width="19.42578125" style="4" customWidth="1"/>
    <col min="773" max="773" width="15.7109375" style="4" customWidth="1"/>
    <col min="774" max="774" width="0" style="4" hidden="1" customWidth="1"/>
    <col min="775" max="775" width="18.42578125" style="4" customWidth="1"/>
    <col min="776" max="776" width="22.7109375" style="4" customWidth="1"/>
    <col min="777" max="777" width="10.7109375" style="4" bestFit="1" customWidth="1"/>
    <col min="778" max="778" width="13.42578125" style="4" customWidth="1"/>
    <col min="779" max="1024" width="9" style="4"/>
    <col min="1025" max="1025" width="4" style="4" customWidth="1"/>
    <col min="1026" max="1026" width="23" style="4" customWidth="1"/>
    <col min="1027" max="1027" width="20.28515625" style="4" customWidth="1"/>
    <col min="1028" max="1028" width="19.42578125" style="4" customWidth="1"/>
    <col min="1029" max="1029" width="15.7109375" style="4" customWidth="1"/>
    <col min="1030" max="1030" width="0" style="4" hidden="1" customWidth="1"/>
    <col min="1031" max="1031" width="18.42578125" style="4" customWidth="1"/>
    <col min="1032" max="1032" width="22.7109375" style="4" customWidth="1"/>
    <col min="1033" max="1033" width="10.7109375" style="4" bestFit="1" customWidth="1"/>
    <col min="1034" max="1034" width="13.42578125" style="4" customWidth="1"/>
    <col min="1035" max="1280" width="9" style="4"/>
    <col min="1281" max="1281" width="4" style="4" customWidth="1"/>
    <col min="1282" max="1282" width="23" style="4" customWidth="1"/>
    <col min="1283" max="1283" width="20.28515625" style="4" customWidth="1"/>
    <col min="1284" max="1284" width="19.42578125" style="4" customWidth="1"/>
    <col min="1285" max="1285" width="15.7109375" style="4" customWidth="1"/>
    <col min="1286" max="1286" width="0" style="4" hidden="1" customWidth="1"/>
    <col min="1287" max="1287" width="18.42578125" style="4" customWidth="1"/>
    <col min="1288" max="1288" width="22.7109375" style="4" customWidth="1"/>
    <col min="1289" max="1289" width="10.7109375" style="4" bestFit="1" customWidth="1"/>
    <col min="1290" max="1290" width="13.42578125" style="4" customWidth="1"/>
    <col min="1291" max="1536" width="9" style="4"/>
    <col min="1537" max="1537" width="4" style="4" customWidth="1"/>
    <col min="1538" max="1538" width="23" style="4" customWidth="1"/>
    <col min="1539" max="1539" width="20.28515625" style="4" customWidth="1"/>
    <col min="1540" max="1540" width="19.42578125" style="4" customWidth="1"/>
    <col min="1541" max="1541" width="15.7109375" style="4" customWidth="1"/>
    <col min="1542" max="1542" width="0" style="4" hidden="1" customWidth="1"/>
    <col min="1543" max="1543" width="18.42578125" style="4" customWidth="1"/>
    <col min="1544" max="1544" width="22.7109375" style="4" customWidth="1"/>
    <col min="1545" max="1545" width="10.7109375" style="4" bestFit="1" customWidth="1"/>
    <col min="1546" max="1546" width="13.42578125" style="4" customWidth="1"/>
    <col min="1547" max="1792" width="9" style="4"/>
    <col min="1793" max="1793" width="4" style="4" customWidth="1"/>
    <col min="1794" max="1794" width="23" style="4" customWidth="1"/>
    <col min="1795" max="1795" width="20.28515625" style="4" customWidth="1"/>
    <col min="1796" max="1796" width="19.42578125" style="4" customWidth="1"/>
    <col min="1797" max="1797" width="15.7109375" style="4" customWidth="1"/>
    <col min="1798" max="1798" width="0" style="4" hidden="1" customWidth="1"/>
    <col min="1799" max="1799" width="18.42578125" style="4" customWidth="1"/>
    <col min="1800" max="1800" width="22.7109375" style="4" customWidth="1"/>
    <col min="1801" max="1801" width="10.7109375" style="4" bestFit="1" customWidth="1"/>
    <col min="1802" max="1802" width="13.42578125" style="4" customWidth="1"/>
    <col min="1803" max="2048" width="9" style="4"/>
    <col min="2049" max="2049" width="4" style="4" customWidth="1"/>
    <col min="2050" max="2050" width="23" style="4" customWidth="1"/>
    <col min="2051" max="2051" width="20.28515625" style="4" customWidth="1"/>
    <col min="2052" max="2052" width="19.42578125" style="4" customWidth="1"/>
    <col min="2053" max="2053" width="15.7109375" style="4" customWidth="1"/>
    <col min="2054" max="2054" width="0" style="4" hidden="1" customWidth="1"/>
    <col min="2055" max="2055" width="18.42578125" style="4" customWidth="1"/>
    <col min="2056" max="2056" width="22.7109375" style="4" customWidth="1"/>
    <col min="2057" max="2057" width="10.7109375" style="4" bestFit="1" customWidth="1"/>
    <col min="2058" max="2058" width="13.42578125" style="4" customWidth="1"/>
    <col min="2059" max="2304" width="9" style="4"/>
    <col min="2305" max="2305" width="4" style="4" customWidth="1"/>
    <col min="2306" max="2306" width="23" style="4" customWidth="1"/>
    <col min="2307" max="2307" width="20.28515625" style="4" customWidth="1"/>
    <col min="2308" max="2308" width="19.42578125" style="4" customWidth="1"/>
    <col min="2309" max="2309" width="15.7109375" style="4" customWidth="1"/>
    <col min="2310" max="2310" width="0" style="4" hidden="1" customWidth="1"/>
    <col min="2311" max="2311" width="18.42578125" style="4" customWidth="1"/>
    <col min="2312" max="2312" width="22.7109375" style="4" customWidth="1"/>
    <col min="2313" max="2313" width="10.7109375" style="4" bestFit="1" customWidth="1"/>
    <col min="2314" max="2314" width="13.42578125" style="4" customWidth="1"/>
    <col min="2315" max="2560" width="9" style="4"/>
    <col min="2561" max="2561" width="4" style="4" customWidth="1"/>
    <col min="2562" max="2562" width="23" style="4" customWidth="1"/>
    <col min="2563" max="2563" width="20.28515625" style="4" customWidth="1"/>
    <col min="2564" max="2564" width="19.42578125" style="4" customWidth="1"/>
    <col min="2565" max="2565" width="15.7109375" style="4" customWidth="1"/>
    <col min="2566" max="2566" width="0" style="4" hidden="1" customWidth="1"/>
    <col min="2567" max="2567" width="18.42578125" style="4" customWidth="1"/>
    <col min="2568" max="2568" width="22.7109375" style="4" customWidth="1"/>
    <col min="2569" max="2569" width="10.7109375" style="4" bestFit="1" customWidth="1"/>
    <col min="2570" max="2570" width="13.42578125" style="4" customWidth="1"/>
    <col min="2571" max="2816" width="9" style="4"/>
    <col min="2817" max="2817" width="4" style="4" customWidth="1"/>
    <col min="2818" max="2818" width="23" style="4" customWidth="1"/>
    <col min="2819" max="2819" width="20.28515625" style="4" customWidth="1"/>
    <col min="2820" max="2820" width="19.42578125" style="4" customWidth="1"/>
    <col min="2821" max="2821" width="15.7109375" style="4" customWidth="1"/>
    <col min="2822" max="2822" width="0" style="4" hidden="1" customWidth="1"/>
    <col min="2823" max="2823" width="18.42578125" style="4" customWidth="1"/>
    <col min="2824" max="2824" width="22.7109375" style="4" customWidth="1"/>
    <col min="2825" max="2825" width="10.7109375" style="4" bestFit="1" customWidth="1"/>
    <col min="2826" max="2826" width="13.42578125" style="4" customWidth="1"/>
    <col min="2827" max="3072" width="9" style="4"/>
    <col min="3073" max="3073" width="4" style="4" customWidth="1"/>
    <col min="3074" max="3074" width="23" style="4" customWidth="1"/>
    <col min="3075" max="3075" width="20.28515625" style="4" customWidth="1"/>
    <col min="3076" max="3076" width="19.42578125" style="4" customWidth="1"/>
    <col min="3077" max="3077" width="15.7109375" style="4" customWidth="1"/>
    <col min="3078" max="3078" width="0" style="4" hidden="1" customWidth="1"/>
    <col min="3079" max="3079" width="18.42578125" style="4" customWidth="1"/>
    <col min="3080" max="3080" width="22.7109375" style="4" customWidth="1"/>
    <col min="3081" max="3081" width="10.7109375" style="4" bestFit="1" customWidth="1"/>
    <col min="3082" max="3082" width="13.42578125" style="4" customWidth="1"/>
    <col min="3083" max="3328" width="9" style="4"/>
    <col min="3329" max="3329" width="4" style="4" customWidth="1"/>
    <col min="3330" max="3330" width="23" style="4" customWidth="1"/>
    <col min="3331" max="3331" width="20.28515625" style="4" customWidth="1"/>
    <col min="3332" max="3332" width="19.42578125" style="4" customWidth="1"/>
    <col min="3333" max="3333" width="15.7109375" style="4" customWidth="1"/>
    <col min="3334" max="3334" width="0" style="4" hidden="1" customWidth="1"/>
    <col min="3335" max="3335" width="18.42578125" style="4" customWidth="1"/>
    <col min="3336" max="3336" width="22.7109375" style="4" customWidth="1"/>
    <col min="3337" max="3337" width="10.7109375" style="4" bestFit="1" customWidth="1"/>
    <col min="3338" max="3338" width="13.42578125" style="4" customWidth="1"/>
    <col min="3339" max="3584" width="9" style="4"/>
    <col min="3585" max="3585" width="4" style="4" customWidth="1"/>
    <col min="3586" max="3586" width="23" style="4" customWidth="1"/>
    <col min="3587" max="3587" width="20.28515625" style="4" customWidth="1"/>
    <col min="3588" max="3588" width="19.42578125" style="4" customWidth="1"/>
    <col min="3589" max="3589" width="15.7109375" style="4" customWidth="1"/>
    <col min="3590" max="3590" width="0" style="4" hidden="1" customWidth="1"/>
    <col min="3591" max="3591" width="18.42578125" style="4" customWidth="1"/>
    <col min="3592" max="3592" width="22.7109375" style="4" customWidth="1"/>
    <col min="3593" max="3593" width="10.7109375" style="4" bestFit="1" customWidth="1"/>
    <col min="3594" max="3594" width="13.42578125" style="4" customWidth="1"/>
    <col min="3595" max="3840" width="9" style="4"/>
    <col min="3841" max="3841" width="4" style="4" customWidth="1"/>
    <col min="3842" max="3842" width="23" style="4" customWidth="1"/>
    <col min="3843" max="3843" width="20.28515625" style="4" customWidth="1"/>
    <col min="3844" max="3844" width="19.42578125" style="4" customWidth="1"/>
    <col min="3845" max="3845" width="15.7109375" style="4" customWidth="1"/>
    <col min="3846" max="3846" width="0" style="4" hidden="1" customWidth="1"/>
    <col min="3847" max="3847" width="18.42578125" style="4" customWidth="1"/>
    <col min="3848" max="3848" width="22.7109375" style="4" customWidth="1"/>
    <col min="3849" max="3849" width="10.7109375" style="4" bestFit="1" customWidth="1"/>
    <col min="3850" max="3850" width="13.42578125" style="4" customWidth="1"/>
    <col min="3851" max="4096" width="9" style="4"/>
    <col min="4097" max="4097" width="4" style="4" customWidth="1"/>
    <col min="4098" max="4098" width="23" style="4" customWidth="1"/>
    <col min="4099" max="4099" width="20.28515625" style="4" customWidth="1"/>
    <col min="4100" max="4100" width="19.42578125" style="4" customWidth="1"/>
    <col min="4101" max="4101" width="15.7109375" style="4" customWidth="1"/>
    <col min="4102" max="4102" width="0" style="4" hidden="1" customWidth="1"/>
    <col min="4103" max="4103" width="18.42578125" style="4" customWidth="1"/>
    <col min="4104" max="4104" width="22.7109375" style="4" customWidth="1"/>
    <col min="4105" max="4105" width="10.7109375" style="4" bestFit="1" customWidth="1"/>
    <col min="4106" max="4106" width="13.42578125" style="4" customWidth="1"/>
    <col min="4107" max="4352" width="9" style="4"/>
    <col min="4353" max="4353" width="4" style="4" customWidth="1"/>
    <col min="4354" max="4354" width="23" style="4" customWidth="1"/>
    <col min="4355" max="4355" width="20.28515625" style="4" customWidth="1"/>
    <col min="4356" max="4356" width="19.42578125" style="4" customWidth="1"/>
    <col min="4357" max="4357" width="15.7109375" style="4" customWidth="1"/>
    <col min="4358" max="4358" width="0" style="4" hidden="1" customWidth="1"/>
    <col min="4359" max="4359" width="18.42578125" style="4" customWidth="1"/>
    <col min="4360" max="4360" width="22.7109375" style="4" customWidth="1"/>
    <col min="4361" max="4361" width="10.7109375" style="4" bestFit="1" customWidth="1"/>
    <col min="4362" max="4362" width="13.42578125" style="4" customWidth="1"/>
    <col min="4363" max="4608" width="9" style="4"/>
    <col min="4609" max="4609" width="4" style="4" customWidth="1"/>
    <col min="4610" max="4610" width="23" style="4" customWidth="1"/>
    <col min="4611" max="4611" width="20.28515625" style="4" customWidth="1"/>
    <col min="4612" max="4612" width="19.42578125" style="4" customWidth="1"/>
    <col min="4613" max="4613" width="15.7109375" style="4" customWidth="1"/>
    <col min="4614" max="4614" width="0" style="4" hidden="1" customWidth="1"/>
    <col min="4615" max="4615" width="18.42578125" style="4" customWidth="1"/>
    <col min="4616" max="4616" width="22.7109375" style="4" customWidth="1"/>
    <col min="4617" max="4617" width="10.7109375" style="4" bestFit="1" customWidth="1"/>
    <col min="4618" max="4618" width="13.42578125" style="4" customWidth="1"/>
    <col min="4619" max="4864" width="9" style="4"/>
    <col min="4865" max="4865" width="4" style="4" customWidth="1"/>
    <col min="4866" max="4866" width="23" style="4" customWidth="1"/>
    <col min="4867" max="4867" width="20.28515625" style="4" customWidth="1"/>
    <col min="4868" max="4868" width="19.42578125" style="4" customWidth="1"/>
    <col min="4869" max="4869" width="15.7109375" style="4" customWidth="1"/>
    <col min="4870" max="4870" width="0" style="4" hidden="1" customWidth="1"/>
    <col min="4871" max="4871" width="18.42578125" style="4" customWidth="1"/>
    <col min="4872" max="4872" width="22.7109375" style="4" customWidth="1"/>
    <col min="4873" max="4873" width="10.7109375" style="4" bestFit="1" customWidth="1"/>
    <col min="4874" max="4874" width="13.42578125" style="4" customWidth="1"/>
    <col min="4875" max="5120" width="9" style="4"/>
    <col min="5121" max="5121" width="4" style="4" customWidth="1"/>
    <col min="5122" max="5122" width="23" style="4" customWidth="1"/>
    <col min="5123" max="5123" width="20.28515625" style="4" customWidth="1"/>
    <col min="5124" max="5124" width="19.42578125" style="4" customWidth="1"/>
    <col min="5125" max="5125" width="15.7109375" style="4" customWidth="1"/>
    <col min="5126" max="5126" width="0" style="4" hidden="1" customWidth="1"/>
    <col min="5127" max="5127" width="18.42578125" style="4" customWidth="1"/>
    <col min="5128" max="5128" width="22.7109375" style="4" customWidth="1"/>
    <col min="5129" max="5129" width="10.7109375" style="4" bestFit="1" customWidth="1"/>
    <col min="5130" max="5130" width="13.42578125" style="4" customWidth="1"/>
    <col min="5131" max="5376" width="9" style="4"/>
    <col min="5377" max="5377" width="4" style="4" customWidth="1"/>
    <col min="5378" max="5378" width="23" style="4" customWidth="1"/>
    <col min="5379" max="5379" width="20.28515625" style="4" customWidth="1"/>
    <col min="5380" max="5380" width="19.42578125" style="4" customWidth="1"/>
    <col min="5381" max="5381" width="15.7109375" style="4" customWidth="1"/>
    <col min="5382" max="5382" width="0" style="4" hidden="1" customWidth="1"/>
    <col min="5383" max="5383" width="18.42578125" style="4" customWidth="1"/>
    <col min="5384" max="5384" width="22.7109375" style="4" customWidth="1"/>
    <col min="5385" max="5385" width="10.7109375" style="4" bestFit="1" customWidth="1"/>
    <col min="5386" max="5386" width="13.42578125" style="4" customWidth="1"/>
    <col min="5387" max="5632" width="9" style="4"/>
    <col min="5633" max="5633" width="4" style="4" customWidth="1"/>
    <col min="5634" max="5634" width="23" style="4" customWidth="1"/>
    <col min="5635" max="5635" width="20.28515625" style="4" customWidth="1"/>
    <col min="5636" max="5636" width="19.42578125" style="4" customWidth="1"/>
    <col min="5637" max="5637" width="15.7109375" style="4" customWidth="1"/>
    <col min="5638" max="5638" width="0" style="4" hidden="1" customWidth="1"/>
    <col min="5639" max="5639" width="18.42578125" style="4" customWidth="1"/>
    <col min="5640" max="5640" width="22.7109375" style="4" customWidth="1"/>
    <col min="5641" max="5641" width="10.7109375" style="4" bestFit="1" customWidth="1"/>
    <col min="5642" max="5642" width="13.42578125" style="4" customWidth="1"/>
    <col min="5643" max="5888" width="9" style="4"/>
    <col min="5889" max="5889" width="4" style="4" customWidth="1"/>
    <col min="5890" max="5890" width="23" style="4" customWidth="1"/>
    <col min="5891" max="5891" width="20.28515625" style="4" customWidth="1"/>
    <col min="5892" max="5892" width="19.42578125" style="4" customWidth="1"/>
    <col min="5893" max="5893" width="15.7109375" style="4" customWidth="1"/>
    <col min="5894" max="5894" width="0" style="4" hidden="1" customWidth="1"/>
    <col min="5895" max="5895" width="18.42578125" style="4" customWidth="1"/>
    <col min="5896" max="5896" width="22.7109375" style="4" customWidth="1"/>
    <col min="5897" max="5897" width="10.7109375" style="4" bestFit="1" customWidth="1"/>
    <col min="5898" max="5898" width="13.42578125" style="4" customWidth="1"/>
    <col min="5899" max="6144" width="9" style="4"/>
    <col min="6145" max="6145" width="4" style="4" customWidth="1"/>
    <col min="6146" max="6146" width="23" style="4" customWidth="1"/>
    <col min="6147" max="6147" width="20.28515625" style="4" customWidth="1"/>
    <col min="6148" max="6148" width="19.42578125" style="4" customWidth="1"/>
    <col min="6149" max="6149" width="15.7109375" style="4" customWidth="1"/>
    <col min="6150" max="6150" width="0" style="4" hidden="1" customWidth="1"/>
    <col min="6151" max="6151" width="18.42578125" style="4" customWidth="1"/>
    <col min="6152" max="6152" width="22.7109375" style="4" customWidth="1"/>
    <col min="6153" max="6153" width="10.7109375" style="4" bestFit="1" customWidth="1"/>
    <col min="6154" max="6154" width="13.42578125" style="4" customWidth="1"/>
    <col min="6155" max="6400" width="9" style="4"/>
    <col min="6401" max="6401" width="4" style="4" customWidth="1"/>
    <col min="6402" max="6402" width="23" style="4" customWidth="1"/>
    <col min="6403" max="6403" width="20.28515625" style="4" customWidth="1"/>
    <col min="6404" max="6404" width="19.42578125" style="4" customWidth="1"/>
    <col min="6405" max="6405" width="15.7109375" style="4" customWidth="1"/>
    <col min="6406" max="6406" width="0" style="4" hidden="1" customWidth="1"/>
    <col min="6407" max="6407" width="18.42578125" style="4" customWidth="1"/>
    <col min="6408" max="6408" width="22.7109375" style="4" customWidth="1"/>
    <col min="6409" max="6409" width="10.7109375" style="4" bestFit="1" customWidth="1"/>
    <col min="6410" max="6410" width="13.42578125" style="4" customWidth="1"/>
    <col min="6411" max="6656" width="9" style="4"/>
    <col min="6657" max="6657" width="4" style="4" customWidth="1"/>
    <col min="6658" max="6658" width="23" style="4" customWidth="1"/>
    <col min="6659" max="6659" width="20.28515625" style="4" customWidth="1"/>
    <col min="6660" max="6660" width="19.42578125" style="4" customWidth="1"/>
    <col min="6661" max="6661" width="15.7109375" style="4" customWidth="1"/>
    <col min="6662" max="6662" width="0" style="4" hidden="1" customWidth="1"/>
    <col min="6663" max="6663" width="18.42578125" style="4" customWidth="1"/>
    <col min="6664" max="6664" width="22.7109375" style="4" customWidth="1"/>
    <col min="6665" max="6665" width="10.7109375" style="4" bestFit="1" customWidth="1"/>
    <col min="6666" max="6666" width="13.42578125" style="4" customWidth="1"/>
    <col min="6667" max="6912" width="9" style="4"/>
    <col min="6913" max="6913" width="4" style="4" customWidth="1"/>
    <col min="6914" max="6914" width="23" style="4" customWidth="1"/>
    <col min="6915" max="6915" width="20.28515625" style="4" customWidth="1"/>
    <col min="6916" max="6916" width="19.42578125" style="4" customWidth="1"/>
    <col min="6917" max="6917" width="15.7109375" style="4" customWidth="1"/>
    <col min="6918" max="6918" width="0" style="4" hidden="1" customWidth="1"/>
    <col min="6919" max="6919" width="18.42578125" style="4" customWidth="1"/>
    <col min="6920" max="6920" width="22.7109375" style="4" customWidth="1"/>
    <col min="6921" max="6921" width="10.7109375" style="4" bestFit="1" customWidth="1"/>
    <col min="6922" max="6922" width="13.42578125" style="4" customWidth="1"/>
    <col min="6923" max="7168" width="9" style="4"/>
    <col min="7169" max="7169" width="4" style="4" customWidth="1"/>
    <col min="7170" max="7170" width="23" style="4" customWidth="1"/>
    <col min="7171" max="7171" width="20.28515625" style="4" customWidth="1"/>
    <col min="7172" max="7172" width="19.42578125" style="4" customWidth="1"/>
    <col min="7173" max="7173" width="15.7109375" style="4" customWidth="1"/>
    <col min="7174" max="7174" width="0" style="4" hidden="1" customWidth="1"/>
    <col min="7175" max="7175" width="18.42578125" style="4" customWidth="1"/>
    <col min="7176" max="7176" width="22.7109375" style="4" customWidth="1"/>
    <col min="7177" max="7177" width="10.7109375" style="4" bestFit="1" customWidth="1"/>
    <col min="7178" max="7178" width="13.42578125" style="4" customWidth="1"/>
    <col min="7179" max="7424" width="9" style="4"/>
    <col min="7425" max="7425" width="4" style="4" customWidth="1"/>
    <col min="7426" max="7426" width="23" style="4" customWidth="1"/>
    <col min="7427" max="7427" width="20.28515625" style="4" customWidth="1"/>
    <col min="7428" max="7428" width="19.42578125" style="4" customWidth="1"/>
    <col min="7429" max="7429" width="15.7109375" style="4" customWidth="1"/>
    <col min="7430" max="7430" width="0" style="4" hidden="1" customWidth="1"/>
    <col min="7431" max="7431" width="18.42578125" style="4" customWidth="1"/>
    <col min="7432" max="7432" width="22.7109375" style="4" customWidth="1"/>
    <col min="7433" max="7433" width="10.7109375" style="4" bestFit="1" customWidth="1"/>
    <col min="7434" max="7434" width="13.42578125" style="4" customWidth="1"/>
    <col min="7435" max="7680" width="9" style="4"/>
    <col min="7681" max="7681" width="4" style="4" customWidth="1"/>
    <col min="7682" max="7682" width="23" style="4" customWidth="1"/>
    <col min="7683" max="7683" width="20.28515625" style="4" customWidth="1"/>
    <col min="7684" max="7684" width="19.42578125" style="4" customWidth="1"/>
    <col min="7685" max="7685" width="15.7109375" style="4" customWidth="1"/>
    <col min="7686" max="7686" width="0" style="4" hidden="1" customWidth="1"/>
    <col min="7687" max="7687" width="18.42578125" style="4" customWidth="1"/>
    <col min="7688" max="7688" width="22.7109375" style="4" customWidth="1"/>
    <col min="7689" max="7689" width="10.7109375" style="4" bestFit="1" customWidth="1"/>
    <col min="7690" max="7690" width="13.42578125" style="4" customWidth="1"/>
    <col min="7691" max="7936" width="9" style="4"/>
    <col min="7937" max="7937" width="4" style="4" customWidth="1"/>
    <col min="7938" max="7938" width="23" style="4" customWidth="1"/>
    <col min="7939" max="7939" width="20.28515625" style="4" customWidth="1"/>
    <col min="7940" max="7940" width="19.42578125" style="4" customWidth="1"/>
    <col min="7941" max="7941" width="15.7109375" style="4" customWidth="1"/>
    <col min="7942" max="7942" width="0" style="4" hidden="1" customWidth="1"/>
    <col min="7943" max="7943" width="18.42578125" style="4" customWidth="1"/>
    <col min="7944" max="7944" width="22.7109375" style="4" customWidth="1"/>
    <col min="7945" max="7945" width="10.7109375" style="4" bestFit="1" customWidth="1"/>
    <col min="7946" max="7946" width="13.42578125" style="4" customWidth="1"/>
    <col min="7947" max="8192" width="9" style="4"/>
    <col min="8193" max="8193" width="4" style="4" customWidth="1"/>
    <col min="8194" max="8194" width="23" style="4" customWidth="1"/>
    <col min="8195" max="8195" width="20.28515625" style="4" customWidth="1"/>
    <col min="8196" max="8196" width="19.42578125" style="4" customWidth="1"/>
    <col min="8197" max="8197" width="15.7109375" style="4" customWidth="1"/>
    <col min="8198" max="8198" width="0" style="4" hidden="1" customWidth="1"/>
    <col min="8199" max="8199" width="18.42578125" style="4" customWidth="1"/>
    <col min="8200" max="8200" width="22.7109375" style="4" customWidth="1"/>
    <col min="8201" max="8201" width="10.7109375" style="4" bestFit="1" customWidth="1"/>
    <col min="8202" max="8202" width="13.42578125" style="4" customWidth="1"/>
    <col min="8203" max="8448" width="9" style="4"/>
    <col min="8449" max="8449" width="4" style="4" customWidth="1"/>
    <col min="8450" max="8450" width="23" style="4" customWidth="1"/>
    <col min="8451" max="8451" width="20.28515625" style="4" customWidth="1"/>
    <col min="8452" max="8452" width="19.42578125" style="4" customWidth="1"/>
    <col min="8453" max="8453" width="15.7109375" style="4" customWidth="1"/>
    <col min="8454" max="8454" width="0" style="4" hidden="1" customWidth="1"/>
    <col min="8455" max="8455" width="18.42578125" style="4" customWidth="1"/>
    <col min="8456" max="8456" width="22.7109375" style="4" customWidth="1"/>
    <col min="8457" max="8457" width="10.7109375" style="4" bestFit="1" customWidth="1"/>
    <col min="8458" max="8458" width="13.42578125" style="4" customWidth="1"/>
    <col min="8459" max="8704" width="9" style="4"/>
    <col min="8705" max="8705" width="4" style="4" customWidth="1"/>
    <col min="8706" max="8706" width="23" style="4" customWidth="1"/>
    <col min="8707" max="8707" width="20.28515625" style="4" customWidth="1"/>
    <col min="8708" max="8708" width="19.42578125" style="4" customWidth="1"/>
    <col min="8709" max="8709" width="15.7109375" style="4" customWidth="1"/>
    <col min="8710" max="8710" width="0" style="4" hidden="1" customWidth="1"/>
    <col min="8711" max="8711" width="18.42578125" style="4" customWidth="1"/>
    <col min="8712" max="8712" width="22.7109375" style="4" customWidth="1"/>
    <col min="8713" max="8713" width="10.7109375" style="4" bestFit="1" customWidth="1"/>
    <col min="8714" max="8714" width="13.42578125" style="4" customWidth="1"/>
    <col min="8715" max="8960" width="9" style="4"/>
    <col min="8961" max="8961" width="4" style="4" customWidth="1"/>
    <col min="8962" max="8962" width="23" style="4" customWidth="1"/>
    <col min="8963" max="8963" width="20.28515625" style="4" customWidth="1"/>
    <col min="8964" max="8964" width="19.42578125" style="4" customWidth="1"/>
    <col min="8965" max="8965" width="15.7109375" style="4" customWidth="1"/>
    <col min="8966" max="8966" width="0" style="4" hidden="1" customWidth="1"/>
    <col min="8967" max="8967" width="18.42578125" style="4" customWidth="1"/>
    <col min="8968" max="8968" width="22.7109375" style="4" customWidth="1"/>
    <col min="8969" max="8969" width="10.7109375" style="4" bestFit="1" customWidth="1"/>
    <col min="8970" max="8970" width="13.42578125" style="4" customWidth="1"/>
    <col min="8971" max="9216" width="9" style="4"/>
    <col min="9217" max="9217" width="4" style="4" customWidth="1"/>
    <col min="9218" max="9218" width="23" style="4" customWidth="1"/>
    <col min="9219" max="9219" width="20.28515625" style="4" customWidth="1"/>
    <col min="9220" max="9220" width="19.42578125" style="4" customWidth="1"/>
    <col min="9221" max="9221" width="15.7109375" style="4" customWidth="1"/>
    <col min="9222" max="9222" width="0" style="4" hidden="1" customWidth="1"/>
    <col min="9223" max="9223" width="18.42578125" style="4" customWidth="1"/>
    <col min="9224" max="9224" width="22.7109375" style="4" customWidth="1"/>
    <col min="9225" max="9225" width="10.7109375" style="4" bestFit="1" customWidth="1"/>
    <col min="9226" max="9226" width="13.42578125" style="4" customWidth="1"/>
    <col min="9227" max="9472" width="9" style="4"/>
    <col min="9473" max="9473" width="4" style="4" customWidth="1"/>
    <col min="9474" max="9474" width="23" style="4" customWidth="1"/>
    <col min="9475" max="9475" width="20.28515625" style="4" customWidth="1"/>
    <col min="9476" max="9476" width="19.42578125" style="4" customWidth="1"/>
    <col min="9477" max="9477" width="15.7109375" style="4" customWidth="1"/>
    <col min="9478" max="9478" width="0" style="4" hidden="1" customWidth="1"/>
    <col min="9479" max="9479" width="18.42578125" style="4" customWidth="1"/>
    <col min="9480" max="9480" width="22.7109375" style="4" customWidth="1"/>
    <col min="9481" max="9481" width="10.7109375" style="4" bestFit="1" customWidth="1"/>
    <col min="9482" max="9482" width="13.42578125" style="4" customWidth="1"/>
    <col min="9483" max="9728" width="9" style="4"/>
    <col min="9729" max="9729" width="4" style="4" customWidth="1"/>
    <col min="9730" max="9730" width="23" style="4" customWidth="1"/>
    <col min="9731" max="9731" width="20.28515625" style="4" customWidth="1"/>
    <col min="9732" max="9732" width="19.42578125" style="4" customWidth="1"/>
    <col min="9733" max="9733" width="15.7109375" style="4" customWidth="1"/>
    <col min="9734" max="9734" width="0" style="4" hidden="1" customWidth="1"/>
    <col min="9735" max="9735" width="18.42578125" style="4" customWidth="1"/>
    <col min="9736" max="9736" width="22.7109375" style="4" customWidth="1"/>
    <col min="9737" max="9737" width="10.7109375" style="4" bestFit="1" customWidth="1"/>
    <col min="9738" max="9738" width="13.42578125" style="4" customWidth="1"/>
    <col min="9739" max="9984" width="9" style="4"/>
    <col min="9985" max="9985" width="4" style="4" customWidth="1"/>
    <col min="9986" max="9986" width="23" style="4" customWidth="1"/>
    <col min="9987" max="9987" width="20.28515625" style="4" customWidth="1"/>
    <col min="9988" max="9988" width="19.42578125" style="4" customWidth="1"/>
    <col min="9989" max="9989" width="15.7109375" style="4" customWidth="1"/>
    <col min="9990" max="9990" width="0" style="4" hidden="1" customWidth="1"/>
    <col min="9991" max="9991" width="18.42578125" style="4" customWidth="1"/>
    <col min="9992" max="9992" width="22.7109375" style="4" customWidth="1"/>
    <col min="9993" max="9993" width="10.7109375" style="4" bestFit="1" customWidth="1"/>
    <col min="9994" max="9994" width="13.42578125" style="4" customWidth="1"/>
    <col min="9995" max="10240" width="9" style="4"/>
    <col min="10241" max="10241" width="4" style="4" customWidth="1"/>
    <col min="10242" max="10242" width="23" style="4" customWidth="1"/>
    <col min="10243" max="10243" width="20.28515625" style="4" customWidth="1"/>
    <col min="10244" max="10244" width="19.42578125" style="4" customWidth="1"/>
    <col min="10245" max="10245" width="15.7109375" style="4" customWidth="1"/>
    <col min="10246" max="10246" width="0" style="4" hidden="1" customWidth="1"/>
    <col min="10247" max="10247" width="18.42578125" style="4" customWidth="1"/>
    <col min="10248" max="10248" width="22.7109375" style="4" customWidth="1"/>
    <col min="10249" max="10249" width="10.7109375" style="4" bestFit="1" customWidth="1"/>
    <col min="10250" max="10250" width="13.42578125" style="4" customWidth="1"/>
    <col min="10251" max="10496" width="9" style="4"/>
    <col min="10497" max="10497" width="4" style="4" customWidth="1"/>
    <col min="10498" max="10498" width="23" style="4" customWidth="1"/>
    <col min="10499" max="10499" width="20.28515625" style="4" customWidth="1"/>
    <col min="10500" max="10500" width="19.42578125" style="4" customWidth="1"/>
    <col min="10501" max="10501" width="15.7109375" style="4" customWidth="1"/>
    <col min="10502" max="10502" width="0" style="4" hidden="1" customWidth="1"/>
    <col min="10503" max="10503" width="18.42578125" style="4" customWidth="1"/>
    <col min="10504" max="10504" width="22.7109375" style="4" customWidth="1"/>
    <col min="10505" max="10505" width="10.7109375" style="4" bestFit="1" customWidth="1"/>
    <col min="10506" max="10506" width="13.42578125" style="4" customWidth="1"/>
    <col min="10507" max="10752" width="9" style="4"/>
    <col min="10753" max="10753" width="4" style="4" customWidth="1"/>
    <col min="10754" max="10754" width="23" style="4" customWidth="1"/>
    <col min="10755" max="10755" width="20.28515625" style="4" customWidth="1"/>
    <col min="10756" max="10756" width="19.42578125" style="4" customWidth="1"/>
    <col min="10757" max="10757" width="15.7109375" style="4" customWidth="1"/>
    <col min="10758" max="10758" width="0" style="4" hidden="1" customWidth="1"/>
    <col min="10759" max="10759" width="18.42578125" style="4" customWidth="1"/>
    <col min="10760" max="10760" width="22.7109375" style="4" customWidth="1"/>
    <col min="10761" max="10761" width="10.7109375" style="4" bestFit="1" customWidth="1"/>
    <col min="10762" max="10762" width="13.42578125" style="4" customWidth="1"/>
    <col min="10763" max="11008" width="9" style="4"/>
    <col min="11009" max="11009" width="4" style="4" customWidth="1"/>
    <col min="11010" max="11010" width="23" style="4" customWidth="1"/>
    <col min="11011" max="11011" width="20.28515625" style="4" customWidth="1"/>
    <col min="11012" max="11012" width="19.42578125" style="4" customWidth="1"/>
    <col min="11013" max="11013" width="15.7109375" style="4" customWidth="1"/>
    <col min="11014" max="11014" width="0" style="4" hidden="1" customWidth="1"/>
    <col min="11015" max="11015" width="18.42578125" style="4" customWidth="1"/>
    <col min="11016" max="11016" width="22.7109375" style="4" customWidth="1"/>
    <col min="11017" max="11017" width="10.7109375" style="4" bestFit="1" customWidth="1"/>
    <col min="11018" max="11018" width="13.42578125" style="4" customWidth="1"/>
    <col min="11019" max="11264" width="9" style="4"/>
    <col min="11265" max="11265" width="4" style="4" customWidth="1"/>
    <col min="11266" max="11266" width="23" style="4" customWidth="1"/>
    <col min="11267" max="11267" width="20.28515625" style="4" customWidth="1"/>
    <col min="11268" max="11268" width="19.42578125" style="4" customWidth="1"/>
    <col min="11269" max="11269" width="15.7109375" style="4" customWidth="1"/>
    <col min="11270" max="11270" width="0" style="4" hidden="1" customWidth="1"/>
    <col min="11271" max="11271" width="18.42578125" style="4" customWidth="1"/>
    <col min="11272" max="11272" width="22.7109375" style="4" customWidth="1"/>
    <col min="11273" max="11273" width="10.7109375" style="4" bestFit="1" customWidth="1"/>
    <col min="11274" max="11274" width="13.42578125" style="4" customWidth="1"/>
    <col min="11275" max="11520" width="9" style="4"/>
    <col min="11521" max="11521" width="4" style="4" customWidth="1"/>
    <col min="11522" max="11522" width="23" style="4" customWidth="1"/>
    <col min="11523" max="11523" width="20.28515625" style="4" customWidth="1"/>
    <col min="11524" max="11524" width="19.42578125" style="4" customWidth="1"/>
    <col min="11525" max="11525" width="15.7109375" style="4" customWidth="1"/>
    <col min="11526" max="11526" width="0" style="4" hidden="1" customWidth="1"/>
    <col min="11527" max="11527" width="18.42578125" style="4" customWidth="1"/>
    <col min="11528" max="11528" width="22.7109375" style="4" customWidth="1"/>
    <col min="11529" max="11529" width="10.7109375" style="4" bestFit="1" customWidth="1"/>
    <col min="11530" max="11530" width="13.42578125" style="4" customWidth="1"/>
    <col min="11531" max="11776" width="9" style="4"/>
    <col min="11777" max="11777" width="4" style="4" customWidth="1"/>
    <col min="11778" max="11778" width="23" style="4" customWidth="1"/>
    <col min="11779" max="11779" width="20.28515625" style="4" customWidth="1"/>
    <col min="11780" max="11780" width="19.42578125" style="4" customWidth="1"/>
    <col min="11781" max="11781" width="15.7109375" style="4" customWidth="1"/>
    <col min="11782" max="11782" width="0" style="4" hidden="1" customWidth="1"/>
    <col min="11783" max="11783" width="18.42578125" style="4" customWidth="1"/>
    <col min="11784" max="11784" width="22.7109375" style="4" customWidth="1"/>
    <col min="11785" max="11785" width="10.7109375" style="4" bestFit="1" customWidth="1"/>
    <col min="11786" max="11786" width="13.42578125" style="4" customWidth="1"/>
    <col min="11787" max="12032" width="9" style="4"/>
    <col min="12033" max="12033" width="4" style="4" customWidth="1"/>
    <col min="12034" max="12034" width="23" style="4" customWidth="1"/>
    <col min="12035" max="12035" width="20.28515625" style="4" customWidth="1"/>
    <col min="12036" max="12036" width="19.42578125" style="4" customWidth="1"/>
    <col min="12037" max="12037" width="15.7109375" style="4" customWidth="1"/>
    <col min="12038" max="12038" width="0" style="4" hidden="1" customWidth="1"/>
    <col min="12039" max="12039" width="18.42578125" style="4" customWidth="1"/>
    <col min="12040" max="12040" width="22.7109375" style="4" customWidth="1"/>
    <col min="12041" max="12041" width="10.7109375" style="4" bestFit="1" customWidth="1"/>
    <col min="12042" max="12042" width="13.42578125" style="4" customWidth="1"/>
    <col min="12043" max="12288" width="9" style="4"/>
    <col min="12289" max="12289" width="4" style="4" customWidth="1"/>
    <col min="12290" max="12290" width="23" style="4" customWidth="1"/>
    <col min="12291" max="12291" width="20.28515625" style="4" customWidth="1"/>
    <col min="12292" max="12292" width="19.42578125" style="4" customWidth="1"/>
    <col min="12293" max="12293" width="15.7109375" style="4" customWidth="1"/>
    <col min="12294" max="12294" width="0" style="4" hidden="1" customWidth="1"/>
    <col min="12295" max="12295" width="18.42578125" style="4" customWidth="1"/>
    <col min="12296" max="12296" width="22.7109375" style="4" customWidth="1"/>
    <col min="12297" max="12297" width="10.7109375" style="4" bestFit="1" customWidth="1"/>
    <col min="12298" max="12298" width="13.42578125" style="4" customWidth="1"/>
    <col min="12299" max="12544" width="9" style="4"/>
    <col min="12545" max="12545" width="4" style="4" customWidth="1"/>
    <col min="12546" max="12546" width="23" style="4" customWidth="1"/>
    <col min="12547" max="12547" width="20.28515625" style="4" customWidth="1"/>
    <col min="12548" max="12548" width="19.42578125" style="4" customWidth="1"/>
    <col min="12549" max="12549" width="15.7109375" style="4" customWidth="1"/>
    <col min="12550" max="12550" width="0" style="4" hidden="1" customWidth="1"/>
    <col min="12551" max="12551" width="18.42578125" style="4" customWidth="1"/>
    <col min="12552" max="12552" width="22.7109375" style="4" customWidth="1"/>
    <col min="12553" max="12553" width="10.7109375" style="4" bestFit="1" customWidth="1"/>
    <col min="12554" max="12554" width="13.42578125" style="4" customWidth="1"/>
    <col min="12555" max="12800" width="9" style="4"/>
    <col min="12801" max="12801" width="4" style="4" customWidth="1"/>
    <col min="12802" max="12802" width="23" style="4" customWidth="1"/>
    <col min="12803" max="12803" width="20.28515625" style="4" customWidth="1"/>
    <col min="12804" max="12804" width="19.42578125" style="4" customWidth="1"/>
    <col min="12805" max="12805" width="15.7109375" style="4" customWidth="1"/>
    <col min="12806" max="12806" width="0" style="4" hidden="1" customWidth="1"/>
    <col min="12807" max="12807" width="18.42578125" style="4" customWidth="1"/>
    <col min="12808" max="12808" width="22.7109375" style="4" customWidth="1"/>
    <col min="12809" max="12809" width="10.7109375" style="4" bestFit="1" customWidth="1"/>
    <col min="12810" max="12810" width="13.42578125" style="4" customWidth="1"/>
    <col min="12811" max="13056" width="9" style="4"/>
    <col min="13057" max="13057" width="4" style="4" customWidth="1"/>
    <col min="13058" max="13058" width="23" style="4" customWidth="1"/>
    <col min="13059" max="13059" width="20.28515625" style="4" customWidth="1"/>
    <col min="13060" max="13060" width="19.42578125" style="4" customWidth="1"/>
    <col min="13061" max="13061" width="15.7109375" style="4" customWidth="1"/>
    <col min="13062" max="13062" width="0" style="4" hidden="1" customWidth="1"/>
    <col min="13063" max="13063" width="18.42578125" style="4" customWidth="1"/>
    <col min="13064" max="13064" width="22.7109375" style="4" customWidth="1"/>
    <col min="13065" max="13065" width="10.7109375" style="4" bestFit="1" customWidth="1"/>
    <col min="13066" max="13066" width="13.42578125" style="4" customWidth="1"/>
    <col min="13067" max="13312" width="9" style="4"/>
    <col min="13313" max="13313" width="4" style="4" customWidth="1"/>
    <col min="13314" max="13314" width="23" style="4" customWidth="1"/>
    <col min="13315" max="13315" width="20.28515625" style="4" customWidth="1"/>
    <col min="13316" max="13316" width="19.42578125" style="4" customWidth="1"/>
    <col min="13317" max="13317" width="15.7109375" style="4" customWidth="1"/>
    <col min="13318" max="13318" width="0" style="4" hidden="1" customWidth="1"/>
    <col min="13319" max="13319" width="18.42578125" style="4" customWidth="1"/>
    <col min="13320" max="13320" width="22.7109375" style="4" customWidth="1"/>
    <col min="13321" max="13321" width="10.7109375" style="4" bestFit="1" customWidth="1"/>
    <col min="13322" max="13322" width="13.42578125" style="4" customWidth="1"/>
    <col min="13323" max="13568" width="9" style="4"/>
    <col min="13569" max="13569" width="4" style="4" customWidth="1"/>
    <col min="13570" max="13570" width="23" style="4" customWidth="1"/>
    <col min="13571" max="13571" width="20.28515625" style="4" customWidth="1"/>
    <col min="13572" max="13572" width="19.42578125" style="4" customWidth="1"/>
    <col min="13573" max="13573" width="15.7109375" style="4" customWidth="1"/>
    <col min="13574" max="13574" width="0" style="4" hidden="1" customWidth="1"/>
    <col min="13575" max="13575" width="18.42578125" style="4" customWidth="1"/>
    <col min="13576" max="13576" width="22.7109375" style="4" customWidth="1"/>
    <col min="13577" max="13577" width="10.7109375" style="4" bestFit="1" customWidth="1"/>
    <col min="13578" max="13578" width="13.42578125" style="4" customWidth="1"/>
    <col min="13579" max="13824" width="9" style="4"/>
    <col min="13825" max="13825" width="4" style="4" customWidth="1"/>
    <col min="13826" max="13826" width="23" style="4" customWidth="1"/>
    <col min="13827" max="13827" width="20.28515625" style="4" customWidth="1"/>
    <col min="13828" max="13828" width="19.42578125" style="4" customWidth="1"/>
    <col min="13829" max="13829" width="15.7109375" style="4" customWidth="1"/>
    <col min="13830" max="13830" width="0" style="4" hidden="1" customWidth="1"/>
    <col min="13831" max="13831" width="18.42578125" style="4" customWidth="1"/>
    <col min="13832" max="13832" width="22.7109375" style="4" customWidth="1"/>
    <col min="13833" max="13833" width="10.7109375" style="4" bestFit="1" customWidth="1"/>
    <col min="13834" max="13834" width="13.42578125" style="4" customWidth="1"/>
    <col min="13835" max="14080" width="9" style="4"/>
    <col min="14081" max="14081" width="4" style="4" customWidth="1"/>
    <col min="14082" max="14082" width="23" style="4" customWidth="1"/>
    <col min="14083" max="14083" width="20.28515625" style="4" customWidth="1"/>
    <col min="14084" max="14084" width="19.42578125" style="4" customWidth="1"/>
    <col min="14085" max="14085" width="15.7109375" style="4" customWidth="1"/>
    <col min="14086" max="14086" width="0" style="4" hidden="1" customWidth="1"/>
    <col min="14087" max="14087" width="18.42578125" style="4" customWidth="1"/>
    <col min="14088" max="14088" width="22.7109375" style="4" customWidth="1"/>
    <col min="14089" max="14089" width="10.7109375" style="4" bestFit="1" customWidth="1"/>
    <col min="14090" max="14090" width="13.42578125" style="4" customWidth="1"/>
    <col min="14091" max="14336" width="9" style="4"/>
    <col min="14337" max="14337" width="4" style="4" customWidth="1"/>
    <col min="14338" max="14338" width="23" style="4" customWidth="1"/>
    <col min="14339" max="14339" width="20.28515625" style="4" customWidth="1"/>
    <col min="14340" max="14340" width="19.42578125" style="4" customWidth="1"/>
    <col min="14341" max="14341" width="15.7109375" style="4" customWidth="1"/>
    <col min="14342" max="14342" width="0" style="4" hidden="1" customWidth="1"/>
    <col min="14343" max="14343" width="18.42578125" style="4" customWidth="1"/>
    <col min="14344" max="14344" width="22.7109375" style="4" customWidth="1"/>
    <col min="14345" max="14345" width="10.7109375" style="4" bestFit="1" customWidth="1"/>
    <col min="14346" max="14346" width="13.42578125" style="4" customWidth="1"/>
    <col min="14347" max="14592" width="9" style="4"/>
    <col min="14593" max="14593" width="4" style="4" customWidth="1"/>
    <col min="14594" max="14594" width="23" style="4" customWidth="1"/>
    <col min="14595" max="14595" width="20.28515625" style="4" customWidth="1"/>
    <col min="14596" max="14596" width="19.42578125" style="4" customWidth="1"/>
    <col min="14597" max="14597" width="15.7109375" style="4" customWidth="1"/>
    <col min="14598" max="14598" width="0" style="4" hidden="1" customWidth="1"/>
    <col min="14599" max="14599" width="18.42578125" style="4" customWidth="1"/>
    <col min="14600" max="14600" width="22.7109375" style="4" customWidth="1"/>
    <col min="14601" max="14601" width="10.7109375" style="4" bestFit="1" customWidth="1"/>
    <col min="14602" max="14602" width="13.42578125" style="4" customWidth="1"/>
    <col min="14603" max="14848" width="9" style="4"/>
    <col min="14849" max="14849" width="4" style="4" customWidth="1"/>
    <col min="14850" max="14850" width="23" style="4" customWidth="1"/>
    <col min="14851" max="14851" width="20.28515625" style="4" customWidth="1"/>
    <col min="14852" max="14852" width="19.42578125" style="4" customWidth="1"/>
    <col min="14853" max="14853" width="15.7109375" style="4" customWidth="1"/>
    <col min="14854" max="14854" width="0" style="4" hidden="1" customWidth="1"/>
    <col min="14855" max="14855" width="18.42578125" style="4" customWidth="1"/>
    <col min="14856" max="14856" width="22.7109375" style="4" customWidth="1"/>
    <col min="14857" max="14857" width="10.7109375" style="4" bestFit="1" customWidth="1"/>
    <col min="14858" max="14858" width="13.42578125" style="4" customWidth="1"/>
    <col min="14859" max="15104" width="9" style="4"/>
    <col min="15105" max="15105" width="4" style="4" customWidth="1"/>
    <col min="15106" max="15106" width="23" style="4" customWidth="1"/>
    <col min="15107" max="15107" width="20.28515625" style="4" customWidth="1"/>
    <col min="15108" max="15108" width="19.42578125" style="4" customWidth="1"/>
    <col min="15109" max="15109" width="15.7109375" style="4" customWidth="1"/>
    <col min="15110" max="15110" width="0" style="4" hidden="1" customWidth="1"/>
    <col min="15111" max="15111" width="18.42578125" style="4" customWidth="1"/>
    <col min="15112" max="15112" width="22.7109375" style="4" customWidth="1"/>
    <col min="15113" max="15113" width="10.7109375" style="4" bestFit="1" customWidth="1"/>
    <col min="15114" max="15114" width="13.42578125" style="4" customWidth="1"/>
    <col min="15115" max="15360" width="9" style="4"/>
    <col min="15361" max="15361" width="4" style="4" customWidth="1"/>
    <col min="15362" max="15362" width="23" style="4" customWidth="1"/>
    <col min="15363" max="15363" width="20.28515625" style="4" customWidth="1"/>
    <col min="15364" max="15364" width="19.42578125" style="4" customWidth="1"/>
    <col min="15365" max="15365" width="15.7109375" style="4" customWidth="1"/>
    <col min="15366" max="15366" width="0" style="4" hidden="1" customWidth="1"/>
    <col min="15367" max="15367" width="18.42578125" style="4" customWidth="1"/>
    <col min="15368" max="15368" width="22.7109375" style="4" customWidth="1"/>
    <col min="15369" max="15369" width="10.7109375" style="4" bestFit="1" customWidth="1"/>
    <col min="15370" max="15370" width="13.42578125" style="4" customWidth="1"/>
    <col min="15371" max="15616" width="9" style="4"/>
    <col min="15617" max="15617" width="4" style="4" customWidth="1"/>
    <col min="15618" max="15618" width="23" style="4" customWidth="1"/>
    <col min="15619" max="15619" width="20.28515625" style="4" customWidth="1"/>
    <col min="15620" max="15620" width="19.42578125" style="4" customWidth="1"/>
    <col min="15621" max="15621" width="15.7109375" style="4" customWidth="1"/>
    <col min="15622" max="15622" width="0" style="4" hidden="1" customWidth="1"/>
    <col min="15623" max="15623" width="18.42578125" style="4" customWidth="1"/>
    <col min="15624" max="15624" width="22.7109375" style="4" customWidth="1"/>
    <col min="15625" max="15625" width="10.7109375" style="4" bestFit="1" customWidth="1"/>
    <col min="15626" max="15626" width="13.42578125" style="4" customWidth="1"/>
    <col min="15627" max="15872" width="9" style="4"/>
    <col min="15873" max="15873" width="4" style="4" customWidth="1"/>
    <col min="15874" max="15874" width="23" style="4" customWidth="1"/>
    <col min="15875" max="15875" width="20.28515625" style="4" customWidth="1"/>
    <col min="15876" max="15876" width="19.42578125" style="4" customWidth="1"/>
    <col min="15877" max="15877" width="15.7109375" style="4" customWidth="1"/>
    <col min="15878" max="15878" width="0" style="4" hidden="1" customWidth="1"/>
    <col min="15879" max="15879" width="18.42578125" style="4" customWidth="1"/>
    <col min="15880" max="15880" width="22.7109375" style="4" customWidth="1"/>
    <col min="15881" max="15881" width="10.7109375" style="4" bestFit="1" customWidth="1"/>
    <col min="15882" max="15882" width="13.42578125" style="4" customWidth="1"/>
    <col min="15883" max="16128" width="9" style="4"/>
    <col min="16129" max="16129" width="4" style="4" customWidth="1"/>
    <col min="16130" max="16130" width="23" style="4" customWidth="1"/>
    <col min="16131" max="16131" width="20.28515625" style="4" customWidth="1"/>
    <col min="16132" max="16132" width="19.42578125" style="4" customWidth="1"/>
    <col min="16133" max="16133" width="15.7109375" style="4" customWidth="1"/>
    <col min="16134" max="16134" width="0" style="4" hidden="1" customWidth="1"/>
    <col min="16135" max="16135" width="18.42578125" style="4" customWidth="1"/>
    <col min="16136" max="16136" width="22.7109375" style="4" customWidth="1"/>
    <col min="16137" max="16137" width="10.7109375" style="4" bestFit="1" customWidth="1"/>
    <col min="16138" max="16138" width="13.42578125" style="4" customWidth="1"/>
    <col min="16139" max="16384" width="9" style="4"/>
  </cols>
  <sheetData>
    <row r="1" spans="1:57" s="18" customFormat="1" ht="18.75" customHeight="1" x14ac:dyDescent="0.3">
      <c r="A1" s="17" t="s">
        <v>181</v>
      </c>
      <c r="E1" s="19"/>
      <c r="I1" s="96"/>
      <c r="J1" s="20"/>
      <c r="M1" s="20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  <c r="AP1" s="21"/>
      <c r="AQ1" s="21"/>
      <c r="AR1" s="21"/>
      <c r="AS1" s="21"/>
      <c r="AT1" s="21"/>
      <c r="AU1" s="22"/>
      <c r="AV1" s="22"/>
      <c r="AW1" s="22"/>
      <c r="AX1" s="22"/>
      <c r="AY1" s="22"/>
      <c r="AZ1" s="22"/>
      <c r="BA1" s="22"/>
      <c r="BB1" s="22"/>
      <c r="BC1" s="22"/>
      <c r="BD1" s="22"/>
      <c r="BE1" s="22"/>
    </row>
    <row r="2" spans="1:57" s="18" customFormat="1" ht="18.75" x14ac:dyDescent="0.3">
      <c r="A2" s="17" t="s">
        <v>182</v>
      </c>
      <c r="E2" s="19"/>
      <c r="I2" s="96"/>
      <c r="J2" s="20"/>
      <c r="L2" s="23"/>
      <c r="M2" s="20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  <c r="AO2" s="21"/>
      <c r="AP2" s="21"/>
      <c r="AQ2" s="21"/>
      <c r="AR2" s="21"/>
      <c r="AS2" s="21"/>
      <c r="AT2" s="22"/>
      <c r="AU2" s="22"/>
      <c r="AV2" s="22"/>
      <c r="AW2" s="22"/>
      <c r="AX2" s="22"/>
      <c r="AY2" s="22"/>
      <c r="AZ2" s="22"/>
      <c r="BA2" s="22"/>
      <c r="BB2" s="22"/>
      <c r="BC2" s="22"/>
      <c r="BD2" s="22"/>
    </row>
    <row r="3" spans="1:57" s="18" customFormat="1" ht="11.25" customHeight="1" x14ac:dyDescent="0.3">
      <c r="A3" s="17"/>
      <c r="E3" s="19"/>
      <c r="I3" s="96"/>
      <c r="J3" s="20"/>
      <c r="L3" s="23"/>
      <c r="M3" s="20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1"/>
      <c r="AS3" s="21"/>
      <c r="AT3" s="22"/>
      <c r="AU3" s="22"/>
      <c r="AV3" s="22"/>
      <c r="AW3" s="22"/>
      <c r="AX3" s="22"/>
      <c r="AY3" s="22"/>
      <c r="AZ3" s="22"/>
      <c r="BA3" s="22"/>
      <c r="BB3" s="22"/>
      <c r="BC3" s="22"/>
      <c r="BD3" s="22"/>
    </row>
    <row r="4" spans="1:57" s="18" customFormat="1" ht="27.75" customHeight="1" x14ac:dyDescent="0.3">
      <c r="A4" s="248" t="s">
        <v>197</v>
      </c>
      <c r="B4" s="248"/>
      <c r="C4" s="248"/>
      <c r="D4" s="248"/>
      <c r="E4" s="248"/>
      <c r="F4" s="248"/>
      <c r="G4" s="248"/>
      <c r="H4" s="248"/>
      <c r="I4" s="248"/>
      <c r="J4" s="248"/>
      <c r="K4" s="248"/>
      <c r="L4" s="248"/>
      <c r="M4" s="248"/>
      <c r="N4" s="248"/>
      <c r="O4" s="248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21"/>
      <c r="AS4" s="21"/>
      <c r="AT4" s="22"/>
      <c r="AU4" s="22"/>
      <c r="AV4" s="22"/>
      <c r="AW4" s="22"/>
      <c r="AX4" s="22"/>
      <c r="AY4" s="22"/>
      <c r="AZ4" s="22"/>
      <c r="BA4" s="22"/>
      <c r="BB4" s="22"/>
      <c r="BC4" s="22"/>
      <c r="BD4" s="22"/>
    </row>
    <row r="5" spans="1:57" s="18" customFormat="1" ht="26.25" customHeight="1" x14ac:dyDescent="0.3">
      <c r="A5" s="249" t="s">
        <v>183</v>
      </c>
      <c r="B5" s="249"/>
      <c r="C5" s="249"/>
      <c r="D5" s="249"/>
      <c r="E5" s="249"/>
      <c r="F5" s="249"/>
      <c r="G5" s="249"/>
      <c r="H5" s="249"/>
      <c r="I5" s="249"/>
      <c r="J5" s="249"/>
      <c r="K5" s="249"/>
      <c r="L5" s="249"/>
      <c r="M5" s="249"/>
      <c r="N5" s="249"/>
      <c r="O5" s="249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  <c r="AN5" s="21"/>
      <c r="AO5" s="21"/>
      <c r="AP5" s="21"/>
      <c r="AQ5" s="21"/>
      <c r="AR5" s="21"/>
      <c r="AS5" s="21"/>
      <c r="AT5" s="22"/>
      <c r="AU5" s="22"/>
      <c r="AV5" s="22"/>
      <c r="AW5" s="22"/>
      <c r="AX5" s="22"/>
      <c r="AY5" s="22"/>
      <c r="AZ5" s="22"/>
      <c r="BA5" s="22"/>
      <c r="BB5" s="22"/>
      <c r="BC5" s="22"/>
      <c r="BD5" s="22"/>
    </row>
    <row r="6" spans="1:57" x14ac:dyDescent="0.25">
      <c r="A6" s="250"/>
      <c r="B6" s="250"/>
      <c r="C6" s="250"/>
      <c r="D6" s="250"/>
      <c r="E6" s="250"/>
      <c r="F6" s="250"/>
      <c r="G6" s="250"/>
      <c r="H6" s="250"/>
    </row>
    <row r="7" spans="1:57" s="27" customFormat="1" ht="37.5" customHeight="1" x14ac:dyDescent="0.2">
      <c r="A7" s="30" t="s">
        <v>0</v>
      </c>
      <c r="B7" s="30" t="s">
        <v>1</v>
      </c>
      <c r="C7" s="30" t="s">
        <v>184</v>
      </c>
      <c r="D7" s="30" t="s">
        <v>185</v>
      </c>
      <c r="E7" s="30" t="s">
        <v>186</v>
      </c>
      <c r="F7" s="31" t="s">
        <v>187</v>
      </c>
      <c r="G7" s="32" t="s">
        <v>188</v>
      </c>
      <c r="H7" s="32" t="s">
        <v>189</v>
      </c>
      <c r="I7" s="33" t="s">
        <v>190</v>
      </c>
      <c r="J7" s="33" t="s">
        <v>191</v>
      </c>
      <c r="K7" s="32" t="s">
        <v>192</v>
      </c>
      <c r="L7" s="32" t="s">
        <v>193</v>
      </c>
      <c r="M7" s="32" t="s">
        <v>194</v>
      </c>
      <c r="N7" s="32" t="s">
        <v>195</v>
      </c>
      <c r="O7" s="32" t="s">
        <v>2</v>
      </c>
      <c r="P7" s="24"/>
      <c r="Q7" s="24"/>
      <c r="R7" s="24"/>
      <c r="S7" s="24"/>
      <c r="T7" s="24"/>
      <c r="U7" s="24"/>
      <c r="V7" s="24"/>
      <c r="W7" s="24"/>
      <c r="X7" s="24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5"/>
      <c r="AL7" s="25"/>
      <c r="AM7" s="25"/>
      <c r="AN7" s="25"/>
      <c r="AO7" s="25"/>
      <c r="AP7" s="25"/>
      <c r="AQ7" s="25"/>
      <c r="AR7" s="25"/>
      <c r="AS7" s="25"/>
      <c r="AT7" s="26"/>
      <c r="AU7" s="26"/>
      <c r="AV7" s="26"/>
      <c r="AW7" s="26"/>
      <c r="AX7" s="26"/>
      <c r="AY7" s="26"/>
      <c r="AZ7" s="26"/>
      <c r="BA7" s="26"/>
      <c r="BB7" s="26"/>
      <c r="BC7" s="26"/>
      <c r="BD7" s="26"/>
    </row>
    <row r="8" spans="1:57" s="45" customFormat="1" ht="24" customHeight="1" x14ac:dyDescent="0.25">
      <c r="A8" s="44" t="s">
        <v>3</v>
      </c>
      <c r="B8" s="39" t="s">
        <v>4</v>
      </c>
      <c r="C8" s="30"/>
      <c r="D8" s="30"/>
      <c r="E8" s="40"/>
      <c r="F8" s="41"/>
      <c r="G8" s="41"/>
      <c r="H8" s="42"/>
      <c r="I8" s="95"/>
      <c r="J8" s="43"/>
      <c r="K8" s="43"/>
      <c r="L8" s="43"/>
      <c r="M8" s="43"/>
      <c r="N8" s="43"/>
      <c r="O8" s="43"/>
    </row>
    <row r="9" spans="1:57" ht="17.25" customHeight="1" x14ac:dyDescent="0.25">
      <c r="A9" s="91">
        <v>1</v>
      </c>
      <c r="B9" s="28" t="s">
        <v>5</v>
      </c>
      <c r="C9" s="34">
        <v>5.76</v>
      </c>
      <c r="D9" s="34">
        <v>0.7</v>
      </c>
      <c r="E9" s="35"/>
      <c r="F9" s="36"/>
      <c r="G9" s="36">
        <f>(C9+D9+E9)*1490000</f>
        <v>9625400</v>
      </c>
      <c r="H9" s="37" t="s">
        <v>196</v>
      </c>
      <c r="I9" s="98">
        <v>252</v>
      </c>
      <c r="J9" s="38"/>
      <c r="K9" s="29"/>
      <c r="L9" s="29"/>
      <c r="M9" s="29"/>
      <c r="N9" s="29"/>
      <c r="O9" s="29"/>
    </row>
    <row r="10" spans="1:57" ht="17.25" customHeight="1" x14ac:dyDescent="0.25">
      <c r="A10" s="92">
        <v>2</v>
      </c>
      <c r="B10" s="6" t="s">
        <v>6</v>
      </c>
      <c r="C10" s="11">
        <v>4.4000000000000004</v>
      </c>
      <c r="D10" s="7">
        <v>0.5</v>
      </c>
      <c r="E10" s="8"/>
      <c r="F10" s="9"/>
      <c r="G10" s="9">
        <f t="shared" ref="G10:G74" si="0">(C10+D10+E10)*1490000</f>
        <v>7301000.0000000009</v>
      </c>
      <c r="H10" s="16" t="s">
        <v>196</v>
      </c>
      <c r="I10" s="98">
        <v>211</v>
      </c>
      <c r="J10" s="10"/>
      <c r="K10" s="5"/>
      <c r="L10" s="5"/>
      <c r="M10" s="5"/>
      <c r="N10" s="5"/>
      <c r="O10" s="5"/>
    </row>
    <row r="11" spans="1:57" ht="17.25" customHeight="1" x14ac:dyDescent="0.25">
      <c r="A11" s="92">
        <v>3</v>
      </c>
      <c r="B11" s="12" t="s">
        <v>7</v>
      </c>
      <c r="C11" s="7">
        <v>4.9800000000000004</v>
      </c>
      <c r="D11" s="7">
        <v>0.5</v>
      </c>
      <c r="E11" s="8"/>
      <c r="F11" s="9"/>
      <c r="G11" s="9">
        <f t="shared" si="0"/>
        <v>8165200.0000000009</v>
      </c>
      <c r="H11" s="16" t="s">
        <v>196</v>
      </c>
      <c r="I11" s="98">
        <v>244</v>
      </c>
      <c r="J11" s="10"/>
      <c r="K11" s="5"/>
      <c r="L11" s="5"/>
      <c r="M11" s="5"/>
      <c r="N11" s="5"/>
      <c r="O11" s="5"/>
    </row>
    <row r="12" spans="1:57" ht="17.25" customHeight="1" x14ac:dyDescent="0.25">
      <c r="A12" s="92">
        <v>4</v>
      </c>
      <c r="B12" s="6" t="s">
        <v>8</v>
      </c>
      <c r="C12" s="11">
        <v>6.1</v>
      </c>
      <c r="D12" s="7">
        <v>0.5</v>
      </c>
      <c r="E12" s="8"/>
      <c r="F12" s="9"/>
      <c r="G12" s="9">
        <f t="shared" si="0"/>
        <v>9834000</v>
      </c>
      <c r="H12" s="16" t="s">
        <v>196</v>
      </c>
      <c r="I12" s="98">
        <v>252</v>
      </c>
      <c r="J12" s="10"/>
      <c r="K12" s="5"/>
      <c r="L12" s="5"/>
      <c r="M12" s="5"/>
      <c r="N12" s="5"/>
      <c r="O12" s="5"/>
    </row>
    <row r="13" spans="1:57" s="45" customFormat="1" ht="24" customHeight="1" x14ac:dyDescent="0.25">
      <c r="A13" s="44" t="s">
        <v>9</v>
      </c>
      <c r="B13" s="39" t="s">
        <v>10</v>
      </c>
      <c r="C13" s="30"/>
      <c r="D13" s="30"/>
      <c r="E13" s="40"/>
      <c r="F13" s="41"/>
      <c r="G13" s="41">
        <f t="shared" si="0"/>
        <v>0</v>
      </c>
      <c r="H13" s="42"/>
      <c r="I13" s="95"/>
      <c r="J13" s="43"/>
      <c r="K13" s="43"/>
      <c r="L13" s="43"/>
      <c r="M13" s="43"/>
      <c r="N13" s="43"/>
      <c r="O13" s="43"/>
    </row>
    <row r="14" spans="1:57" ht="17.25" customHeight="1" x14ac:dyDescent="0.25">
      <c r="A14" s="92">
        <v>1</v>
      </c>
      <c r="B14" s="6" t="s">
        <v>11</v>
      </c>
      <c r="C14" s="7">
        <v>4.32</v>
      </c>
      <c r="D14" s="7">
        <v>0.4</v>
      </c>
      <c r="E14" s="8"/>
      <c r="F14" s="9"/>
      <c r="G14" s="9">
        <f t="shared" si="0"/>
        <v>7032800.0000000009</v>
      </c>
      <c r="H14" s="16" t="s">
        <v>196</v>
      </c>
      <c r="I14" s="98">
        <v>246</v>
      </c>
      <c r="J14" s="10"/>
      <c r="K14" s="5"/>
      <c r="L14" s="5"/>
      <c r="M14" s="5"/>
      <c r="N14" s="5"/>
      <c r="O14" s="5"/>
    </row>
    <row r="15" spans="1:57" ht="17.25" customHeight="1" x14ac:dyDescent="0.25">
      <c r="A15" s="92">
        <v>2</v>
      </c>
      <c r="B15" s="6" t="s">
        <v>12</v>
      </c>
      <c r="C15" s="11">
        <v>3.34</v>
      </c>
      <c r="D15" s="7">
        <v>0.3</v>
      </c>
      <c r="E15" s="8"/>
      <c r="F15" s="9"/>
      <c r="G15" s="9">
        <f t="shared" si="0"/>
        <v>5423599.9999999991</v>
      </c>
      <c r="H15" s="16" t="s">
        <v>196</v>
      </c>
      <c r="I15" s="98">
        <v>246</v>
      </c>
      <c r="J15" s="10"/>
      <c r="K15" s="5"/>
      <c r="L15" s="5"/>
      <c r="M15" s="5"/>
      <c r="N15" s="5"/>
      <c r="O15" s="5"/>
    </row>
    <row r="16" spans="1:57" ht="17.25" customHeight="1" x14ac:dyDescent="0.25">
      <c r="A16" s="92">
        <v>3</v>
      </c>
      <c r="B16" s="6" t="s">
        <v>13</v>
      </c>
      <c r="C16" s="7">
        <v>3.03</v>
      </c>
      <c r="D16" s="7"/>
      <c r="E16" s="8"/>
      <c r="F16" s="9"/>
      <c r="G16" s="9">
        <f t="shared" si="0"/>
        <v>4514700</v>
      </c>
      <c r="H16" s="16" t="s">
        <v>196</v>
      </c>
      <c r="I16" s="98">
        <v>244</v>
      </c>
      <c r="J16" s="10"/>
      <c r="K16" s="5"/>
      <c r="L16" s="5"/>
      <c r="M16" s="5"/>
      <c r="N16" s="5"/>
      <c r="O16" s="5"/>
    </row>
    <row r="17" spans="1:15" ht="17.25" customHeight="1" x14ac:dyDescent="0.25">
      <c r="A17" s="92">
        <v>4</v>
      </c>
      <c r="B17" s="6" t="s">
        <v>14</v>
      </c>
      <c r="C17" s="11">
        <v>2.86</v>
      </c>
      <c r="D17" s="7"/>
      <c r="E17" s="8"/>
      <c r="F17" s="9"/>
      <c r="G17" s="9">
        <f t="shared" si="0"/>
        <v>4261400</v>
      </c>
      <c r="H17" s="16" t="s">
        <v>196</v>
      </c>
      <c r="I17" s="98">
        <v>250</v>
      </c>
      <c r="J17" s="10"/>
      <c r="K17" s="5"/>
      <c r="L17" s="5"/>
      <c r="M17" s="5"/>
      <c r="N17" s="5"/>
      <c r="O17" s="5"/>
    </row>
    <row r="18" spans="1:15" ht="17.25" customHeight="1" x14ac:dyDescent="0.25">
      <c r="A18" s="92">
        <v>5</v>
      </c>
      <c r="B18" s="6" t="s">
        <v>15</v>
      </c>
      <c r="C18" s="7">
        <v>2.72</v>
      </c>
      <c r="D18" s="7"/>
      <c r="E18" s="8"/>
      <c r="F18" s="9"/>
      <c r="G18" s="9">
        <f t="shared" si="0"/>
        <v>4052800.0000000005</v>
      </c>
      <c r="H18" s="16" t="s">
        <v>196</v>
      </c>
      <c r="I18" s="98">
        <v>243</v>
      </c>
      <c r="J18" s="10"/>
      <c r="K18" s="5"/>
      <c r="L18" s="5"/>
      <c r="M18" s="5"/>
      <c r="N18" s="5"/>
      <c r="O18" s="5"/>
    </row>
    <row r="19" spans="1:15" ht="17.25" customHeight="1" x14ac:dyDescent="0.25">
      <c r="A19" s="92">
        <v>6</v>
      </c>
      <c r="B19" s="12" t="s">
        <v>16</v>
      </c>
      <c r="C19" s="11">
        <v>3.03</v>
      </c>
      <c r="D19" s="7"/>
      <c r="E19" s="8"/>
      <c r="F19" s="9"/>
      <c r="G19" s="9">
        <f t="shared" si="0"/>
        <v>4514700</v>
      </c>
      <c r="H19" s="16" t="s">
        <v>196</v>
      </c>
      <c r="I19" s="98">
        <v>248</v>
      </c>
      <c r="J19" s="10"/>
      <c r="K19" s="5"/>
      <c r="L19" s="5"/>
      <c r="M19" s="5"/>
      <c r="N19" s="5"/>
      <c r="O19" s="5"/>
    </row>
    <row r="20" spans="1:15" ht="17.25" customHeight="1" x14ac:dyDescent="0.25">
      <c r="A20" s="92">
        <v>7</v>
      </c>
      <c r="B20" s="12" t="s">
        <v>17</v>
      </c>
      <c r="C20" s="11">
        <v>3</v>
      </c>
      <c r="D20" s="7"/>
      <c r="E20" s="8"/>
      <c r="F20" s="9"/>
      <c r="G20" s="9">
        <f t="shared" si="0"/>
        <v>4470000</v>
      </c>
      <c r="H20" s="16" t="s">
        <v>196</v>
      </c>
      <c r="I20" s="99">
        <v>212</v>
      </c>
      <c r="J20" s="10"/>
      <c r="K20" s="5"/>
      <c r="L20" s="5"/>
      <c r="M20" s="5"/>
      <c r="N20" s="5"/>
      <c r="O20" s="5"/>
    </row>
    <row r="21" spans="1:15" s="45" customFormat="1" ht="24" customHeight="1" x14ac:dyDescent="0.25">
      <c r="A21" s="44" t="s">
        <v>18</v>
      </c>
      <c r="B21" s="39" t="s">
        <v>19</v>
      </c>
      <c r="C21" s="30"/>
      <c r="D21" s="30"/>
      <c r="E21" s="40"/>
      <c r="F21" s="41"/>
      <c r="G21" s="41">
        <f t="shared" si="0"/>
        <v>0</v>
      </c>
      <c r="H21" s="42"/>
      <c r="I21" s="95"/>
      <c r="J21" s="43"/>
      <c r="K21" s="43"/>
      <c r="L21" s="43"/>
      <c r="M21" s="43"/>
      <c r="N21" s="43"/>
      <c r="O21" s="43"/>
    </row>
    <row r="22" spans="1:15" ht="17.25" customHeight="1" x14ac:dyDescent="0.25">
      <c r="A22" s="92">
        <v>1</v>
      </c>
      <c r="B22" s="12" t="s">
        <v>20</v>
      </c>
      <c r="C22" s="11">
        <v>3</v>
      </c>
      <c r="D22" s="7">
        <v>0.4</v>
      </c>
      <c r="E22" s="8"/>
      <c r="F22" s="9"/>
      <c r="G22" s="9">
        <f t="shared" si="0"/>
        <v>5066000</v>
      </c>
      <c r="H22" s="16" t="s">
        <v>196</v>
      </c>
      <c r="I22" s="99">
        <v>238</v>
      </c>
      <c r="J22" s="10"/>
      <c r="K22" s="5"/>
      <c r="L22" s="5"/>
      <c r="M22" s="5"/>
      <c r="N22" s="5"/>
      <c r="O22" s="5"/>
    </row>
    <row r="23" spans="1:15" ht="17.25" customHeight="1" x14ac:dyDescent="0.25">
      <c r="A23" s="92">
        <v>2</v>
      </c>
      <c r="B23" s="6" t="s">
        <v>21</v>
      </c>
      <c r="C23" s="7">
        <v>4.0599999999999996</v>
      </c>
      <c r="D23" s="7">
        <v>0.3</v>
      </c>
      <c r="E23" s="8">
        <v>0.32479999999999998</v>
      </c>
      <c r="F23" s="9"/>
      <c r="G23" s="9">
        <f t="shared" si="0"/>
        <v>6980351.9999999991</v>
      </c>
      <c r="H23" s="16" t="s">
        <v>196</v>
      </c>
      <c r="I23" s="99">
        <v>245</v>
      </c>
      <c r="J23" s="10"/>
      <c r="K23" s="5"/>
      <c r="L23" s="5"/>
      <c r="M23" s="5"/>
      <c r="N23" s="5"/>
      <c r="O23" s="5"/>
    </row>
    <row r="24" spans="1:15" ht="17.25" customHeight="1" x14ac:dyDescent="0.25">
      <c r="A24" s="92">
        <v>3</v>
      </c>
      <c r="B24" s="6" t="s">
        <v>22</v>
      </c>
      <c r="C24" s="7">
        <v>3.09</v>
      </c>
      <c r="D24" s="7"/>
      <c r="E24" s="8"/>
      <c r="F24" s="9"/>
      <c r="G24" s="9">
        <f t="shared" si="0"/>
        <v>4604100</v>
      </c>
      <c r="H24" s="16" t="s">
        <v>196</v>
      </c>
      <c r="I24" s="99">
        <v>252</v>
      </c>
      <c r="J24" s="10"/>
      <c r="K24" s="5"/>
      <c r="L24" s="5"/>
      <c r="M24" s="5"/>
      <c r="N24" s="5"/>
      <c r="O24" s="5"/>
    </row>
    <row r="25" spans="1:15" ht="17.25" customHeight="1" x14ac:dyDescent="0.25">
      <c r="A25" s="92">
        <v>5</v>
      </c>
      <c r="B25" s="6" t="s">
        <v>23</v>
      </c>
      <c r="C25" s="7">
        <v>3.63</v>
      </c>
      <c r="D25" s="7"/>
      <c r="E25" s="8"/>
      <c r="F25" s="9"/>
      <c r="G25" s="9">
        <f t="shared" si="0"/>
        <v>5408700</v>
      </c>
      <c r="H25" s="16" t="s">
        <v>196</v>
      </c>
      <c r="I25" s="99">
        <v>246</v>
      </c>
      <c r="J25" s="10"/>
      <c r="K25" s="5"/>
      <c r="L25" s="5"/>
      <c r="M25" s="5"/>
      <c r="N25" s="5"/>
      <c r="O25" s="5"/>
    </row>
    <row r="26" spans="1:15" ht="17.25" customHeight="1" x14ac:dyDescent="0.25">
      <c r="A26" s="92">
        <v>6</v>
      </c>
      <c r="B26" s="6" t="s">
        <v>24</v>
      </c>
      <c r="C26" s="11">
        <v>2.34</v>
      </c>
      <c r="D26" s="7"/>
      <c r="E26" s="8"/>
      <c r="F26" s="9"/>
      <c r="G26" s="9">
        <f t="shared" si="0"/>
        <v>3486600</v>
      </c>
      <c r="H26" s="16" t="s">
        <v>196</v>
      </c>
      <c r="I26" s="99">
        <v>248</v>
      </c>
      <c r="J26" s="10"/>
      <c r="K26" s="5"/>
      <c r="L26" s="5"/>
      <c r="M26" s="5"/>
      <c r="N26" s="5"/>
      <c r="O26" s="5"/>
    </row>
    <row r="27" spans="1:15" s="45" customFormat="1" ht="24" customHeight="1" x14ac:dyDescent="0.25">
      <c r="A27" s="44" t="s">
        <v>25</v>
      </c>
      <c r="B27" s="39" t="s">
        <v>26</v>
      </c>
      <c r="C27" s="30"/>
      <c r="D27" s="30"/>
      <c r="E27" s="40"/>
      <c r="F27" s="41"/>
      <c r="G27" s="41">
        <f t="shared" si="0"/>
        <v>0</v>
      </c>
      <c r="H27" s="42"/>
      <c r="I27" s="95"/>
      <c r="J27" s="43"/>
      <c r="K27" s="43"/>
      <c r="L27" s="43"/>
      <c r="M27" s="43"/>
      <c r="N27" s="43"/>
      <c r="O27" s="43"/>
    </row>
    <row r="28" spans="1:15" ht="17.25" customHeight="1" x14ac:dyDescent="0.25">
      <c r="A28" s="92">
        <v>1</v>
      </c>
      <c r="B28" s="12" t="s">
        <v>27</v>
      </c>
      <c r="C28" s="11">
        <v>3.66</v>
      </c>
      <c r="D28" s="7">
        <v>0.4</v>
      </c>
      <c r="E28" s="8"/>
      <c r="F28" s="9"/>
      <c r="G28" s="9">
        <f t="shared" si="0"/>
        <v>6049400.0000000009</v>
      </c>
      <c r="H28" s="16" t="s">
        <v>196</v>
      </c>
      <c r="I28" s="99">
        <v>245</v>
      </c>
      <c r="J28" s="10"/>
      <c r="K28" s="5"/>
      <c r="L28" s="5"/>
      <c r="M28" s="5"/>
      <c r="N28" s="5"/>
      <c r="O28" s="5"/>
    </row>
    <row r="29" spans="1:15" ht="17.25" customHeight="1" x14ac:dyDescent="0.25">
      <c r="A29" s="92">
        <v>2</v>
      </c>
      <c r="B29" s="6" t="s">
        <v>28</v>
      </c>
      <c r="C29" s="7">
        <v>4.0599999999999996</v>
      </c>
      <c r="D29" s="7">
        <v>0.3</v>
      </c>
      <c r="E29" s="8">
        <v>0.52779999999999994</v>
      </c>
      <c r="F29" s="9"/>
      <c r="G29" s="9">
        <f t="shared" si="0"/>
        <v>7282821.9999999991</v>
      </c>
      <c r="H29" s="16" t="s">
        <v>196</v>
      </c>
      <c r="I29" s="99">
        <v>245</v>
      </c>
      <c r="J29" s="10"/>
      <c r="K29" s="5"/>
      <c r="L29" s="5"/>
      <c r="M29" s="5"/>
      <c r="N29" s="5"/>
      <c r="O29" s="5"/>
    </row>
    <row r="30" spans="1:15" ht="17.25" customHeight="1" x14ac:dyDescent="0.25">
      <c r="A30" s="92">
        <v>3</v>
      </c>
      <c r="B30" s="6" t="s">
        <v>29</v>
      </c>
      <c r="C30" s="11">
        <v>2.86</v>
      </c>
      <c r="D30" s="7"/>
      <c r="E30" s="8"/>
      <c r="F30" s="9"/>
      <c r="G30" s="9">
        <f t="shared" si="0"/>
        <v>4261400</v>
      </c>
      <c r="H30" s="16" t="s">
        <v>196</v>
      </c>
      <c r="I30" s="99">
        <v>251</v>
      </c>
      <c r="J30" s="10"/>
      <c r="K30" s="5"/>
      <c r="L30" s="5"/>
      <c r="M30" s="5"/>
      <c r="N30" s="5"/>
      <c r="O30" s="5"/>
    </row>
    <row r="31" spans="1:15" ht="17.25" customHeight="1" x14ac:dyDescent="0.25">
      <c r="A31" s="92">
        <v>4</v>
      </c>
      <c r="B31" s="6" t="s">
        <v>30</v>
      </c>
      <c r="C31" s="11">
        <v>2.66</v>
      </c>
      <c r="D31" s="7"/>
      <c r="E31" s="8"/>
      <c r="F31" s="9"/>
      <c r="G31" s="9">
        <f t="shared" si="0"/>
        <v>3963400</v>
      </c>
      <c r="H31" s="16" t="s">
        <v>196</v>
      </c>
      <c r="I31" s="99">
        <v>0</v>
      </c>
      <c r="J31" s="10"/>
      <c r="K31" s="5"/>
      <c r="L31" s="5"/>
      <c r="M31" s="5"/>
      <c r="N31" s="5"/>
      <c r="O31" s="5"/>
    </row>
    <row r="32" spans="1:15" ht="17.25" customHeight="1" x14ac:dyDescent="0.25">
      <c r="A32" s="92">
        <v>5</v>
      </c>
      <c r="B32" s="12" t="s">
        <v>31</v>
      </c>
      <c r="C32" s="7">
        <v>2.46</v>
      </c>
      <c r="D32" s="7"/>
      <c r="E32" s="8"/>
      <c r="F32" s="9"/>
      <c r="G32" s="9">
        <f t="shared" si="0"/>
        <v>3665400</v>
      </c>
      <c r="H32" s="16" t="s">
        <v>196</v>
      </c>
      <c r="I32" s="99">
        <v>235</v>
      </c>
      <c r="J32" s="10"/>
      <c r="K32" s="5"/>
      <c r="L32" s="5"/>
      <c r="M32" s="5"/>
      <c r="N32" s="5"/>
      <c r="O32" s="5"/>
    </row>
    <row r="33" spans="1:15" ht="17.25" customHeight="1" x14ac:dyDescent="0.25">
      <c r="A33" s="92">
        <v>6</v>
      </c>
      <c r="B33" s="12" t="s">
        <v>32</v>
      </c>
      <c r="C33" s="11">
        <v>2.34</v>
      </c>
      <c r="D33" s="7"/>
      <c r="E33" s="8"/>
      <c r="F33" s="9"/>
      <c r="G33" s="9">
        <f t="shared" si="0"/>
        <v>3486600</v>
      </c>
      <c r="H33" s="16" t="s">
        <v>196</v>
      </c>
      <c r="I33" s="99">
        <v>236</v>
      </c>
      <c r="J33" s="10"/>
      <c r="K33" s="5"/>
      <c r="L33" s="5"/>
      <c r="M33" s="5"/>
      <c r="N33" s="5"/>
      <c r="O33" s="5"/>
    </row>
    <row r="34" spans="1:15" ht="17.25" customHeight="1" x14ac:dyDescent="0.25">
      <c r="A34" s="92">
        <v>7</v>
      </c>
      <c r="B34" s="12" t="s">
        <v>33</v>
      </c>
      <c r="C34" s="7">
        <v>2.67</v>
      </c>
      <c r="D34" s="7"/>
      <c r="E34" s="8"/>
      <c r="F34" s="9"/>
      <c r="G34" s="9">
        <f t="shared" si="0"/>
        <v>3978300</v>
      </c>
      <c r="H34" s="16" t="s">
        <v>196</v>
      </c>
      <c r="I34" s="99">
        <v>221</v>
      </c>
      <c r="J34" s="10"/>
      <c r="K34" s="5"/>
      <c r="L34" s="5"/>
      <c r="M34" s="5"/>
      <c r="N34" s="5"/>
      <c r="O34" s="5"/>
    </row>
    <row r="35" spans="1:15" s="45" customFormat="1" ht="24" customHeight="1" x14ac:dyDescent="0.25">
      <c r="A35" s="44" t="s">
        <v>34</v>
      </c>
      <c r="B35" s="39" t="s">
        <v>35</v>
      </c>
      <c r="C35" s="30"/>
      <c r="D35" s="30"/>
      <c r="E35" s="40"/>
      <c r="F35" s="41"/>
      <c r="G35" s="41">
        <f t="shared" si="0"/>
        <v>0</v>
      </c>
      <c r="H35" s="42"/>
      <c r="I35" s="95"/>
      <c r="J35" s="43"/>
      <c r="K35" s="43"/>
      <c r="L35" s="43"/>
      <c r="M35" s="43"/>
      <c r="N35" s="43"/>
      <c r="O35" s="43"/>
    </row>
    <row r="36" spans="1:15" ht="17.25" customHeight="1" x14ac:dyDescent="0.25">
      <c r="A36" s="92">
        <v>1</v>
      </c>
      <c r="B36" s="6" t="s">
        <v>36</v>
      </c>
      <c r="C36" s="7">
        <v>3.12</v>
      </c>
      <c r="D36" s="7">
        <v>0.4</v>
      </c>
      <c r="E36" s="8"/>
      <c r="F36" s="9"/>
      <c r="G36" s="9">
        <f t="shared" si="0"/>
        <v>5244800</v>
      </c>
      <c r="H36" s="16" t="s">
        <v>196</v>
      </c>
      <c r="I36" s="99">
        <v>212</v>
      </c>
      <c r="J36" s="10"/>
      <c r="K36" s="5"/>
      <c r="L36" s="5"/>
      <c r="M36" s="5"/>
      <c r="N36" s="5"/>
      <c r="O36" s="5"/>
    </row>
    <row r="37" spans="1:15" s="45" customFormat="1" ht="24" customHeight="1" x14ac:dyDescent="0.25">
      <c r="A37" s="44" t="s">
        <v>37</v>
      </c>
      <c r="B37" s="39" t="s">
        <v>38</v>
      </c>
      <c r="C37" s="30"/>
      <c r="D37" s="30"/>
      <c r="E37" s="40"/>
      <c r="F37" s="41"/>
      <c r="G37" s="41">
        <f t="shared" si="0"/>
        <v>0</v>
      </c>
      <c r="H37" s="42"/>
      <c r="I37" s="95"/>
      <c r="J37" s="43"/>
      <c r="K37" s="43"/>
      <c r="L37" s="43"/>
      <c r="M37" s="43"/>
      <c r="N37" s="43"/>
      <c r="O37" s="43"/>
    </row>
    <row r="38" spans="1:15" ht="17.25" customHeight="1" x14ac:dyDescent="0.25">
      <c r="A38" s="92">
        <v>1</v>
      </c>
      <c r="B38" s="6" t="s">
        <v>39</v>
      </c>
      <c r="C38" s="11">
        <v>3.33</v>
      </c>
      <c r="D38" s="7">
        <v>0.4</v>
      </c>
      <c r="E38" s="8"/>
      <c r="F38" s="9"/>
      <c r="G38" s="9">
        <f t="shared" si="0"/>
        <v>5557700</v>
      </c>
      <c r="H38" s="16" t="s">
        <v>196</v>
      </c>
      <c r="I38" s="99">
        <v>243</v>
      </c>
      <c r="J38" s="10"/>
      <c r="K38" s="5"/>
      <c r="L38" s="5"/>
      <c r="M38" s="5"/>
      <c r="N38" s="5"/>
      <c r="O38" s="5"/>
    </row>
    <row r="39" spans="1:15" ht="17.25" customHeight="1" x14ac:dyDescent="0.25">
      <c r="A39" s="92">
        <v>2</v>
      </c>
      <c r="B39" s="6" t="s">
        <v>40</v>
      </c>
      <c r="C39" s="11">
        <v>3</v>
      </c>
      <c r="D39" s="7">
        <v>0.3</v>
      </c>
      <c r="E39" s="8"/>
      <c r="F39" s="9"/>
      <c r="G39" s="9">
        <f t="shared" si="0"/>
        <v>4917000</v>
      </c>
      <c r="H39" s="16" t="s">
        <v>196</v>
      </c>
      <c r="I39" s="99">
        <v>212</v>
      </c>
      <c r="J39" s="10"/>
      <c r="K39" s="5"/>
      <c r="L39" s="5"/>
      <c r="M39" s="5"/>
      <c r="N39" s="5"/>
      <c r="O39" s="5"/>
    </row>
    <row r="40" spans="1:15" ht="17.25" customHeight="1" x14ac:dyDescent="0.25">
      <c r="A40" s="92">
        <v>3</v>
      </c>
      <c r="B40" s="6" t="s">
        <v>41</v>
      </c>
      <c r="C40" s="7">
        <v>4.0599999999999996</v>
      </c>
      <c r="D40" s="7">
        <v>0.3</v>
      </c>
      <c r="E40" s="8">
        <v>0.3654</v>
      </c>
      <c r="F40" s="9"/>
      <c r="G40" s="9">
        <f t="shared" si="0"/>
        <v>7040845.9999999991</v>
      </c>
      <c r="H40" s="16" t="s">
        <v>196</v>
      </c>
      <c r="I40" s="99">
        <v>241</v>
      </c>
      <c r="J40" s="10"/>
      <c r="K40" s="5"/>
      <c r="L40" s="5"/>
      <c r="M40" s="5"/>
      <c r="N40" s="5"/>
      <c r="O40" s="5"/>
    </row>
    <row r="41" spans="1:15" ht="17.25" customHeight="1" x14ac:dyDescent="0.25">
      <c r="A41" s="92">
        <v>4</v>
      </c>
      <c r="B41" s="6" t="s">
        <v>42</v>
      </c>
      <c r="C41" s="11">
        <v>3</v>
      </c>
      <c r="D41" s="7"/>
      <c r="E41" s="8"/>
      <c r="F41" s="9"/>
      <c r="G41" s="9">
        <f t="shared" si="0"/>
        <v>4470000</v>
      </c>
      <c r="H41" s="16" t="s">
        <v>196</v>
      </c>
      <c r="I41" s="99">
        <v>242</v>
      </c>
      <c r="J41" s="10"/>
      <c r="K41" s="5"/>
      <c r="L41" s="5"/>
      <c r="M41" s="5"/>
      <c r="N41" s="5"/>
      <c r="O41" s="5"/>
    </row>
    <row r="42" spans="1:15" ht="17.25" customHeight="1" x14ac:dyDescent="0.25">
      <c r="A42" s="92">
        <v>5</v>
      </c>
      <c r="B42" s="6" t="s">
        <v>43</v>
      </c>
      <c r="C42" s="11"/>
      <c r="D42" s="7"/>
      <c r="E42" s="8"/>
      <c r="F42" s="9"/>
      <c r="G42" s="9">
        <f t="shared" si="0"/>
        <v>0</v>
      </c>
      <c r="H42" s="16" t="s">
        <v>196</v>
      </c>
      <c r="I42" s="99">
        <v>233</v>
      </c>
      <c r="J42" s="10"/>
      <c r="K42" s="5"/>
      <c r="L42" s="5"/>
      <c r="M42" s="5"/>
      <c r="N42" s="5"/>
      <c r="O42" s="5"/>
    </row>
    <row r="43" spans="1:15" ht="17.25" customHeight="1" x14ac:dyDescent="0.25">
      <c r="A43" s="92">
        <v>6</v>
      </c>
      <c r="B43" s="6" t="s">
        <v>44</v>
      </c>
      <c r="C43" s="11"/>
      <c r="D43" s="7"/>
      <c r="E43" s="8"/>
      <c r="F43" s="9"/>
      <c r="G43" s="9">
        <f t="shared" si="0"/>
        <v>0</v>
      </c>
      <c r="H43" s="16" t="s">
        <v>196</v>
      </c>
      <c r="I43" s="99">
        <v>199</v>
      </c>
      <c r="J43" s="10"/>
      <c r="K43" s="5"/>
      <c r="L43" s="5"/>
      <c r="M43" s="5"/>
      <c r="N43" s="5"/>
      <c r="O43" s="5"/>
    </row>
    <row r="44" spans="1:15" ht="17.25" customHeight="1" x14ac:dyDescent="0.25">
      <c r="A44" s="92">
        <v>7</v>
      </c>
      <c r="B44" s="6" t="s">
        <v>45</v>
      </c>
      <c r="C44" s="7">
        <v>2.66</v>
      </c>
      <c r="D44" s="7"/>
      <c r="E44" s="8"/>
      <c r="F44" s="9"/>
      <c r="G44" s="9">
        <f t="shared" si="0"/>
        <v>3963400</v>
      </c>
      <c r="H44" s="16" t="s">
        <v>196</v>
      </c>
      <c r="I44" s="99">
        <v>241</v>
      </c>
      <c r="J44" s="10"/>
      <c r="K44" s="5"/>
      <c r="L44" s="5"/>
      <c r="M44" s="5"/>
      <c r="N44" s="5"/>
      <c r="O44" s="5"/>
    </row>
    <row r="45" spans="1:15" ht="17.25" customHeight="1" x14ac:dyDescent="0.25">
      <c r="A45" s="92">
        <v>8</v>
      </c>
      <c r="B45" s="6" t="s">
        <v>46</v>
      </c>
      <c r="C45" s="7">
        <v>2.66</v>
      </c>
      <c r="D45" s="7"/>
      <c r="E45" s="8"/>
      <c r="F45" s="9"/>
      <c r="G45" s="9">
        <f t="shared" si="0"/>
        <v>3963400</v>
      </c>
      <c r="H45" s="16" t="s">
        <v>196</v>
      </c>
      <c r="I45" s="99">
        <v>237</v>
      </c>
      <c r="J45" s="10"/>
      <c r="K45" s="5"/>
      <c r="L45" s="5"/>
      <c r="M45" s="5"/>
      <c r="N45" s="5"/>
      <c r="O45" s="5"/>
    </row>
    <row r="46" spans="1:15" ht="17.25" customHeight="1" x14ac:dyDescent="0.25">
      <c r="A46" s="92">
        <v>9</v>
      </c>
      <c r="B46" s="6" t="s">
        <v>47</v>
      </c>
      <c r="C46" s="7">
        <v>2.66</v>
      </c>
      <c r="D46" s="7"/>
      <c r="E46" s="8"/>
      <c r="F46" s="9"/>
      <c r="G46" s="9">
        <f t="shared" si="0"/>
        <v>3963400</v>
      </c>
      <c r="H46" s="16" t="s">
        <v>196</v>
      </c>
      <c r="I46" s="99">
        <v>213.5</v>
      </c>
      <c r="J46" s="10"/>
      <c r="K46" s="5"/>
      <c r="L46" s="5"/>
      <c r="M46" s="5"/>
      <c r="N46" s="5"/>
      <c r="O46" s="5"/>
    </row>
    <row r="47" spans="1:15" ht="17.25" customHeight="1" x14ac:dyDescent="0.25">
      <c r="A47" s="92">
        <v>10</v>
      </c>
      <c r="B47" s="6" t="s">
        <v>48</v>
      </c>
      <c r="C47" s="7">
        <v>2.46</v>
      </c>
      <c r="D47" s="7"/>
      <c r="E47" s="8"/>
      <c r="F47" s="9"/>
      <c r="G47" s="9">
        <f t="shared" si="0"/>
        <v>3665400</v>
      </c>
      <c r="H47" s="16" t="s">
        <v>196</v>
      </c>
      <c r="I47" s="99">
        <v>239</v>
      </c>
      <c r="J47" s="10"/>
      <c r="K47" s="5"/>
      <c r="L47" s="5"/>
      <c r="M47" s="5"/>
      <c r="N47" s="5"/>
      <c r="O47" s="5"/>
    </row>
    <row r="48" spans="1:15" ht="17.25" customHeight="1" x14ac:dyDescent="0.25">
      <c r="A48" s="92">
        <v>11</v>
      </c>
      <c r="B48" s="6" t="s">
        <v>49</v>
      </c>
      <c r="C48" s="7">
        <v>3.12</v>
      </c>
      <c r="D48" s="7"/>
      <c r="E48" s="8"/>
      <c r="F48" s="9"/>
      <c r="G48" s="9">
        <f t="shared" si="0"/>
        <v>4648800</v>
      </c>
      <c r="H48" s="16" t="s">
        <v>196</v>
      </c>
      <c r="I48" s="99">
        <v>233</v>
      </c>
      <c r="J48" s="10"/>
      <c r="K48" s="5"/>
      <c r="L48" s="5"/>
      <c r="M48" s="5"/>
      <c r="N48" s="5"/>
      <c r="O48" s="5"/>
    </row>
    <row r="49" spans="1:15" ht="17.25" customHeight="1" x14ac:dyDescent="0.25">
      <c r="A49" s="92">
        <v>12</v>
      </c>
      <c r="B49" s="6" t="s">
        <v>50</v>
      </c>
      <c r="C49" s="7">
        <v>2.86</v>
      </c>
      <c r="D49" s="7"/>
      <c r="E49" s="8"/>
      <c r="F49" s="9"/>
      <c r="G49" s="9">
        <f t="shared" si="0"/>
        <v>4261400</v>
      </c>
      <c r="H49" s="16" t="s">
        <v>196</v>
      </c>
      <c r="I49" s="99">
        <v>238</v>
      </c>
      <c r="J49" s="10"/>
      <c r="K49" s="5"/>
      <c r="L49" s="5"/>
      <c r="M49" s="5"/>
      <c r="N49" s="5"/>
      <c r="O49" s="5"/>
    </row>
    <row r="50" spans="1:15" ht="17.25" customHeight="1" x14ac:dyDescent="0.25">
      <c r="A50" s="92">
        <v>13</v>
      </c>
      <c r="B50" s="6" t="s">
        <v>51</v>
      </c>
      <c r="C50" s="7">
        <v>2.67</v>
      </c>
      <c r="D50" s="7"/>
      <c r="E50" s="8"/>
      <c r="F50" s="9"/>
      <c r="G50" s="9">
        <f t="shared" si="0"/>
        <v>3978300</v>
      </c>
      <c r="H50" s="16" t="s">
        <v>196</v>
      </c>
      <c r="I50" s="99">
        <v>243</v>
      </c>
      <c r="J50" s="10"/>
      <c r="K50" s="5"/>
      <c r="L50" s="5"/>
      <c r="M50" s="5"/>
      <c r="N50" s="5"/>
      <c r="O50" s="5"/>
    </row>
    <row r="51" spans="1:15" ht="17.25" customHeight="1" x14ac:dyDescent="0.25">
      <c r="A51" s="92">
        <v>14</v>
      </c>
      <c r="B51" s="6" t="s">
        <v>52</v>
      </c>
      <c r="C51" s="11">
        <v>3.63</v>
      </c>
      <c r="D51" s="7"/>
      <c r="E51" s="8">
        <v>0.21780000000000002</v>
      </c>
      <c r="F51" s="9"/>
      <c r="G51" s="9">
        <f t="shared" si="0"/>
        <v>5733222</v>
      </c>
      <c r="H51" s="16" t="s">
        <v>196</v>
      </c>
      <c r="I51" s="99">
        <v>249</v>
      </c>
      <c r="J51" s="10"/>
      <c r="K51" s="5"/>
      <c r="L51" s="5"/>
      <c r="M51" s="5"/>
      <c r="N51" s="5"/>
      <c r="O51" s="5"/>
    </row>
    <row r="52" spans="1:15" ht="17.25" customHeight="1" x14ac:dyDescent="0.25">
      <c r="A52" s="92">
        <v>15</v>
      </c>
      <c r="B52" s="6" t="s">
        <v>53</v>
      </c>
      <c r="C52" s="11">
        <v>2.2599999999999998</v>
      </c>
      <c r="D52" s="7"/>
      <c r="E52" s="8"/>
      <c r="F52" s="9"/>
      <c r="G52" s="9">
        <f t="shared" si="0"/>
        <v>3367399.9999999995</v>
      </c>
      <c r="H52" s="16" t="s">
        <v>196</v>
      </c>
      <c r="I52" s="99">
        <v>210</v>
      </c>
      <c r="J52" s="10"/>
      <c r="K52" s="5"/>
      <c r="L52" s="5"/>
      <c r="M52" s="5"/>
      <c r="N52" s="5"/>
      <c r="O52" s="5"/>
    </row>
    <row r="53" spans="1:15" ht="17.25" customHeight="1" x14ac:dyDescent="0.25">
      <c r="A53" s="92">
        <v>16</v>
      </c>
      <c r="B53" s="12" t="s">
        <v>54</v>
      </c>
      <c r="C53" s="7">
        <v>2.2599999999999998</v>
      </c>
      <c r="D53" s="7"/>
      <c r="E53" s="8"/>
      <c r="F53" s="9"/>
      <c r="G53" s="9">
        <f t="shared" si="0"/>
        <v>3367399.9999999995</v>
      </c>
      <c r="H53" s="16" t="s">
        <v>196</v>
      </c>
      <c r="I53" s="99">
        <v>245</v>
      </c>
      <c r="J53" s="10"/>
      <c r="K53" s="5"/>
      <c r="L53" s="5"/>
      <c r="M53" s="5"/>
      <c r="N53" s="5"/>
      <c r="O53" s="5"/>
    </row>
    <row r="54" spans="1:15" ht="17.25" customHeight="1" x14ac:dyDescent="0.25">
      <c r="A54" s="92">
        <v>17</v>
      </c>
      <c r="B54" s="12" t="s">
        <v>55</v>
      </c>
      <c r="C54" s="11">
        <v>2.34</v>
      </c>
      <c r="D54" s="7"/>
      <c r="E54" s="8"/>
      <c r="F54" s="9"/>
      <c r="G54" s="9">
        <f t="shared" si="0"/>
        <v>3486600</v>
      </c>
      <c r="H54" s="16" t="s">
        <v>196</v>
      </c>
      <c r="I54" s="99">
        <v>62</v>
      </c>
      <c r="J54" s="10"/>
      <c r="K54" s="5"/>
      <c r="L54" s="5"/>
      <c r="M54" s="5"/>
      <c r="N54" s="5"/>
      <c r="O54" s="5"/>
    </row>
    <row r="55" spans="1:15" ht="17.25" customHeight="1" x14ac:dyDescent="0.25">
      <c r="A55" s="92">
        <v>18</v>
      </c>
      <c r="B55" s="12" t="s">
        <v>56</v>
      </c>
      <c r="C55" s="11"/>
      <c r="D55" s="7"/>
      <c r="E55" s="8"/>
      <c r="F55" s="9"/>
      <c r="G55" s="9">
        <f t="shared" si="0"/>
        <v>0</v>
      </c>
      <c r="H55" s="16" t="s">
        <v>196</v>
      </c>
      <c r="I55" s="99">
        <v>206</v>
      </c>
      <c r="J55" s="10"/>
      <c r="K55" s="5"/>
      <c r="L55" s="5"/>
      <c r="M55" s="5"/>
      <c r="N55" s="5"/>
      <c r="O55" s="5"/>
    </row>
    <row r="56" spans="1:15" ht="17.25" customHeight="1" x14ac:dyDescent="0.25">
      <c r="A56" s="92">
        <v>19</v>
      </c>
      <c r="B56" s="6" t="s">
        <v>57</v>
      </c>
      <c r="C56" s="7">
        <v>2.67</v>
      </c>
      <c r="D56" s="7"/>
      <c r="E56" s="8"/>
      <c r="F56" s="9"/>
      <c r="G56" s="9">
        <f t="shared" si="0"/>
        <v>3978300</v>
      </c>
      <c r="H56" s="16" t="s">
        <v>196</v>
      </c>
      <c r="I56" s="99">
        <v>243</v>
      </c>
      <c r="J56" s="10"/>
      <c r="K56" s="5"/>
      <c r="L56" s="5"/>
      <c r="M56" s="5"/>
      <c r="N56" s="5"/>
      <c r="O56" s="5"/>
    </row>
    <row r="57" spans="1:15" s="110" customFormat="1" ht="17.25" customHeight="1" x14ac:dyDescent="0.25">
      <c r="A57" s="100">
        <v>20</v>
      </c>
      <c r="B57" s="101" t="s">
        <v>58</v>
      </c>
      <c r="C57" s="102">
        <f>2.34</f>
        <v>2.34</v>
      </c>
      <c r="D57" s="103"/>
      <c r="E57" s="104"/>
      <c r="F57" s="105"/>
      <c r="G57" s="105">
        <f t="shared" si="0"/>
        <v>3486600</v>
      </c>
      <c r="H57" s="106" t="s">
        <v>196</v>
      </c>
      <c r="I57" s="107">
        <v>0</v>
      </c>
      <c r="J57" s="108"/>
      <c r="K57" s="109"/>
      <c r="L57" s="109"/>
      <c r="M57" s="109"/>
      <c r="N57" s="109"/>
      <c r="O57" s="109"/>
    </row>
    <row r="58" spans="1:15" s="110" customFormat="1" ht="17.25" customHeight="1" x14ac:dyDescent="0.25">
      <c r="A58" s="100">
        <v>21</v>
      </c>
      <c r="B58" s="101" t="s">
        <v>59</v>
      </c>
      <c r="C58" s="102">
        <f>2.34</f>
        <v>2.34</v>
      </c>
      <c r="D58" s="103"/>
      <c r="E58" s="104"/>
      <c r="F58" s="105"/>
      <c r="G58" s="105">
        <f t="shared" si="0"/>
        <v>3486600</v>
      </c>
      <c r="H58" s="106" t="s">
        <v>196</v>
      </c>
      <c r="I58" s="107">
        <v>0</v>
      </c>
      <c r="J58" s="108"/>
      <c r="K58" s="109"/>
      <c r="L58" s="109"/>
      <c r="M58" s="109"/>
      <c r="N58" s="109"/>
      <c r="O58" s="109"/>
    </row>
    <row r="59" spans="1:15" s="110" customFormat="1" ht="17.25" customHeight="1" x14ac:dyDescent="0.25">
      <c r="A59" s="100">
        <v>22</v>
      </c>
      <c r="B59" s="101" t="s">
        <v>60</v>
      </c>
      <c r="C59" s="102">
        <f>2.06</f>
        <v>2.06</v>
      </c>
      <c r="D59" s="103"/>
      <c r="E59" s="104"/>
      <c r="F59" s="105"/>
      <c r="G59" s="105">
        <f t="shared" si="0"/>
        <v>3069400</v>
      </c>
      <c r="H59" s="106" t="s">
        <v>196</v>
      </c>
      <c r="I59" s="107">
        <v>0</v>
      </c>
      <c r="J59" s="108"/>
      <c r="K59" s="109"/>
      <c r="L59" s="109"/>
      <c r="M59" s="109"/>
      <c r="N59" s="109"/>
      <c r="O59" s="109"/>
    </row>
    <row r="60" spans="1:15" s="121" customFormat="1" ht="17.25" customHeight="1" x14ac:dyDescent="0.25">
      <c r="A60" s="111">
        <v>22</v>
      </c>
      <c r="B60" s="112" t="s">
        <v>204</v>
      </c>
      <c r="C60" s="113"/>
      <c r="D60" s="114"/>
      <c r="E60" s="115"/>
      <c r="F60" s="116"/>
      <c r="G60" s="116">
        <f t="shared" si="0"/>
        <v>0</v>
      </c>
      <c r="H60" s="117" t="s">
        <v>196</v>
      </c>
      <c r="I60" s="118">
        <v>66</v>
      </c>
      <c r="J60" s="119"/>
      <c r="K60" s="120"/>
      <c r="L60" s="120"/>
      <c r="M60" s="120"/>
      <c r="N60" s="120"/>
      <c r="O60" s="120"/>
    </row>
    <row r="61" spans="1:15" s="45" customFormat="1" ht="24" customHeight="1" x14ac:dyDescent="0.25">
      <c r="A61" s="44" t="s">
        <v>61</v>
      </c>
      <c r="B61" s="39" t="s">
        <v>62</v>
      </c>
      <c r="C61" s="30"/>
      <c r="D61" s="30"/>
      <c r="E61" s="40"/>
      <c r="F61" s="41"/>
      <c r="G61" s="41">
        <f t="shared" si="0"/>
        <v>0</v>
      </c>
      <c r="H61" s="42"/>
      <c r="I61" s="95"/>
      <c r="J61" s="43"/>
      <c r="K61" s="43"/>
      <c r="L61" s="43"/>
      <c r="M61" s="43"/>
      <c r="N61" s="43"/>
      <c r="O61" s="43"/>
    </row>
    <row r="62" spans="1:15" ht="17.25" customHeight="1" x14ac:dyDescent="0.25">
      <c r="A62" s="92">
        <v>1</v>
      </c>
      <c r="B62" s="6" t="s">
        <v>63</v>
      </c>
      <c r="C62" s="11">
        <v>4.6500000000000004</v>
      </c>
      <c r="D62" s="13">
        <v>0.4</v>
      </c>
      <c r="E62" s="8"/>
      <c r="F62" s="9"/>
      <c r="G62" s="9">
        <f t="shared" si="0"/>
        <v>7524500.0000000009</v>
      </c>
      <c r="H62" s="16" t="s">
        <v>196</v>
      </c>
      <c r="I62" s="99"/>
      <c r="J62" s="10"/>
      <c r="K62" s="5"/>
      <c r="L62" s="5"/>
      <c r="M62" s="5"/>
      <c r="N62" s="5"/>
      <c r="O62" s="5"/>
    </row>
    <row r="63" spans="1:15" ht="17.25" customHeight="1" x14ac:dyDescent="0.25">
      <c r="A63" s="92">
        <v>2</v>
      </c>
      <c r="B63" s="6" t="s">
        <v>64</v>
      </c>
      <c r="C63" s="11">
        <v>2.67</v>
      </c>
      <c r="D63" s="7">
        <v>0.3</v>
      </c>
      <c r="E63" s="8"/>
      <c r="F63" s="9"/>
      <c r="G63" s="9">
        <f t="shared" si="0"/>
        <v>4425300</v>
      </c>
      <c r="H63" s="16" t="s">
        <v>196</v>
      </c>
      <c r="I63" s="99">
        <v>139</v>
      </c>
      <c r="J63" s="10"/>
      <c r="K63" s="5"/>
      <c r="L63" s="5"/>
      <c r="M63" s="5"/>
      <c r="N63" s="5"/>
      <c r="O63" s="5"/>
    </row>
    <row r="64" spans="1:15" ht="17.25" customHeight="1" x14ac:dyDescent="0.25">
      <c r="A64" s="92">
        <v>3</v>
      </c>
      <c r="B64" s="6" t="s">
        <v>65</v>
      </c>
      <c r="C64" s="11">
        <v>2.86</v>
      </c>
      <c r="D64" s="7">
        <v>0.3</v>
      </c>
      <c r="E64" s="8"/>
      <c r="F64" s="9"/>
      <c r="G64" s="9">
        <f t="shared" si="0"/>
        <v>4708400</v>
      </c>
      <c r="H64" s="16" t="s">
        <v>196</v>
      </c>
      <c r="I64" s="99">
        <v>249</v>
      </c>
      <c r="J64" s="10"/>
      <c r="K64" s="5"/>
      <c r="L64" s="5"/>
      <c r="M64" s="5"/>
      <c r="N64" s="5"/>
      <c r="O64" s="5"/>
    </row>
    <row r="65" spans="1:15" ht="17.25" customHeight="1" x14ac:dyDescent="0.25">
      <c r="A65" s="92">
        <v>4</v>
      </c>
      <c r="B65" s="6" t="s">
        <v>66</v>
      </c>
      <c r="C65" s="11">
        <v>3</v>
      </c>
      <c r="D65" s="7"/>
      <c r="E65" s="8"/>
      <c r="F65" s="9"/>
      <c r="G65" s="9">
        <f t="shared" si="0"/>
        <v>4470000</v>
      </c>
      <c r="H65" s="16" t="s">
        <v>196</v>
      </c>
      <c r="I65" s="99">
        <v>244</v>
      </c>
      <c r="J65" s="10"/>
      <c r="K65" s="5"/>
      <c r="L65" s="5"/>
      <c r="M65" s="5"/>
      <c r="N65" s="5"/>
      <c r="O65" s="5"/>
    </row>
    <row r="66" spans="1:15" ht="17.25" customHeight="1" x14ac:dyDescent="0.25">
      <c r="A66" s="92">
        <v>5</v>
      </c>
      <c r="B66" s="6" t="s">
        <v>67</v>
      </c>
      <c r="C66" s="11">
        <v>4.0599999999999996</v>
      </c>
      <c r="D66" s="7"/>
      <c r="E66" s="8">
        <v>0.28420000000000001</v>
      </c>
      <c r="F66" s="9"/>
      <c r="G66" s="9">
        <f t="shared" si="0"/>
        <v>6472858</v>
      </c>
      <c r="H66" s="16" t="s">
        <v>196</v>
      </c>
      <c r="I66" s="99">
        <v>245</v>
      </c>
      <c r="J66" s="10"/>
      <c r="K66" s="5"/>
      <c r="L66" s="5"/>
      <c r="M66" s="5"/>
      <c r="N66" s="5"/>
      <c r="O66" s="5"/>
    </row>
    <row r="67" spans="1:15" ht="17.25" customHeight="1" x14ac:dyDescent="0.25">
      <c r="A67" s="92">
        <v>6</v>
      </c>
      <c r="B67" s="6" t="s">
        <v>68</v>
      </c>
      <c r="C67" s="7">
        <v>3.66</v>
      </c>
      <c r="D67" s="7"/>
      <c r="E67" s="8"/>
      <c r="F67" s="9"/>
      <c r="G67" s="9">
        <f t="shared" si="0"/>
        <v>5453400</v>
      </c>
      <c r="H67" s="16" t="s">
        <v>196</v>
      </c>
      <c r="I67" s="99">
        <v>242</v>
      </c>
      <c r="J67" s="10"/>
      <c r="K67" s="5"/>
      <c r="L67" s="5"/>
      <c r="M67" s="5"/>
      <c r="N67" s="5"/>
      <c r="O67" s="5"/>
    </row>
    <row r="68" spans="1:15" ht="17.25" customHeight="1" x14ac:dyDescent="0.25">
      <c r="A68" s="92">
        <v>7</v>
      </c>
      <c r="B68" s="6" t="s">
        <v>69</v>
      </c>
      <c r="C68" s="7">
        <v>3.06</v>
      </c>
      <c r="D68" s="7"/>
      <c r="E68" s="8"/>
      <c r="F68" s="9"/>
      <c r="G68" s="9">
        <f t="shared" si="0"/>
        <v>4559400</v>
      </c>
      <c r="H68" s="16" t="s">
        <v>196</v>
      </c>
      <c r="I68" s="99">
        <v>245</v>
      </c>
      <c r="J68" s="10"/>
      <c r="K68" s="5"/>
      <c r="L68" s="5"/>
      <c r="M68" s="5"/>
      <c r="N68" s="5"/>
      <c r="O68" s="5"/>
    </row>
    <row r="69" spans="1:15" ht="17.25" customHeight="1" x14ac:dyDescent="0.25">
      <c r="A69" s="92">
        <v>8</v>
      </c>
      <c r="B69" s="6" t="s">
        <v>70</v>
      </c>
      <c r="C69" s="7">
        <v>3.06</v>
      </c>
      <c r="D69" s="7"/>
      <c r="E69" s="8"/>
      <c r="F69" s="9"/>
      <c r="G69" s="9">
        <f t="shared" si="0"/>
        <v>4559400</v>
      </c>
      <c r="H69" s="16" t="s">
        <v>196</v>
      </c>
      <c r="I69" s="99">
        <v>238</v>
      </c>
      <c r="J69" s="10"/>
      <c r="K69" s="5"/>
      <c r="L69" s="5"/>
      <c r="M69" s="5"/>
      <c r="N69" s="5"/>
      <c r="O69" s="5"/>
    </row>
    <row r="70" spans="1:15" ht="17.25" customHeight="1" x14ac:dyDescent="0.25">
      <c r="A70" s="92">
        <v>9</v>
      </c>
      <c r="B70" s="6" t="s">
        <v>71</v>
      </c>
      <c r="C70" s="7"/>
      <c r="D70" s="7"/>
      <c r="E70" s="8"/>
      <c r="F70" s="9"/>
      <c r="G70" s="9">
        <f t="shared" si="0"/>
        <v>0</v>
      </c>
      <c r="H70" s="16" t="s">
        <v>196</v>
      </c>
      <c r="I70" s="99">
        <v>182</v>
      </c>
      <c r="J70" s="10"/>
      <c r="K70" s="5"/>
      <c r="L70" s="5"/>
      <c r="M70" s="5"/>
      <c r="N70" s="5"/>
      <c r="O70" s="5"/>
    </row>
    <row r="71" spans="1:15" ht="17.25" customHeight="1" x14ac:dyDescent="0.25">
      <c r="A71" s="92">
        <v>10</v>
      </c>
      <c r="B71" s="6" t="s">
        <v>72</v>
      </c>
      <c r="C71" s="7">
        <v>4.0599999999999996</v>
      </c>
      <c r="D71" s="7"/>
      <c r="E71" s="8"/>
      <c r="F71" s="9"/>
      <c r="G71" s="9">
        <f t="shared" si="0"/>
        <v>6049399.9999999991</v>
      </c>
      <c r="H71" s="16" t="s">
        <v>196</v>
      </c>
      <c r="I71" s="99">
        <v>240</v>
      </c>
      <c r="J71" s="10"/>
      <c r="K71" s="5"/>
      <c r="L71" s="5"/>
      <c r="M71" s="5"/>
      <c r="N71" s="5"/>
      <c r="O71" s="5"/>
    </row>
    <row r="72" spans="1:15" ht="17.25" customHeight="1" x14ac:dyDescent="0.25">
      <c r="A72" s="92">
        <v>11</v>
      </c>
      <c r="B72" s="12" t="s">
        <v>73</v>
      </c>
      <c r="C72" s="11">
        <v>2.67</v>
      </c>
      <c r="D72" s="7"/>
      <c r="E72" s="8"/>
      <c r="F72" s="9"/>
      <c r="G72" s="9">
        <f t="shared" si="0"/>
        <v>3978300</v>
      </c>
      <c r="H72" s="16" t="s">
        <v>196</v>
      </c>
      <c r="I72" s="99">
        <v>252</v>
      </c>
      <c r="J72" s="10"/>
      <c r="K72" s="5"/>
      <c r="L72" s="5"/>
      <c r="M72" s="5"/>
      <c r="N72" s="5"/>
      <c r="O72" s="5"/>
    </row>
    <row r="73" spans="1:15" s="110" customFormat="1" ht="17.25" customHeight="1" x14ac:dyDescent="0.25">
      <c r="A73" s="100">
        <v>12</v>
      </c>
      <c r="B73" s="101" t="s">
        <v>74</v>
      </c>
      <c r="C73" s="102">
        <f>2.34</f>
        <v>2.34</v>
      </c>
      <c r="D73" s="103"/>
      <c r="E73" s="104"/>
      <c r="F73" s="105"/>
      <c r="G73" s="105">
        <f t="shared" si="0"/>
        <v>3486600</v>
      </c>
      <c r="H73" s="106" t="s">
        <v>196</v>
      </c>
      <c r="I73" s="107">
        <v>0</v>
      </c>
      <c r="J73" s="108"/>
      <c r="K73" s="109"/>
      <c r="L73" s="109"/>
      <c r="M73" s="109"/>
      <c r="N73" s="109"/>
      <c r="O73" s="109"/>
    </row>
    <row r="74" spans="1:15" s="110" customFormat="1" ht="17.25" customHeight="1" x14ac:dyDescent="0.25">
      <c r="A74" s="100">
        <v>13</v>
      </c>
      <c r="B74" s="101" t="s">
        <v>75</v>
      </c>
      <c r="C74" s="102">
        <f>2.34</f>
        <v>2.34</v>
      </c>
      <c r="D74" s="103"/>
      <c r="E74" s="104"/>
      <c r="F74" s="105"/>
      <c r="G74" s="105">
        <f t="shared" si="0"/>
        <v>3486600</v>
      </c>
      <c r="H74" s="106" t="s">
        <v>196</v>
      </c>
      <c r="I74" s="107">
        <v>0</v>
      </c>
      <c r="J74" s="108"/>
      <c r="K74" s="109"/>
      <c r="L74" s="109"/>
      <c r="M74" s="109"/>
      <c r="N74" s="109"/>
      <c r="O74" s="109"/>
    </row>
    <row r="75" spans="1:15" s="45" customFormat="1" ht="24" customHeight="1" x14ac:dyDescent="0.25">
      <c r="A75" s="44" t="s">
        <v>76</v>
      </c>
      <c r="B75" s="39" t="s">
        <v>77</v>
      </c>
      <c r="C75" s="30"/>
      <c r="D75" s="30"/>
      <c r="E75" s="40"/>
      <c r="F75" s="41"/>
      <c r="G75" s="41">
        <f t="shared" ref="G75:G143" si="1">(C75+D75+E75)*1490000</f>
        <v>0</v>
      </c>
      <c r="H75" s="42"/>
      <c r="I75" s="95"/>
      <c r="J75" s="43"/>
      <c r="K75" s="43"/>
      <c r="L75" s="43"/>
      <c r="M75" s="43"/>
      <c r="N75" s="43"/>
      <c r="O75" s="43"/>
    </row>
    <row r="76" spans="1:15" ht="17.25" customHeight="1" x14ac:dyDescent="0.25">
      <c r="A76" s="92">
        <v>1</v>
      </c>
      <c r="B76" s="6" t="s">
        <v>78</v>
      </c>
      <c r="C76" s="11">
        <v>3</v>
      </c>
      <c r="D76" s="7">
        <v>0.4</v>
      </c>
      <c r="E76" s="8"/>
      <c r="F76" s="9"/>
      <c r="G76" s="9">
        <f t="shared" si="1"/>
        <v>5066000</v>
      </c>
      <c r="H76" s="16" t="s">
        <v>196</v>
      </c>
      <c r="I76" s="99">
        <v>240</v>
      </c>
      <c r="J76" s="10"/>
      <c r="K76" s="5"/>
      <c r="L76" s="5"/>
      <c r="M76" s="5"/>
      <c r="N76" s="5"/>
      <c r="O76" s="5"/>
    </row>
    <row r="77" spans="1:15" ht="17.25" customHeight="1" x14ac:dyDescent="0.25">
      <c r="A77" s="92">
        <v>2</v>
      </c>
      <c r="B77" s="12" t="s">
        <v>79</v>
      </c>
      <c r="C77" s="11">
        <v>4.0599999999999996</v>
      </c>
      <c r="D77" s="7">
        <v>0.3</v>
      </c>
      <c r="E77" s="8">
        <v>0.44659999999999994</v>
      </c>
      <c r="F77" s="9"/>
      <c r="G77" s="9">
        <f t="shared" si="1"/>
        <v>7161833.9999999991</v>
      </c>
      <c r="H77" s="16" t="s">
        <v>196</v>
      </c>
      <c r="I77" s="99">
        <v>250</v>
      </c>
      <c r="J77" s="10"/>
      <c r="K77" s="5"/>
      <c r="L77" s="5"/>
      <c r="M77" s="5"/>
      <c r="N77" s="5"/>
      <c r="O77" s="5"/>
    </row>
    <row r="78" spans="1:15" ht="17.25" customHeight="1" x14ac:dyDescent="0.25">
      <c r="A78" s="92">
        <v>3</v>
      </c>
      <c r="B78" s="6" t="s">
        <v>80</v>
      </c>
      <c r="C78" s="11">
        <v>2.66</v>
      </c>
      <c r="D78" s="7">
        <v>0.3</v>
      </c>
      <c r="E78" s="8"/>
      <c r="F78" s="9"/>
      <c r="G78" s="9">
        <f t="shared" si="1"/>
        <v>4410400</v>
      </c>
      <c r="H78" s="16" t="s">
        <v>196</v>
      </c>
      <c r="I78" s="99">
        <v>242</v>
      </c>
      <c r="J78" s="10"/>
      <c r="K78" s="5"/>
      <c r="L78" s="5"/>
      <c r="M78" s="5"/>
      <c r="N78" s="5"/>
      <c r="O78" s="5"/>
    </row>
    <row r="79" spans="1:15" ht="17.25" customHeight="1" x14ac:dyDescent="0.25">
      <c r="A79" s="92">
        <v>4</v>
      </c>
      <c r="B79" s="6" t="s">
        <v>81</v>
      </c>
      <c r="C79" s="7">
        <v>4.0599999999999996</v>
      </c>
      <c r="D79" s="7"/>
      <c r="E79" s="8">
        <v>0.40599999999999992</v>
      </c>
      <c r="F79" s="9"/>
      <c r="G79" s="9">
        <f t="shared" si="1"/>
        <v>6654339.9999999991</v>
      </c>
      <c r="H79" s="16" t="s">
        <v>196</v>
      </c>
      <c r="I79" s="99">
        <v>245</v>
      </c>
      <c r="J79" s="10"/>
      <c r="K79" s="5"/>
      <c r="L79" s="5"/>
      <c r="M79" s="5"/>
      <c r="N79" s="5"/>
      <c r="O79" s="5"/>
    </row>
    <row r="80" spans="1:15" ht="17.25" customHeight="1" x14ac:dyDescent="0.25">
      <c r="A80" s="92">
        <v>5</v>
      </c>
      <c r="B80" s="6" t="s">
        <v>82</v>
      </c>
      <c r="C80" s="7">
        <v>3.06</v>
      </c>
      <c r="D80" s="7"/>
      <c r="E80" s="8"/>
      <c r="F80" s="9"/>
      <c r="G80" s="9">
        <f t="shared" si="1"/>
        <v>4559400</v>
      </c>
      <c r="H80" s="16" t="s">
        <v>196</v>
      </c>
      <c r="I80" s="99">
        <v>246</v>
      </c>
      <c r="J80" s="10"/>
      <c r="K80" s="5"/>
      <c r="L80" s="5"/>
      <c r="M80" s="5"/>
      <c r="N80" s="5"/>
      <c r="O80" s="5"/>
    </row>
    <row r="81" spans="1:15" ht="17.25" customHeight="1" x14ac:dyDescent="0.25">
      <c r="A81" s="92">
        <v>6</v>
      </c>
      <c r="B81" s="12" t="s">
        <v>83</v>
      </c>
      <c r="C81" s="11">
        <v>4.0599999999999996</v>
      </c>
      <c r="D81" s="7"/>
      <c r="E81" s="8">
        <v>0.44659999999999994</v>
      </c>
      <c r="F81" s="9"/>
      <c r="G81" s="9">
        <f t="shared" si="1"/>
        <v>6714834</v>
      </c>
      <c r="H81" s="16" t="s">
        <v>196</v>
      </c>
      <c r="I81" s="99">
        <v>249</v>
      </c>
      <c r="J81" s="10"/>
      <c r="K81" s="5"/>
      <c r="L81" s="5"/>
      <c r="M81" s="5"/>
      <c r="N81" s="5"/>
      <c r="O81" s="5"/>
    </row>
    <row r="82" spans="1:15" ht="17.25" customHeight="1" x14ac:dyDescent="0.25">
      <c r="A82" s="92">
        <v>7</v>
      </c>
      <c r="B82" s="12" t="s">
        <v>84</v>
      </c>
      <c r="C82" s="11">
        <v>4.0599999999999996</v>
      </c>
      <c r="D82" s="7"/>
      <c r="E82" s="8">
        <v>0.32479999999999998</v>
      </c>
      <c r="F82" s="9"/>
      <c r="G82" s="9">
        <f t="shared" si="1"/>
        <v>6533351.9999999991</v>
      </c>
      <c r="H82" s="16" t="s">
        <v>196</v>
      </c>
      <c r="I82" s="99">
        <v>243</v>
      </c>
      <c r="J82" s="10"/>
      <c r="K82" s="5"/>
      <c r="L82" s="5"/>
      <c r="M82" s="5"/>
      <c r="N82" s="5"/>
      <c r="O82" s="5"/>
    </row>
    <row r="83" spans="1:15" ht="17.25" customHeight="1" x14ac:dyDescent="0.25">
      <c r="A83" s="92">
        <v>8</v>
      </c>
      <c r="B83" s="12" t="s">
        <v>85</v>
      </c>
      <c r="C83" s="7">
        <v>3.06</v>
      </c>
      <c r="D83" s="7"/>
      <c r="E83" s="8"/>
      <c r="F83" s="9"/>
      <c r="G83" s="9">
        <f t="shared" si="1"/>
        <v>4559400</v>
      </c>
      <c r="H83" s="16" t="s">
        <v>196</v>
      </c>
      <c r="I83" s="99">
        <v>243</v>
      </c>
      <c r="J83" s="10"/>
      <c r="K83" s="5"/>
      <c r="L83" s="5"/>
      <c r="M83" s="5"/>
      <c r="N83" s="5"/>
      <c r="O83" s="5"/>
    </row>
    <row r="84" spans="1:15" ht="17.25" customHeight="1" x14ac:dyDescent="0.25">
      <c r="A84" s="92">
        <v>9</v>
      </c>
      <c r="B84" s="12" t="s">
        <v>86</v>
      </c>
      <c r="C84" s="11">
        <v>2.67</v>
      </c>
      <c r="D84" s="7"/>
      <c r="E84" s="8"/>
      <c r="F84" s="9"/>
      <c r="G84" s="9">
        <f t="shared" si="1"/>
        <v>3978300</v>
      </c>
      <c r="H84" s="16" t="s">
        <v>196</v>
      </c>
      <c r="I84" s="99">
        <v>133</v>
      </c>
      <c r="J84" s="10"/>
      <c r="K84" s="5"/>
      <c r="L84" s="5"/>
      <c r="M84" s="5"/>
      <c r="N84" s="5"/>
      <c r="O84" s="5"/>
    </row>
    <row r="85" spans="1:15" ht="17.25" customHeight="1" x14ac:dyDescent="0.25">
      <c r="A85" s="92">
        <v>10</v>
      </c>
      <c r="B85" s="12" t="s">
        <v>87</v>
      </c>
      <c r="C85" s="11"/>
      <c r="D85" s="7"/>
      <c r="E85" s="8"/>
      <c r="F85" s="9"/>
      <c r="G85" s="9">
        <f t="shared" si="1"/>
        <v>0</v>
      </c>
      <c r="H85" s="16" t="s">
        <v>196</v>
      </c>
      <c r="I85" s="99">
        <v>165</v>
      </c>
      <c r="J85" s="10"/>
      <c r="K85" s="5"/>
      <c r="L85" s="5"/>
      <c r="M85" s="5"/>
      <c r="N85" s="5"/>
      <c r="O85" s="5"/>
    </row>
    <row r="86" spans="1:15" ht="17.25" customHeight="1" x14ac:dyDescent="0.25">
      <c r="A86" s="92">
        <v>11</v>
      </c>
      <c r="B86" s="12" t="s">
        <v>88</v>
      </c>
      <c r="C86" s="11">
        <v>2.06</v>
      </c>
      <c r="D86" s="7"/>
      <c r="E86" s="8"/>
      <c r="F86" s="9"/>
      <c r="G86" s="9">
        <f t="shared" si="1"/>
        <v>3069400</v>
      </c>
      <c r="H86" s="16" t="s">
        <v>196</v>
      </c>
      <c r="I86" s="99">
        <v>111</v>
      </c>
      <c r="J86" s="10"/>
      <c r="K86" s="5"/>
      <c r="L86" s="5"/>
      <c r="M86" s="5"/>
      <c r="N86" s="5"/>
      <c r="O86" s="5"/>
    </row>
    <row r="87" spans="1:15" s="110" customFormat="1" ht="17.25" customHeight="1" x14ac:dyDescent="0.25">
      <c r="A87" s="100">
        <v>12</v>
      </c>
      <c r="B87" s="101" t="s">
        <v>89</v>
      </c>
      <c r="C87" s="102">
        <f>2.34</f>
        <v>2.34</v>
      </c>
      <c r="D87" s="103"/>
      <c r="E87" s="104"/>
      <c r="F87" s="105"/>
      <c r="G87" s="105">
        <f t="shared" si="1"/>
        <v>3486600</v>
      </c>
      <c r="H87" s="106" t="s">
        <v>196</v>
      </c>
      <c r="I87" s="107">
        <v>0</v>
      </c>
      <c r="J87" s="108"/>
      <c r="K87" s="109"/>
      <c r="L87" s="109"/>
      <c r="M87" s="109"/>
      <c r="N87" s="109"/>
      <c r="O87" s="109"/>
    </row>
    <row r="88" spans="1:15" s="110" customFormat="1" ht="17.25" customHeight="1" x14ac:dyDescent="0.25">
      <c r="A88" s="100">
        <v>13</v>
      </c>
      <c r="B88" s="101" t="s">
        <v>90</v>
      </c>
      <c r="C88" s="102">
        <f>2.06</f>
        <v>2.06</v>
      </c>
      <c r="D88" s="103"/>
      <c r="E88" s="104"/>
      <c r="F88" s="105"/>
      <c r="G88" s="105">
        <f t="shared" si="1"/>
        <v>3069400</v>
      </c>
      <c r="H88" s="106" t="s">
        <v>196</v>
      </c>
      <c r="I88" s="107">
        <v>0</v>
      </c>
      <c r="J88" s="108"/>
      <c r="K88" s="109"/>
      <c r="L88" s="109"/>
      <c r="M88" s="109"/>
      <c r="N88" s="109"/>
      <c r="O88" s="109"/>
    </row>
    <row r="89" spans="1:15" s="45" customFormat="1" ht="24" customHeight="1" x14ac:dyDescent="0.25">
      <c r="A89" s="44" t="s">
        <v>91</v>
      </c>
      <c r="B89" s="39" t="s">
        <v>92</v>
      </c>
      <c r="C89" s="30"/>
      <c r="D89" s="30"/>
      <c r="E89" s="40"/>
      <c r="F89" s="41"/>
      <c r="G89" s="41">
        <f t="shared" si="1"/>
        <v>0</v>
      </c>
      <c r="H89" s="42"/>
      <c r="I89" s="95"/>
      <c r="J89" s="43"/>
      <c r="K89" s="43"/>
      <c r="L89" s="43"/>
      <c r="M89" s="43"/>
      <c r="N89" s="43"/>
      <c r="O89" s="43"/>
    </row>
    <row r="90" spans="1:15" ht="17.25" customHeight="1" x14ac:dyDescent="0.25">
      <c r="A90" s="92">
        <v>1</v>
      </c>
      <c r="B90" s="6" t="s">
        <v>93</v>
      </c>
      <c r="C90" s="7">
        <v>4.9800000000000004</v>
      </c>
      <c r="D90" s="7">
        <v>0.4</v>
      </c>
      <c r="E90" s="8"/>
      <c r="F90" s="9"/>
      <c r="G90" s="9">
        <f t="shared" si="1"/>
        <v>8016200.0000000009</v>
      </c>
      <c r="H90" s="16" t="s">
        <v>196</v>
      </c>
      <c r="I90" s="99">
        <v>234</v>
      </c>
      <c r="J90" s="10"/>
      <c r="K90" s="5"/>
      <c r="L90" s="5"/>
      <c r="M90" s="5"/>
      <c r="N90" s="5"/>
      <c r="O90" s="5"/>
    </row>
    <row r="91" spans="1:15" ht="17.25" customHeight="1" x14ac:dyDescent="0.25">
      <c r="A91" s="92">
        <v>2</v>
      </c>
      <c r="B91" s="6" t="s">
        <v>94</v>
      </c>
      <c r="C91" s="11">
        <v>3</v>
      </c>
      <c r="D91" s="7">
        <v>0.3</v>
      </c>
      <c r="E91" s="8"/>
      <c r="F91" s="9"/>
      <c r="G91" s="9">
        <f t="shared" si="1"/>
        <v>4917000</v>
      </c>
      <c r="H91" s="16" t="s">
        <v>196</v>
      </c>
      <c r="I91" s="99">
        <v>133</v>
      </c>
      <c r="J91" s="10"/>
      <c r="K91" s="5"/>
      <c r="L91" s="5"/>
      <c r="M91" s="5"/>
      <c r="N91" s="5"/>
      <c r="O91" s="5"/>
    </row>
    <row r="92" spans="1:15" ht="17.25" customHeight="1" x14ac:dyDescent="0.25">
      <c r="A92" s="92">
        <v>3</v>
      </c>
      <c r="B92" s="6" t="s">
        <v>95</v>
      </c>
      <c r="C92" s="11">
        <v>3.46</v>
      </c>
      <c r="D92" s="7">
        <v>0.3</v>
      </c>
      <c r="E92" s="8"/>
      <c r="F92" s="9"/>
      <c r="G92" s="9">
        <f t="shared" si="1"/>
        <v>5602400</v>
      </c>
      <c r="H92" s="16" t="s">
        <v>196</v>
      </c>
      <c r="I92" s="99">
        <v>225</v>
      </c>
      <c r="J92" s="10"/>
      <c r="K92" s="5"/>
      <c r="L92" s="5"/>
      <c r="M92" s="5"/>
      <c r="N92" s="5"/>
      <c r="O92" s="5"/>
    </row>
    <row r="93" spans="1:15" ht="17.25" customHeight="1" x14ac:dyDescent="0.25">
      <c r="A93" s="92">
        <v>4</v>
      </c>
      <c r="B93" s="6" t="s">
        <v>96</v>
      </c>
      <c r="C93" s="11">
        <v>2.46</v>
      </c>
      <c r="D93" s="7"/>
      <c r="E93" s="8"/>
      <c r="F93" s="9"/>
      <c r="G93" s="9">
        <f t="shared" si="1"/>
        <v>3665400</v>
      </c>
      <c r="H93" s="16" t="s">
        <v>196</v>
      </c>
      <c r="I93" s="99">
        <v>250</v>
      </c>
      <c r="J93" s="10"/>
      <c r="K93" s="5"/>
      <c r="L93" s="5"/>
      <c r="M93" s="5"/>
      <c r="N93" s="5"/>
      <c r="O93" s="5"/>
    </row>
    <row r="94" spans="1:15" ht="17.25" customHeight="1" x14ac:dyDescent="0.25">
      <c r="A94" s="92">
        <v>5</v>
      </c>
      <c r="B94" s="6" t="s">
        <v>97</v>
      </c>
      <c r="C94" s="7">
        <v>2.86</v>
      </c>
      <c r="D94" s="7"/>
      <c r="E94" s="8"/>
      <c r="F94" s="9"/>
      <c r="G94" s="9">
        <f t="shared" si="1"/>
        <v>4261400</v>
      </c>
      <c r="H94" s="16" t="s">
        <v>196</v>
      </c>
      <c r="I94" s="99">
        <v>247</v>
      </c>
      <c r="J94" s="10"/>
      <c r="K94" s="5"/>
      <c r="L94" s="5"/>
      <c r="M94" s="5"/>
      <c r="N94" s="5"/>
      <c r="O94" s="5"/>
    </row>
    <row r="95" spans="1:15" ht="17.25" customHeight="1" x14ac:dyDescent="0.25">
      <c r="A95" s="92">
        <v>6</v>
      </c>
      <c r="B95" s="6" t="s">
        <v>98</v>
      </c>
      <c r="C95" s="11">
        <v>4.0599999999999996</v>
      </c>
      <c r="D95" s="7"/>
      <c r="E95" s="8"/>
      <c r="F95" s="9"/>
      <c r="G95" s="9">
        <f t="shared" si="1"/>
        <v>6049399.9999999991</v>
      </c>
      <c r="H95" s="16" t="s">
        <v>196</v>
      </c>
      <c r="I95" s="99">
        <v>252</v>
      </c>
      <c r="J95" s="10"/>
      <c r="K95" s="5"/>
      <c r="L95" s="5"/>
      <c r="M95" s="5"/>
      <c r="N95" s="5"/>
      <c r="O95" s="5"/>
    </row>
    <row r="96" spans="1:15" ht="17.25" customHeight="1" x14ac:dyDescent="0.25">
      <c r="A96" s="92">
        <v>7</v>
      </c>
      <c r="B96" s="12" t="s">
        <v>99</v>
      </c>
      <c r="C96" s="11">
        <v>2.34</v>
      </c>
      <c r="D96" s="7"/>
      <c r="E96" s="8"/>
      <c r="F96" s="9"/>
      <c r="G96" s="9">
        <f t="shared" si="1"/>
        <v>3486600</v>
      </c>
      <c r="H96" s="16" t="s">
        <v>196</v>
      </c>
      <c r="I96" s="99">
        <v>234</v>
      </c>
      <c r="J96" s="10"/>
      <c r="K96" s="5"/>
      <c r="L96" s="5"/>
      <c r="M96" s="5"/>
      <c r="N96" s="5"/>
      <c r="O96" s="5"/>
    </row>
    <row r="97" spans="1:15" s="110" customFormat="1" ht="17.25" customHeight="1" x14ac:dyDescent="0.25">
      <c r="A97" s="92">
        <v>8</v>
      </c>
      <c r="B97" s="101" t="s">
        <v>100</v>
      </c>
      <c r="C97" s="102">
        <f>2.34</f>
        <v>2.34</v>
      </c>
      <c r="D97" s="103"/>
      <c r="E97" s="104"/>
      <c r="F97" s="105"/>
      <c r="G97" s="105">
        <f t="shared" si="1"/>
        <v>3486600</v>
      </c>
      <c r="H97" s="106" t="s">
        <v>196</v>
      </c>
      <c r="I97" s="107">
        <v>0</v>
      </c>
      <c r="J97" s="108"/>
      <c r="K97" s="109"/>
      <c r="L97" s="109"/>
      <c r="M97" s="109"/>
      <c r="N97" s="109"/>
      <c r="O97" s="109"/>
    </row>
    <row r="98" spans="1:15" s="110" customFormat="1" ht="17.25" customHeight="1" x14ac:dyDescent="0.25">
      <c r="A98" s="92">
        <v>9</v>
      </c>
      <c r="B98" s="101" t="s">
        <v>101</v>
      </c>
      <c r="C98" s="102">
        <f>2.34</f>
        <v>2.34</v>
      </c>
      <c r="D98" s="103"/>
      <c r="E98" s="104"/>
      <c r="F98" s="105"/>
      <c r="G98" s="105">
        <f t="shared" si="1"/>
        <v>3486600</v>
      </c>
      <c r="H98" s="106" t="s">
        <v>196</v>
      </c>
      <c r="I98" s="107">
        <v>0</v>
      </c>
      <c r="J98" s="108"/>
      <c r="K98" s="109"/>
      <c r="L98" s="109"/>
      <c r="M98" s="109"/>
      <c r="N98" s="109"/>
      <c r="O98" s="109"/>
    </row>
    <row r="99" spans="1:15" s="121" customFormat="1" ht="17.25" customHeight="1" x14ac:dyDescent="0.25">
      <c r="A99" s="92">
        <v>10</v>
      </c>
      <c r="B99" s="112" t="s">
        <v>205</v>
      </c>
      <c r="C99" s="113"/>
      <c r="D99" s="114"/>
      <c r="E99" s="115"/>
      <c r="F99" s="116"/>
      <c r="G99" s="116">
        <f t="shared" si="1"/>
        <v>0</v>
      </c>
      <c r="H99" s="117" t="s">
        <v>196</v>
      </c>
      <c r="I99" s="118">
        <v>244</v>
      </c>
      <c r="J99" s="119"/>
      <c r="K99" s="120"/>
      <c r="L99" s="120"/>
      <c r="M99" s="120"/>
      <c r="N99" s="120"/>
      <c r="O99" s="120"/>
    </row>
    <row r="100" spans="1:15" s="121" customFormat="1" ht="17.25" customHeight="1" x14ac:dyDescent="0.25">
      <c r="A100" s="92">
        <v>11</v>
      </c>
      <c r="B100" s="112" t="s">
        <v>206</v>
      </c>
      <c r="C100" s="113"/>
      <c r="D100" s="114"/>
      <c r="E100" s="115"/>
      <c r="F100" s="116"/>
      <c r="G100" s="116">
        <f t="shared" si="1"/>
        <v>0</v>
      </c>
      <c r="H100" s="117" t="s">
        <v>196</v>
      </c>
      <c r="I100" s="122">
        <v>24</v>
      </c>
      <c r="J100" s="119"/>
      <c r="K100" s="120"/>
      <c r="L100" s="120"/>
      <c r="M100" s="120"/>
      <c r="N100" s="120"/>
      <c r="O100" s="120"/>
    </row>
    <row r="101" spans="1:15" s="45" customFormat="1" ht="24" customHeight="1" x14ac:dyDescent="0.25">
      <c r="A101" s="44" t="s">
        <v>102</v>
      </c>
      <c r="B101" s="39" t="s">
        <v>103</v>
      </c>
      <c r="C101" s="30"/>
      <c r="D101" s="30"/>
      <c r="E101" s="40"/>
      <c r="F101" s="41"/>
      <c r="G101" s="41">
        <f t="shared" si="1"/>
        <v>0</v>
      </c>
      <c r="H101" s="42"/>
      <c r="I101" s="95"/>
      <c r="J101" s="43"/>
      <c r="K101" s="43"/>
      <c r="L101" s="43"/>
      <c r="M101" s="43"/>
      <c r="N101" s="43"/>
      <c r="O101" s="43"/>
    </row>
    <row r="102" spans="1:15" ht="17.25" customHeight="1" x14ac:dyDescent="0.25">
      <c r="A102" s="92">
        <v>1</v>
      </c>
      <c r="B102" s="6" t="s">
        <v>104</v>
      </c>
      <c r="C102" s="11">
        <v>4.9800000000000004</v>
      </c>
      <c r="D102" s="7">
        <v>0.4</v>
      </c>
      <c r="E102" s="8"/>
      <c r="F102" s="9"/>
      <c r="G102" s="9">
        <f t="shared" si="1"/>
        <v>8016200.0000000009</v>
      </c>
      <c r="H102" s="16" t="s">
        <v>196</v>
      </c>
      <c r="I102" s="99">
        <v>245</v>
      </c>
      <c r="J102" s="10"/>
      <c r="K102" s="5"/>
      <c r="L102" s="5"/>
      <c r="M102" s="5"/>
      <c r="N102" s="5"/>
      <c r="O102" s="5"/>
    </row>
    <row r="103" spans="1:15" ht="17.25" customHeight="1" x14ac:dyDescent="0.25">
      <c r="A103" s="92">
        <v>2</v>
      </c>
      <c r="B103" s="6" t="s">
        <v>105</v>
      </c>
      <c r="C103" s="11">
        <v>3</v>
      </c>
      <c r="D103" s="7">
        <v>0.3</v>
      </c>
      <c r="E103" s="8"/>
      <c r="F103" s="9"/>
      <c r="G103" s="9">
        <f t="shared" si="1"/>
        <v>4917000</v>
      </c>
      <c r="H103" s="16" t="s">
        <v>196</v>
      </c>
      <c r="I103" s="99">
        <v>238</v>
      </c>
      <c r="J103" s="10"/>
      <c r="K103" s="5"/>
      <c r="L103" s="5"/>
      <c r="M103" s="5"/>
      <c r="N103" s="5"/>
      <c r="O103" s="5"/>
    </row>
    <row r="104" spans="1:15" ht="17.25" customHeight="1" x14ac:dyDescent="0.25">
      <c r="A104" s="92">
        <v>3</v>
      </c>
      <c r="B104" s="6" t="s">
        <v>106</v>
      </c>
      <c r="C104" s="11">
        <v>4.0599999999999996</v>
      </c>
      <c r="D104" s="7">
        <v>0.3</v>
      </c>
      <c r="E104" s="8">
        <v>0.44659999999999994</v>
      </c>
      <c r="F104" s="9"/>
      <c r="G104" s="9">
        <f t="shared" si="1"/>
        <v>7161833.9999999991</v>
      </c>
      <c r="H104" s="16" t="s">
        <v>196</v>
      </c>
      <c r="I104" s="99">
        <v>238</v>
      </c>
      <c r="J104" s="10"/>
      <c r="K104" s="5"/>
      <c r="L104" s="5"/>
      <c r="M104" s="5"/>
      <c r="N104" s="5"/>
      <c r="O104" s="5"/>
    </row>
    <row r="105" spans="1:15" ht="17.25" customHeight="1" x14ac:dyDescent="0.25">
      <c r="A105" s="92">
        <v>4</v>
      </c>
      <c r="B105" s="6" t="s">
        <v>107</v>
      </c>
      <c r="C105" s="11">
        <v>3.33</v>
      </c>
      <c r="D105" s="7"/>
      <c r="E105" s="8"/>
      <c r="F105" s="9"/>
      <c r="G105" s="9">
        <f t="shared" si="1"/>
        <v>4961700</v>
      </c>
      <c r="H105" s="16" t="s">
        <v>196</v>
      </c>
      <c r="I105" s="99">
        <v>245</v>
      </c>
      <c r="J105" s="10"/>
      <c r="K105" s="5"/>
      <c r="L105" s="5"/>
      <c r="M105" s="5"/>
      <c r="N105" s="5"/>
      <c r="O105" s="5"/>
    </row>
    <row r="106" spans="1:15" ht="17.25" customHeight="1" x14ac:dyDescent="0.25">
      <c r="A106" s="92">
        <v>5</v>
      </c>
      <c r="B106" s="6" t="s">
        <v>108</v>
      </c>
      <c r="C106" s="7">
        <v>2.2599999999999998</v>
      </c>
      <c r="D106" s="7"/>
      <c r="E106" s="8"/>
      <c r="F106" s="9"/>
      <c r="G106" s="9">
        <f t="shared" si="1"/>
        <v>3367399.9999999995</v>
      </c>
      <c r="H106" s="16" t="s">
        <v>196</v>
      </c>
      <c r="I106" s="99">
        <v>243</v>
      </c>
      <c r="J106" s="10"/>
      <c r="K106" s="5"/>
      <c r="L106" s="5"/>
      <c r="M106" s="5"/>
      <c r="N106" s="5"/>
      <c r="O106" s="5"/>
    </row>
    <row r="107" spans="1:15" ht="17.25" customHeight="1" x14ac:dyDescent="0.25">
      <c r="A107" s="92">
        <v>6</v>
      </c>
      <c r="B107" s="6" t="s">
        <v>109</v>
      </c>
      <c r="C107" s="11">
        <v>2.86</v>
      </c>
      <c r="D107" s="7"/>
      <c r="E107" s="8"/>
      <c r="F107" s="9"/>
      <c r="G107" s="9">
        <f t="shared" si="1"/>
        <v>4261400</v>
      </c>
      <c r="H107" s="16" t="s">
        <v>196</v>
      </c>
      <c r="I107" s="99">
        <v>252</v>
      </c>
      <c r="J107" s="5"/>
      <c r="K107" s="5"/>
      <c r="L107" s="5"/>
      <c r="M107" s="5"/>
      <c r="N107" s="5"/>
      <c r="O107" s="5"/>
    </row>
    <row r="108" spans="1:15" ht="17.25" customHeight="1" x14ac:dyDescent="0.25">
      <c r="A108" s="92">
        <v>7</v>
      </c>
      <c r="B108" s="6" t="s">
        <v>110</v>
      </c>
      <c r="C108" s="11">
        <v>4.0599999999999996</v>
      </c>
      <c r="D108" s="7"/>
      <c r="E108" s="8">
        <v>0.32479999999999998</v>
      </c>
      <c r="F108" s="9"/>
      <c r="G108" s="9">
        <f t="shared" si="1"/>
        <v>6533351.9999999991</v>
      </c>
      <c r="H108" s="16" t="s">
        <v>196</v>
      </c>
      <c r="I108" s="99">
        <v>232</v>
      </c>
      <c r="J108" s="5"/>
      <c r="K108" s="5"/>
      <c r="L108" s="5"/>
      <c r="M108" s="5"/>
      <c r="N108" s="5"/>
      <c r="O108" s="5"/>
    </row>
    <row r="109" spans="1:15" ht="17.25" customHeight="1" x14ac:dyDescent="0.25">
      <c r="A109" s="92">
        <v>8</v>
      </c>
      <c r="B109" s="6" t="s">
        <v>111</v>
      </c>
      <c r="C109" s="11">
        <v>2.66</v>
      </c>
      <c r="D109" s="7"/>
      <c r="E109" s="8"/>
      <c r="F109" s="9"/>
      <c r="G109" s="9">
        <f t="shared" si="1"/>
        <v>3963400</v>
      </c>
      <c r="H109" s="16" t="s">
        <v>196</v>
      </c>
      <c r="I109" s="99">
        <v>235</v>
      </c>
      <c r="J109" s="5"/>
      <c r="K109" s="5"/>
      <c r="L109" s="5"/>
      <c r="M109" s="5"/>
      <c r="N109" s="5"/>
      <c r="O109" s="5"/>
    </row>
    <row r="110" spans="1:15" ht="17.25" customHeight="1" x14ac:dyDescent="0.25">
      <c r="A110" s="92">
        <v>9</v>
      </c>
      <c r="B110" s="6" t="s">
        <v>112</v>
      </c>
      <c r="C110" s="11">
        <v>4.6500000000000004</v>
      </c>
      <c r="D110" s="7"/>
      <c r="E110" s="8"/>
      <c r="F110" s="9"/>
      <c r="G110" s="9">
        <f t="shared" si="1"/>
        <v>6928500.0000000009</v>
      </c>
      <c r="H110" s="16" t="s">
        <v>196</v>
      </c>
      <c r="I110" s="99">
        <v>230</v>
      </c>
      <c r="J110" s="5"/>
      <c r="K110" s="5"/>
      <c r="L110" s="5"/>
      <c r="M110" s="5"/>
      <c r="N110" s="5"/>
      <c r="O110" s="5"/>
    </row>
    <row r="111" spans="1:15" ht="17.25" customHeight="1" x14ac:dyDescent="0.25">
      <c r="A111" s="92">
        <v>10</v>
      </c>
      <c r="B111" s="6" t="s">
        <v>113</v>
      </c>
      <c r="C111" s="7">
        <v>2.67</v>
      </c>
      <c r="D111" s="7"/>
      <c r="E111" s="8"/>
      <c r="F111" s="9"/>
      <c r="G111" s="9">
        <f t="shared" si="1"/>
        <v>3978300</v>
      </c>
      <c r="H111" s="16" t="s">
        <v>196</v>
      </c>
      <c r="I111" s="99">
        <v>249</v>
      </c>
      <c r="J111" s="5"/>
      <c r="K111" s="5"/>
      <c r="L111" s="5"/>
      <c r="M111" s="5"/>
      <c r="N111" s="5"/>
      <c r="O111" s="5"/>
    </row>
    <row r="112" spans="1:15" ht="17.25" customHeight="1" x14ac:dyDescent="0.25">
      <c r="A112" s="92">
        <v>11</v>
      </c>
      <c r="B112" s="6" t="s">
        <v>114</v>
      </c>
      <c r="C112" s="11">
        <v>3.33</v>
      </c>
      <c r="D112" s="7"/>
      <c r="E112" s="8"/>
      <c r="F112" s="9"/>
      <c r="G112" s="9">
        <f t="shared" si="1"/>
        <v>4961700</v>
      </c>
      <c r="H112" s="16" t="s">
        <v>196</v>
      </c>
      <c r="I112" s="99">
        <v>236</v>
      </c>
      <c r="J112" s="5"/>
      <c r="K112" s="5"/>
      <c r="L112" s="5"/>
      <c r="M112" s="5"/>
      <c r="N112" s="5"/>
      <c r="O112" s="5"/>
    </row>
    <row r="113" spans="1:15" ht="17.25" customHeight="1" x14ac:dyDescent="0.25">
      <c r="A113" s="92">
        <v>12</v>
      </c>
      <c r="B113" s="12" t="s">
        <v>115</v>
      </c>
      <c r="C113" s="7">
        <v>4.0599999999999996</v>
      </c>
      <c r="D113" s="7"/>
      <c r="E113" s="8">
        <v>0.32479999999999998</v>
      </c>
      <c r="F113" s="9"/>
      <c r="G113" s="9">
        <f t="shared" si="1"/>
        <v>6533351.9999999991</v>
      </c>
      <c r="H113" s="16" t="s">
        <v>196</v>
      </c>
      <c r="I113" s="99">
        <v>237</v>
      </c>
      <c r="J113" s="5"/>
      <c r="K113" s="5"/>
      <c r="L113" s="5"/>
      <c r="M113" s="5"/>
      <c r="N113" s="5"/>
      <c r="O113" s="5"/>
    </row>
    <row r="114" spans="1:15" ht="17.25" customHeight="1" x14ac:dyDescent="0.25">
      <c r="A114" s="92">
        <v>13</v>
      </c>
      <c r="B114" s="12" t="s">
        <v>116</v>
      </c>
      <c r="C114" s="11">
        <v>2.34</v>
      </c>
      <c r="D114" s="7"/>
      <c r="E114" s="8"/>
      <c r="F114" s="9"/>
      <c r="G114" s="9">
        <f t="shared" si="1"/>
        <v>3486600</v>
      </c>
      <c r="H114" s="16" t="s">
        <v>196</v>
      </c>
      <c r="I114" s="99">
        <v>166</v>
      </c>
      <c r="J114" s="5"/>
      <c r="K114" s="5"/>
      <c r="L114" s="5"/>
      <c r="M114" s="5"/>
      <c r="N114" s="5"/>
      <c r="O114" s="5"/>
    </row>
    <row r="115" spans="1:15" s="45" customFormat="1" ht="24" customHeight="1" x14ac:dyDescent="0.25">
      <c r="A115" s="44" t="s">
        <v>117</v>
      </c>
      <c r="B115" s="39" t="s">
        <v>118</v>
      </c>
      <c r="C115" s="30"/>
      <c r="D115" s="30"/>
      <c r="E115" s="40"/>
      <c r="F115" s="41"/>
      <c r="G115" s="41">
        <f t="shared" si="1"/>
        <v>0</v>
      </c>
      <c r="H115" s="42"/>
      <c r="I115" s="95"/>
      <c r="J115" s="43"/>
      <c r="K115" s="43"/>
      <c r="L115" s="43"/>
      <c r="M115" s="43"/>
      <c r="N115" s="43"/>
      <c r="O115" s="43"/>
    </row>
    <row r="116" spans="1:15" ht="17.25" customHeight="1" x14ac:dyDescent="0.25">
      <c r="A116" s="92">
        <v>1</v>
      </c>
      <c r="B116" s="6" t="s">
        <v>119</v>
      </c>
      <c r="C116" s="11">
        <v>3.33</v>
      </c>
      <c r="D116" s="7">
        <v>0.4</v>
      </c>
      <c r="E116" s="8"/>
      <c r="F116" s="9"/>
      <c r="G116" s="9">
        <f t="shared" si="1"/>
        <v>5557700</v>
      </c>
      <c r="H116" s="16" t="s">
        <v>196</v>
      </c>
      <c r="I116" s="99">
        <v>239</v>
      </c>
      <c r="J116" s="5"/>
      <c r="K116" s="5"/>
      <c r="L116" s="5"/>
      <c r="M116" s="5"/>
      <c r="N116" s="5"/>
      <c r="O116" s="5"/>
    </row>
    <row r="117" spans="1:15" ht="17.25" customHeight="1" x14ac:dyDescent="0.25">
      <c r="A117" s="92">
        <v>2</v>
      </c>
      <c r="B117" s="12" t="s">
        <v>120</v>
      </c>
      <c r="C117" s="7">
        <v>3.26</v>
      </c>
      <c r="D117" s="7">
        <v>0.3</v>
      </c>
      <c r="E117" s="8"/>
      <c r="F117" s="9"/>
      <c r="G117" s="9">
        <f t="shared" si="1"/>
        <v>5304399.9999999991</v>
      </c>
      <c r="H117" s="16" t="s">
        <v>196</v>
      </c>
      <c r="I117" s="99">
        <v>243</v>
      </c>
      <c r="J117" s="5"/>
      <c r="K117" s="5"/>
      <c r="L117" s="5"/>
      <c r="M117" s="5"/>
      <c r="N117" s="5"/>
      <c r="O117" s="5"/>
    </row>
    <row r="118" spans="1:15" ht="17.25" customHeight="1" x14ac:dyDescent="0.25">
      <c r="A118" s="92">
        <v>3</v>
      </c>
      <c r="B118" s="6" t="s">
        <v>121</v>
      </c>
      <c r="C118" s="7">
        <v>2.67</v>
      </c>
      <c r="D118" s="7"/>
      <c r="E118" s="8"/>
      <c r="F118" s="9"/>
      <c r="G118" s="9">
        <f t="shared" si="1"/>
        <v>3978300</v>
      </c>
      <c r="H118" s="16" t="s">
        <v>196</v>
      </c>
      <c r="I118" s="99">
        <v>190</v>
      </c>
      <c r="J118" s="5"/>
      <c r="K118" s="5"/>
      <c r="L118" s="5"/>
      <c r="M118" s="5"/>
      <c r="N118" s="5"/>
      <c r="O118" s="5"/>
    </row>
    <row r="119" spans="1:15" ht="17.25" customHeight="1" x14ac:dyDescent="0.25">
      <c r="A119" s="92">
        <v>4</v>
      </c>
      <c r="B119" s="6" t="s">
        <v>122</v>
      </c>
      <c r="C119" s="11">
        <f>3.26+0.06</f>
        <v>3.32</v>
      </c>
      <c r="D119" s="7"/>
      <c r="E119" s="8"/>
      <c r="F119" s="9"/>
      <c r="G119" s="9">
        <f t="shared" si="1"/>
        <v>4946800</v>
      </c>
      <c r="H119" s="16" t="s">
        <v>196</v>
      </c>
      <c r="I119" s="99">
        <v>237</v>
      </c>
      <c r="J119" s="5"/>
      <c r="K119" s="5"/>
      <c r="L119" s="5"/>
      <c r="M119" s="5"/>
      <c r="N119" s="5"/>
      <c r="O119" s="5"/>
    </row>
    <row r="120" spans="1:15" ht="17.25" customHeight="1" x14ac:dyDescent="0.25">
      <c r="A120" s="92">
        <v>5</v>
      </c>
      <c r="B120" s="6" t="s">
        <v>123</v>
      </c>
      <c r="C120" s="7">
        <v>2.66</v>
      </c>
      <c r="D120" s="7"/>
      <c r="E120" s="8"/>
      <c r="F120" s="9"/>
      <c r="G120" s="9">
        <f t="shared" si="1"/>
        <v>3963400</v>
      </c>
      <c r="H120" s="16" t="s">
        <v>196</v>
      </c>
      <c r="I120" s="99">
        <v>133</v>
      </c>
      <c r="J120" s="5"/>
      <c r="K120" s="5"/>
      <c r="L120" s="5"/>
      <c r="M120" s="5"/>
      <c r="N120" s="5"/>
      <c r="O120" s="5"/>
    </row>
    <row r="121" spans="1:15" ht="17.25" customHeight="1" x14ac:dyDescent="0.25">
      <c r="A121" s="92">
        <v>6</v>
      </c>
      <c r="B121" s="6" t="s">
        <v>124</v>
      </c>
      <c r="C121" s="7">
        <v>2.66</v>
      </c>
      <c r="D121" s="7"/>
      <c r="E121" s="8"/>
      <c r="F121" s="9"/>
      <c r="G121" s="9">
        <f t="shared" si="1"/>
        <v>3963400</v>
      </c>
      <c r="H121" s="16" t="s">
        <v>196</v>
      </c>
      <c r="I121" s="99">
        <v>251</v>
      </c>
      <c r="J121" s="5"/>
      <c r="K121" s="5"/>
      <c r="L121" s="5"/>
      <c r="M121" s="5"/>
      <c r="N121" s="5"/>
      <c r="O121" s="5"/>
    </row>
    <row r="122" spans="1:15" ht="17.25" customHeight="1" x14ac:dyDescent="0.25">
      <c r="A122" s="92">
        <v>7</v>
      </c>
      <c r="B122" s="6" t="s">
        <v>125</v>
      </c>
      <c r="C122" s="7">
        <v>2.66</v>
      </c>
      <c r="D122" s="7"/>
      <c r="E122" s="8"/>
      <c r="F122" s="9"/>
      <c r="G122" s="9">
        <f t="shared" si="1"/>
        <v>3963400</v>
      </c>
      <c r="H122" s="16" t="s">
        <v>196</v>
      </c>
      <c r="I122" s="99">
        <v>50</v>
      </c>
      <c r="J122" s="5"/>
      <c r="K122" s="5"/>
      <c r="L122" s="5"/>
      <c r="M122" s="5"/>
      <c r="N122" s="5"/>
      <c r="O122" s="5"/>
    </row>
    <row r="123" spans="1:15" ht="17.25" customHeight="1" x14ac:dyDescent="0.25">
      <c r="A123" s="92">
        <v>8</v>
      </c>
      <c r="B123" s="6" t="s">
        <v>126</v>
      </c>
      <c r="C123" s="7">
        <v>4.0599999999999996</v>
      </c>
      <c r="D123" s="7"/>
      <c r="E123" s="8">
        <v>0.28420000000000001</v>
      </c>
      <c r="F123" s="9"/>
      <c r="G123" s="9">
        <f t="shared" si="1"/>
        <v>6472858</v>
      </c>
      <c r="H123" s="16" t="s">
        <v>196</v>
      </c>
      <c r="I123" s="99">
        <v>215</v>
      </c>
      <c r="J123" s="5"/>
      <c r="K123" s="5"/>
      <c r="L123" s="5"/>
      <c r="M123" s="5"/>
      <c r="N123" s="5"/>
      <c r="O123" s="5"/>
    </row>
    <row r="124" spans="1:15" ht="17.25" customHeight="1" x14ac:dyDescent="0.25">
      <c r="A124" s="92">
        <v>9</v>
      </c>
      <c r="B124" s="6" t="s">
        <v>127</v>
      </c>
      <c r="C124" s="11">
        <v>4.0599999999999996</v>
      </c>
      <c r="D124" s="7"/>
      <c r="E124" s="8">
        <v>0.44659999999999994</v>
      </c>
      <c r="F124" s="9"/>
      <c r="G124" s="9">
        <f t="shared" si="1"/>
        <v>6714834</v>
      </c>
      <c r="H124" s="16" t="s">
        <v>196</v>
      </c>
      <c r="I124" s="99">
        <v>239</v>
      </c>
      <c r="J124" s="5"/>
      <c r="K124" s="5"/>
      <c r="L124" s="5"/>
      <c r="M124" s="5"/>
      <c r="N124" s="5"/>
      <c r="O124" s="5"/>
    </row>
    <row r="125" spans="1:15" ht="17.25" customHeight="1" x14ac:dyDescent="0.25">
      <c r="A125" s="92">
        <v>10</v>
      </c>
      <c r="B125" s="6" t="s">
        <v>128</v>
      </c>
      <c r="C125" s="7">
        <v>3.63</v>
      </c>
      <c r="D125" s="7"/>
      <c r="E125" s="8">
        <v>0.21780000000000002</v>
      </c>
      <c r="F125" s="9"/>
      <c r="G125" s="9">
        <f t="shared" si="1"/>
        <v>5733222</v>
      </c>
      <c r="H125" s="16" t="s">
        <v>196</v>
      </c>
      <c r="I125" s="99">
        <v>238</v>
      </c>
      <c r="J125" s="5"/>
      <c r="K125" s="5"/>
      <c r="L125" s="5"/>
      <c r="M125" s="5"/>
      <c r="N125" s="5"/>
      <c r="O125" s="5"/>
    </row>
    <row r="126" spans="1:15" ht="17.25" customHeight="1" x14ac:dyDescent="0.25">
      <c r="A126" s="92">
        <v>11</v>
      </c>
      <c r="B126" s="6" t="s">
        <v>129</v>
      </c>
      <c r="C126" s="7">
        <v>2.67</v>
      </c>
      <c r="D126" s="7"/>
      <c r="E126" s="8"/>
      <c r="F126" s="9"/>
      <c r="G126" s="9">
        <f t="shared" si="1"/>
        <v>3978300</v>
      </c>
      <c r="H126" s="16" t="s">
        <v>196</v>
      </c>
      <c r="I126" s="99">
        <v>165</v>
      </c>
      <c r="J126" s="5"/>
      <c r="K126" s="5"/>
      <c r="L126" s="5"/>
      <c r="M126" s="5"/>
      <c r="N126" s="5"/>
      <c r="O126" s="5"/>
    </row>
    <row r="127" spans="1:15" ht="17.25" customHeight="1" x14ac:dyDescent="0.25">
      <c r="A127" s="92">
        <v>12</v>
      </c>
      <c r="B127" s="6" t="s">
        <v>130</v>
      </c>
      <c r="C127" s="11">
        <v>2.67</v>
      </c>
      <c r="D127" s="7"/>
      <c r="E127" s="8"/>
      <c r="F127" s="9"/>
      <c r="G127" s="9">
        <f t="shared" si="1"/>
        <v>3978300</v>
      </c>
      <c r="H127" s="16" t="s">
        <v>196</v>
      </c>
      <c r="I127" s="99">
        <v>200</v>
      </c>
      <c r="J127" s="5"/>
      <c r="K127" s="5"/>
      <c r="L127" s="5"/>
      <c r="M127" s="5"/>
      <c r="N127" s="5"/>
      <c r="O127" s="5"/>
    </row>
    <row r="128" spans="1:15" ht="17.25" customHeight="1" x14ac:dyDescent="0.25">
      <c r="A128" s="92">
        <v>13</v>
      </c>
      <c r="B128" s="12" t="s">
        <v>131</v>
      </c>
      <c r="C128" s="11">
        <v>2.86</v>
      </c>
      <c r="D128" s="7"/>
      <c r="E128" s="8"/>
      <c r="F128" s="9"/>
      <c r="G128" s="9">
        <f t="shared" si="1"/>
        <v>4261400</v>
      </c>
      <c r="H128" s="16" t="s">
        <v>196</v>
      </c>
      <c r="I128" s="99">
        <v>233</v>
      </c>
      <c r="J128" s="5"/>
      <c r="K128" s="5"/>
      <c r="L128" s="5"/>
      <c r="M128" s="5"/>
      <c r="N128" s="5"/>
      <c r="O128" s="5"/>
    </row>
    <row r="129" spans="1:15" s="110" customFormat="1" ht="17.25" customHeight="1" x14ac:dyDescent="0.25">
      <c r="A129" s="100">
        <v>14</v>
      </c>
      <c r="B129" s="101" t="s">
        <v>132</v>
      </c>
      <c r="C129" s="102">
        <f>2.06</f>
        <v>2.06</v>
      </c>
      <c r="D129" s="103"/>
      <c r="E129" s="104"/>
      <c r="F129" s="105"/>
      <c r="G129" s="105">
        <f t="shared" si="1"/>
        <v>3069400</v>
      </c>
      <c r="H129" s="106" t="s">
        <v>196</v>
      </c>
      <c r="I129" s="107">
        <v>0</v>
      </c>
      <c r="J129" s="109"/>
      <c r="K129" s="109"/>
      <c r="L129" s="109"/>
      <c r="M129" s="109"/>
      <c r="N129" s="109"/>
      <c r="O129" s="109"/>
    </row>
    <row r="130" spans="1:15" s="121" customFormat="1" ht="17.25" customHeight="1" x14ac:dyDescent="0.25">
      <c r="A130" s="111">
        <v>15</v>
      </c>
      <c r="B130" s="112" t="s">
        <v>207</v>
      </c>
      <c r="C130" s="113"/>
      <c r="D130" s="114"/>
      <c r="E130" s="115"/>
      <c r="F130" s="116"/>
      <c r="G130" s="116">
        <f t="shared" si="1"/>
        <v>0</v>
      </c>
      <c r="H130" s="117" t="s">
        <v>196</v>
      </c>
      <c r="I130" s="118">
        <v>60</v>
      </c>
      <c r="J130" s="120"/>
      <c r="K130" s="120"/>
      <c r="L130" s="120"/>
      <c r="M130" s="120"/>
      <c r="N130" s="120"/>
      <c r="O130" s="120"/>
    </row>
    <row r="131" spans="1:15" s="121" customFormat="1" ht="17.25" customHeight="1" x14ac:dyDescent="0.25">
      <c r="A131" s="111">
        <v>16</v>
      </c>
      <c r="B131" s="112" t="s">
        <v>208</v>
      </c>
      <c r="C131" s="113"/>
      <c r="D131" s="114"/>
      <c r="E131" s="115"/>
      <c r="F131" s="116"/>
      <c r="G131" s="116">
        <f t="shared" si="1"/>
        <v>0</v>
      </c>
      <c r="H131" s="117" t="s">
        <v>196</v>
      </c>
      <c r="I131" s="118">
        <v>80</v>
      </c>
      <c r="J131" s="120"/>
      <c r="K131" s="120"/>
      <c r="L131" s="120"/>
      <c r="M131" s="120"/>
      <c r="N131" s="120"/>
      <c r="O131" s="120"/>
    </row>
    <row r="132" spans="1:15" s="121" customFormat="1" ht="13.5" customHeight="1" x14ac:dyDescent="0.25">
      <c r="A132" s="111">
        <v>17</v>
      </c>
      <c r="B132" s="112" t="s">
        <v>209</v>
      </c>
      <c r="C132" s="113"/>
      <c r="D132" s="114"/>
      <c r="E132" s="115"/>
      <c r="F132" s="116"/>
      <c r="G132" s="116">
        <f t="shared" si="1"/>
        <v>0</v>
      </c>
      <c r="H132" s="117" t="s">
        <v>196</v>
      </c>
      <c r="I132" s="118">
        <v>158</v>
      </c>
      <c r="J132" s="120"/>
      <c r="K132" s="120"/>
      <c r="L132" s="120"/>
      <c r="M132" s="120"/>
      <c r="N132" s="120"/>
      <c r="O132" s="120"/>
    </row>
    <row r="133" spans="1:15" s="45" customFormat="1" ht="24" customHeight="1" x14ac:dyDescent="0.25">
      <c r="A133" s="44" t="s">
        <v>133</v>
      </c>
      <c r="B133" s="39" t="s">
        <v>134</v>
      </c>
      <c r="C133" s="30"/>
      <c r="D133" s="30"/>
      <c r="E133" s="40"/>
      <c r="F133" s="41"/>
      <c r="G133" s="41">
        <f t="shared" si="1"/>
        <v>0</v>
      </c>
      <c r="H133" s="42"/>
      <c r="I133" s="95"/>
      <c r="J133" s="43"/>
      <c r="K133" s="43"/>
      <c r="L133" s="43"/>
      <c r="M133" s="43"/>
      <c r="N133" s="43"/>
      <c r="O133" s="43"/>
    </row>
    <row r="134" spans="1:15" ht="17.25" customHeight="1" x14ac:dyDescent="0.25">
      <c r="A134" s="92">
        <v>1</v>
      </c>
      <c r="B134" s="6" t="s">
        <v>135</v>
      </c>
      <c r="C134" s="7">
        <v>2.67</v>
      </c>
      <c r="D134" s="7">
        <v>0.3</v>
      </c>
      <c r="E134" s="8"/>
      <c r="F134" s="9"/>
      <c r="G134" s="9">
        <f t="shared" si="1"/>
        <v>4425300</v>
      </c>
      <c r="H134" s="16" t="s">
        <v>196</v>
      </c>
      <c r="I134" s="99">
        <v>215</v>
      </c>
      <c r="J134" s="5"/>
      <c r="K134" s="5"/>
      <c r="L134" s="5"/>
      <c r="M134" s="5"/>
      <c r="N134" s="5"/>
      <c r="O134" s="5"/>
    </row>
    <row r="135" spans="1:15" ht="17.25" customHeight="1" x14ac:dyDescent="0.25">
      <c r="A135" s="92">
        <v>2</v>
      </c>
      <c r="B135" s="6" t="s">
        <v>136</v>
      </c>
      <c r="C135" s="7">
        <v>4.0599999999999996</v>
      </c>
      <c r="D135" s="7"/>
      <c r="E135" s="8"/>
      <c r="F135" s="9"/>
      <c r="G135" s="9">
        <f t="shared" si="1"/>
        <v>6049399.9999999991</v>
      </c>
      <c r="H135" s="16" t="s">
        <v>196</v>
      </c>
      <c r="I135" s="99">
        <v>234</v>
      </c>
      <c r="J135" s="5"/>
      <c r="K135" s="5"/>
      <c r="L135" s="5"/>
      <c r="M135" s="5"/>
      <c r="N135" s="5"/>
      <c r="O135" s="5"/>
    </row>
    <row r="136" spans="1:15" ht="17.25" customHeight="1" x14ac:dyDescent="0.25">
      <c r="A136" s="92">
        <v>3</v>
      </c>
      <c r="B136" s="6" t="s">
        <v>137</v>
      </c>
      <c r="C136" s="7">
        <v>4.0599999999999996</v>
      </c>
      <c r="D136" s="7"/>
      <c r="E136" s="8"/>
      <c r="F136" s="9"/>
      <c r="G136" s="9">
        <f t="shared" si="1"/>
        <v>6049399.9999999991</v>
      </c>
      <c r="H136" s="16" t="s">
        <v>196</v>
      </c>
      <c r="I136" s="99">
        <v>242</v>
      </c>
      <c r="J136" s="5"/>
      <c r="K136" s="5"/>
      <c r="L136" s="5"/>
      <c r="M136" s="5"/>
      <c r="N136" s="5"/>
      <c r="O136" s="5"/>
    </row>
    <row r="137" spans="1:15" ht="17.25" customHeight="1" x14ac:dyDescent="0.25">
      <c r="A137" s="92">
        <v>4</v>
      </c>
      <c r="B137" s="6" t="s">
        <v>138</v>
      </c>
      <c r="C137" s="7">
        <v>2.66</v>
      </c>
      <c r="D137" s="7"/>
      <c r="E137" s="8"/>
      <c r="F137" s="9"/>
      <c r="G137" s="9">
        <f t="shared" si="1"/>
        <v>3963400</v>
      </c>
      <c r="H137" s="16" t="s">
        <v>196</v>
      </c>
      <c r="I137" s="99">
        <v>245</v>
      </c>
      <c r="J137" s="5"/>
      <c r="K137" s="5"/>
      <c r="L137" s="5"/>
      <c r="M137" s="5"/>
      <c r="N137" s="5"/>
      <c r="O137" s="5"/>
    </row>
    <row r="138" spans="1:15" ht="17.25" customHeight="1" x14ac:dyDescent="0.25">
      <c r="A138" s="92">
        <v>5</v>
      </c>
      <c r="B138" s="6" t="s">
        <v>139</v>
      </c>
      <c r="C138" s="7">
        <v>2.86</v>
      </c>
      <c r="D138" s="7"/>
      <c r="E138" s="8"/>
      <c r="F138" s="9"/>
      <c r="G138" s="9">
        <f t="shared" si="1"/>
        <v>4261400</v>
      </c>
      <c r="H138" s="16" t="s">
        <v>196</v>
      </c>
      <c r="I138" s="99">
        <v>203</v>
      </c>
      <c r="J138" s="5"/>
      <c r="K138" s="5"/>
      <c r="L138" s="5"/>
      <c r="M138" s="5"/>
      <c r="N138" s="5"/>
      <c r="O138" s="5"/>
    </row>
    <row r="139" spans="1:15" ht="17.25" customHeight="1" x14ac:dyDescent="0.25">
      <c r="A139" s="92">
        <v>6</v>
      </c>
      <c r="B139" s="6" t="s">
        <v>95</v>
      </c>
      <c r="C139" s="11">
        <v>3.06</v>
      </c>
      <c r="D139" s="7"/>
      <c r="E139" s="8"/>
      <c r="F139" s="9"/>
      <c r="G139" s="9">
        <f t="shared" si="1"/>
        <v>4559400</v>
      </c>
      <c r="H139" s="16" t="s">
        <v>196</v>
      </c>
      <c r="I139" s="99">
        <v>234</v>
      </c>
      <c r="J139" s="5"/>
      <c r="K139" s="5"/>
      <c r="L139" s="5"/>
      <c r="M139" s="5"/>
      <c r="N139" s="5"/>
      <c r="O139" s="5"/>
    </row>
    <row r="140" spans="1:15" ht="17.25" customHeight="1" x14ac:dyDescent="0.25">
      <c r="A140" s="92">
        <v>7</v>
      </c>
      <c r="B140" s="6" t="s">
        <v>140</v>
      </c>
      <c r="C140" s="7">
        <v>4.0599999999999996</v>
      </c>
      <c r="D140" s="7"/>
      <c r="E140" s="8">
        <v>0.24359999999999998</v>
      </c>
      <c r="F140" s="9"/>
      <c r="G140" s="9">
        <f t="shared" si="1"/>
        <v>6412363.9999999991</v>
      </c>
      <c r="H140" s="16" t="s">
        <v>196</v>
      </c>
      <c r="I140" s="99">
        <v>241</v>
      </c>
      <c r="J140" s="5"/>
      <c r="K140" s="5"/>
      <c r="L140" s="5"/>
      <c r="M140" s="5"/>
      <c r="N140" s="5"/>
      <c r="O140" s="5"/>
    </row>
    <row r="141" spans="1:15" ht="17.25" customHeight="1" x14ac:dyDescent="0.25">
      <c r="A141" s="92">
        <v>8</v>
      </c>
      <c r="B141" s="12" t="s">
        <v>141</v>
      </c>
      <c r="C141" s="7"/>
      <c r="D141" s="7"/>
      <c r="E141" s="8"/>
      <c r="F141" s="9"/>
      <c r="G141" s="9">
        <f t="shared" si="1"/>
        <v>0</v>
      </c>
      <c r="H141" s="16" t="s">
        <v>196</v>
      </c>
      <c r="I141" s="99">
        <v>118.5</v>
      </c>
      <c r="J141" s="5"/>
      <c r="K141" s="5"/>
      <c r="L141" s="5"/>
      <c r="M141" s="5"/>
      <c r="N141" s="5"/>
      <c r="O141" s="5"/>
    </row>
    <row r="142" spans="1:15" ht="17.25" customHeight="1" x14ac:dyDescent="0.25">
      <c r="A142" s="92">
        <v>9</v>
      </c>
      <c r="B142" s="12" t="s">
        <v>142</v>
      </c>
      <c r="C142" s="11">
        <v>2.67</v>
      </c>
      <c r="D142" s="7"/>
      <c r="E142" s="8"/>
      <c r="F142" s="9"/>
      <c r="G142" s="9">
        <f t="shared" si="1"/>
        <v>3978300</v>
      </c>
      <c r="H142" s="16" t="s">
        <v>196</v>
      </c>
      <c r="I142" s="99">
        <v>245</v>
      </c>
      <c r="J142" s="5"/>
      <c r="K142" s="5"/>
      <c r="L142" s="5"/>
      <c r="M142" s="5"/>
      <c r="N142" s="5"/>
      <c r="O142" s="5"/>
    </row>
    <row r="143" spans="1:15" s="110" customFormat="1" ht="17.25" customHeight="1" x14ac:dyDescent="0.25">
      <c r="A143" s="100">
        <v>10</v>
      </c>
      <c r="B143" s="101" t="s">
        <v>143</v>
      </c>
      <c r="C143" s="102">
        <f>2.34</f>
        <v>2.34</v>
      </c>
      <c r="D143" s="103"/>
      <c r="E143" s="104"/>
      <c r="F143" s="105"/>
      <c r="G143" s="105">
        <f t="shared" si="1"/>
        <v>3486600</v>
      </c>
      <c r="H143" s="106" t="s">
        <v>196</v>
      </c>
      <c r="I143" s="107">
        <v>0</v>
      </c>
      <c r="J143" s="109"/>
      <c r="K143" s="109"/>
      <c r="L143" s="109"/>
      <c r="M143" s="109"/>
      <c r="N143" s="109"/>
      <c r="O143" s="109"/>
    </row>
    <row r="144" spans="1:15" s="45" customFormat="1" ht="24" customHeight="1" x14ac:dyDescent="0.25">
      <c r="A144" s="44" t="s">
        <v>144</v>
      </c>
      <c r="B144" s="39" t="s">
        <v>145</v>
      </c>
      <c r="C144" s="30"/>
      <c r="D144" s="30"/>
      <c r="E144" s="40"/>
      <c r="F144" s="41"/>
      <c r="G144" s="41">
        <f t="shared" ref="G144:G178" si="2">(C144+D144+E144)*1490000</f>
        <v>0</v>
      </c>
      <c r="H144" s="42"/>
      <c r="I144" s="95"/>
      <c r="J144" s="43"/>
      <c r="K144" s="43"/>
      <c r="L144" s="43"/>
      <c r="M144" s="43"/>
      <c r="N144" s="43"/>
      <c r="O144" s="43"/>
    </row>
    <row r="145" spans="1:15" ht="17.25" customHeight="1" x14ac:dyDescent="0.25">
      <c r="A145" s="92">
        <v>1</v>
      </c>
      <c r="B145" s="6" t="s">
        <v>146</v>
      </c>
      <c r="C145" s="7">
        <v>4.9800000000000004</v>
      </c>
      <c r="D145" s="7">
        <v>0.4</v>
      </c>
      <c r="E145" s="8">
        <v>0.29880000000000001</v>
      </c>
      <c r="F145" s="9"/>
      <c r="G145" s="9">
        <f t="shared" si="2"/>
        <v>8461412.0000000019</v>
      </c>
      <c r="H145" s="16" t="s">
        <v>196</v>
      </c>
      <c r="I145" s="99">
        <v>229</v>
      </c>
      <c r="J145" s="5"/>
      <c r="K145" s="5"/>
      <c r="L145" s="5"/>
      <c r="M145" s="5"/>
      <c r="N145" s="5"/>
      <c r="O145" s="5"/>
    </row>
    <row r="146" spans="1:15" ht="17.25" customHeight="1" x14ac:dyDescent="0.25">
      <c r="A146" s="92">
        <v>2</v>
      </c>
      <c r="B146" s="6" t="s">
        <v>147</v>
      </c>
      <c r="C146" s="7">
        <v>2.66</v>
      </c>
      <c r="D146" s="7"/>
      <c r="E146" s="8"/>
      <c r="F146" s="9"/>
      <c r="G146" s="9">
        <f t="shared" si="2"/>
        <v>3963400</v>
      </c>
      <c r="H146" s="16" t="s">
        <v>196</v>
      </c>
      <c r="I146" s="99">
        <v>237</v>
      </c>
      <c r="J146" s="5"/>
      <c r="K146" s="5"/>
      <c r="L146" s="5"/>
      <c r="M146" s="5"/>
      <c r="N146" s="5"/>
      <c r="O146" s="5"/>
    </row>
    <row r="147" spans="1:15" ht="17.25" customHeight="1" x14ac:dyDescent="0.25">
      <c r="A147" s="92">
        <v>3</v>
      </c>
      <c r="B147" s="6" t="s">
        <v>148</v>
      </c>
      <c r="C147" s="14">
        <v>2.86</v>
      </c>
      <c r="D147" s="14"/>
      <c r="E147" s="8"/>
      <c r="F147" s="9"/>
      <c r="G147" s="9">
        <f t="shared" si="2"/>
        <v>4261400</v>
      </c>
      <c r="H147" s="16" t="s">
        <v>196</v>
      </c>
      <c r="I147" s="99">
        <v>246</v>
      </c>
      <c r="J147" s="5"/>
      <c r="K147" s="5"/>
      <c r="L147" s="5"/>
      <c r="M147" s="5"/>
      <c r="N147" s="5"/>
      <c r="O147" s="5"/>
    </row>
    <row r="148" spans="1:15" ht="17.25" customHeight="1" x14ac:dyDescent="0.25">
      <c r="A148" s="92">
        <v>4</v>
      </c>
      <c r="B148" s="12" t="s">
        <v>149</v>
      </c>
      <c r="C148" s="7">
        <v>2.86</v>
      </c>
      <c r="D148" s="7"/>
      <c r="E148" s="8"/>
      <c r="F148" s="9"/>
      <c r="G148" s="9">
        <f t="shared" si="2"/>
        <v>4261400</v>
      </c>
      <c r="H148" s="16" t="s">
        <v>196</v>
      </c>
      <c r="I148" s="99">
        <v>231</v>
      </c>
      <c r="J148" s="5"/>
      <c r="K148" s="5"/>
      <c r="L148" s="5"/>
      <c r="M148" s="5"/>
      <c r="N148" s="5"/>
      <c r="O148" s="5"/>
    </row>
    <row r="149" spans="1:15" s="45" customFormat="1" ht="24" customHeight="1" x14ac:dyDescent="0.25">
      <c r="A149" s="44" t="s">
        <v>91</v>
      </c>
      <c r="B149" s="39" t="s">
        <v>150</v>
      </c>
      <c r="C149" s="30"/>
      <c r="D149" s="30"/>
      <c r="E149" s="40"/>
      <c r="F149" s="41"/>
      <c r="G149" s="41">
        <f t="shared" si="2"/>
        <v>0</v>
      </c>
      <c r="H149" s="42"/>
      <c r="I149" s="95"/>
      <c r="J149" s="43"/>
      <c r="K149" s="43"/>
      <c r="L149" s="43"/>
      <c r="M149" s="43"/>
      <c r="N149" s="43"/>
      <c r="O149" s="43"/>
    </row>
    <row r="150" spans="1:15" ht="17.25" customHeight="1" x14ac:dyDescent="0.25">
      <c r="A150" s="92">
        <v>1</v>
      </c>
      <c r="B150" s="12" t="s">
        <v>151</v>
      </c>
      <c r="C150" s="7">
        <v>2.67</v>
      </c>
      <c r="D150" s="7">
        <v>0.4</v>
      </c>
      <c r="E150" s="8"/>
      <c r="F150" s="9"/>
      <c r="G150" s="9">
        <f t="shared" si="2"/>
        <v>4574300</v>
      </c>
      <c r="H150" s="16" t="s">
        <v>196</v>
      </c>
      <c r="I150" s="99">
        <v>246</v>
      </c>
      <c r="J150" s="5"/>
      <c r="K150" s="5"/>
      <c r="L150" s="5"/>
      <c r="M150" s="5"/>
      <c r="N150" s="5"/>
      <c r="O150" s="5"/>
    </row>
    <row r="151" spans="1:15" ht="17.25" customHeight="1" x14ac:dyDescent="0.25">
      <c r="A151" s="92">
        <v>2</v>
      </c>
      <c r="B151" s="12" t="s">
        <v>152</v>
      </c>
      <c r="C151" s="11">
        <v>2.86</v>
      </c>
      <c r="D151" s="7">
        <v>0.3</v>
      </c>
      <c r="E151" s="8"/>
      <c r="F151" s="9"/>
      <c r="G151" s="9">
        <f t="shared" si="2"/>
        <v>4708400</v>
      </c>
      <c r="H151" s="16" t="s">
        <v>196</v>
      </c>
      <c r="I151" s="99">
        <v>238</v>
      </c>
      <c r="J151" s="5"/>
      <c r="K151" s="5"/>
      <c r="L151" s="5"/>
      <c r="M151" s="5"/>
      <c r="N151" s="5"/>
      <c r="O151" s="5"/>
    </row>
    <row r="152" spans="1:15" ht="17.25" customHeight="1" x14ac:dyDescent="0.25">
      <c r="A152" s="92">
        <v>3</v>
      </c>
      <c r="B152" s="12" t="s">
        <v>153</v>
      </c>
      <c r="C152" s="11">
        <v>4.0599999999999996</v>
      </c>
      <c r="D152" s="7"/>
      <c r="E152" s="8">
        <v>0.28420000000000001</v>
      </c>
      <c r="F152" s="9"/>
      <c r="G152" s="9">
        <f t="shared" si="2"/>
        <v>6472858</v>
      </c>
      <c r="H152" s="16" t="s">
        <v>196</v>
      </c>
      <c r="I152" s="99">
        <v>239</v>
      </c>
      <c r="J152" s="5"/>
      <c r="K152" s="5"/>
      <c r="L152" s="5"/>
      <c r="M152" s="5"/>
      <c r="N152" s="5"/>
      <c r="O152" s="5"/>
    </row>
    <row r="153" spans="1:15" ht="17.25" customHeight="1" x14ac:dyDescent="0.25">
      <c r="A153" s="92">
        <v>4</v>
      </c>
      <c r="B153" s="12" t="s">
        <v>154</v>
      </c>
      <c r="C153" s="11">
        <v>3</v>
      </c>
      <c r="D153" s="7"/>
      <c r="E153" s="8"/>
      <c r="F153" s="9"/>
      <c r="G153" s="9">
        <f t="shared" si="2"/>
        <v>4470000</v>
      </c>
      <c r="H153" s="16" t="s">
        <v>196</v>
      </c>
      <c r="I153" s="99">
        <v>242</v>
      </c>
      <c r="J153" s="5"/>
      <c r="K153" s="5"/>
      <c r="L153" s="5"/>
      <c r="M153" s="5"/>
      <c r="N153" s="5"/>
      <c r="O153" s="5"/>
    </row>
    <row r="154" spans="1:15" ht="17.25" customHeight="1" x14ac:dyDescent="0.25">
      <c r="A154" s="92">
        <v>5</v>
      </c>
      <c r="B154" s="12" t="s">
        <v>155</v>
      </c>
      <c r="C154" s="11">
        <v>2.86</v>
      </c>
      <c r="D154" s="7"/>
      <c r="E154" s="8"/>
      <c r="F154" s="9"/>
      <c r="G154" s="9">
        <f t="shared" si="2"/>
        <v>4261400</v>
      </c>
      <c r="H154" s="16" t="s">
        <v>196</v>
      </c>
      <c r="I154" s="99">
        <v>238</v>
      </c>
      <c r="J154" s="5"/>
      <c r="K154" s="5"/>
      <c r="L154" s="5"/>
      <c r="M154" s="5"/>
      <c r="N154" s="5"/>
      <c r="O154" s="5"/>
    </row>
    <row r="155" spans="1:15" ht="17.25" customHeight="1" x14ac:dyDescent="0.25">
      <c r="A155" s="92">
        <v>6</v>
      </c>
      <c r="B155" s="12" t="s">
        <v>156</v>
      </c>
      <c r="C155" s="11">
        <v>2.66</v>
      </c>
      <c r="D155" s="7"/>
      <c r="E155" s="8"/>
      <c r="F155" s="9"/>
      <c r="G155" s="9">
        <f t="shared" si="2"/>
        <v>3963400</v>
      </c>
      <c r="H155" s="16" t="s">
        <v>196</v>
      </c>
      <c r="I155" s="99">
        <v>251</v>
      </c>
      <c r="J155" s="5"/>
      <c r="K155" s="5"/>
      <c r="L155" s="5"/>
      <c r="M155" s="5"/>
      <c r="N155" s="5"/>
      <c r="O155" s="5"/>
    </row>
    <row r="156" spans="1:15" s="45" customFormat="1" ht="24" customHeight="1" x14ac:dyDescent="0.25">
      <c r="A156" s="44" t="s">
        <v>102</v>
      </c>
      <c r="B156" s="39" t="s">
        <v>157</v>
      </c>
      <c r="C156" s="30"/>
      <c r="D156" s="30"/>
      <c r="E156" s="40"/>
      <c r="F156" s="41"/>
      <c r="G156" s="41">
        <f t="shared" si="2"/>
        <v>0</v>
      </c>
      <c r="H156" s="42"/>
      <c r="I156" s="95"/>
      <c r="J156" s="43"/>
      <c r="K156" s="43"/>
      <c r="L156" s="43"/>
      <c r="M156" s="43"/>
      <c r="N156" s="43"/>
      <c r="O156" s="43"/>
    </row>
    <row r="157" spans="1:15" ht="17.25" customHeight="1" x14ac:dyDescent="0.25">
      <c r="A157" s="92">
        <v>1</v>
      </c>
      <c r="B157" s="12" t="s">
        <v>158</v>
      </c>
      <c r="C157" s="11">
        <v>3</v>
      </c>
      <c r="D157" s="11">
        <f>0.4/20*10</f>
        <v>0.2</v>
      </c>
      <c r="E157" s="8"/>
      <c r="F157" s="9"/>
      <c r="G157" s="9">
        <f t="shared" si="2"/>
        <v>4768000</v>
      </c>
      <c r="H157" s="16" t="s">
        <v>196</v>
      </c>
      <c r="I157" s="99">
        <v>216</v>
      </c>
      <c r="J157" s="5"/>
      <c r="K157" s="5"/>
      <c r="L157" s="5"/>
      <c r="M157" s="5"/>
      <c r="N157" s="5"/>
      <c r="O157" s="5"/>
    </row>
    <row r="158" spans="1:15" ht="17.25" customHeight="1" x14ac:dyDescent="0.25">
      <c r="A158" s="92">
        <v>2</v>
      </c>
      <c r="B158" s="12" t="s">
        <v>159</v>
      </c>
      <c r="C158" s="11">
        <v>4.32</v>
      </c>
      <c r="D158" s="7">
        <v>0.3</v>
      </c>
      <c r="E158" s="8"/>
      <c r="F158" s="9"/>
      <c r="G158" s="9">
        <f t="shared" si="2"/>
        <v>6883800</v>
      </c>
      <c r="H158" s="16" t="s">
        <v>196</v>
      </c>
      <c r="I158" s="99">
        <v>235</v>
      </c>
      <c r="J158" s="5"/>
      <c r="K158" s="5"/>
      <c r="L158" s="5"/>
      <c r="M158" s="5"/>
      <c r="N158" s="5"/>
      <c r="O158" s="5"/>
    </row>
    <row r="159" spans="1:15" ht="17.25" customHeight="1" x14ac:dyDescent="0.25">
      <c r="A159" s="92">
        <v>3</v>
      </c>
      <c r="B159" s="12" t="s">
        <v>160</v>
      </c>
      <c r="C159" s="7">
        <v>2.86</v>
      </c>
      <c r="D159" s="7"/>
      <c r="E159" s="8"/>
      <c r="F159" s="9"/>
      <c r="G159" s="9">
        <f t="shared" si="2"/>
        <v>4261400</v>
      </c>
      <c r="H159" s="16" t="s">
        <v>196</v>
      </c>
      <c r="I159" s="99">
        <v>241</v>
      </c>
      <c r="J159" s="5"/>
      <c r="K159" s="5"/>
      <c r="L159" s="5"/>
      <c r="M159" s="5"/>
      <c r="N159" s="5"/>
      <c r="O159" s="5"/>
    </row>
    <row r="160" spans="1:15" ht="17.25" customHeight="1" x14ac:dyDescent="0.25">
      <c r="A160" s="92">
        <v>4</v>
      </c>
      <c r="B160" s="12" t="s">
        <v>161</v>
      </c>
      <c r="C160" s="7">
        <v>3.66</v>
      </c>
      <c r="D160" s="7"/>
      <c r="E160" s="8"/>
      <c r="F160" s="9"/>
      <c r="G160" s="9">
        <f t="shared" si="2"/>
        <v>5453400</v>
      </c>
      <c r="H160" s="16" t="s">
        <v>196</v>
      </c>
      <c r="I160" s="99">
        <v>236</v>
      </c>
      <c r="J160" s="5"/>
      <c r="K160" s="5"/>
      <c r="L160" s="5"/>
      <c r="M160" s="5"/>
      <c r="N160" s="5"/>
      <c r="O160" s="5"/>
    </row>
    <row r="161" spans="1:15" ht="17.25" customHeight="1" x14ac:dyDescent="0.25">
      <c r="A161" s="92">
        <v>5</v>
      </c>
      <c r="B161" s="12" t="s">
        <v>162</v>
      </c>
      <c r="C161" s="11">
        <v>3</v>
      </c>
      <c r="D161" s="7"/>
      <c r="E161" s="8"/>
      <c r="F161" s="9"/>
      <c r="G161" s="9">
        <f t="shared" si="2"/>
        <v>4470000</v>
      </c>
      <c r="H161" s="16" t="s">
        <v>196</v>
      </c>
      <c r="I161" s="99">
        <v>237</v>
      </c>
      <c r="J161" s="5"/>
      <c r="K161" s="5"/>
      <c r="L161" s="5"/>
      <c r="M161" s="5"/>
      <c r="N161" s="5"/>
      <c r="O161" s="5"/>
    </row>
    <row r="162" spans="1:15" s="110" customFormat="1" ht="17.25" customHeight="1" x14ac:dyDescent="0.25">
      <c r="A162" s="100">
        <v>6</v>
      </c>
      <c r="B162" s="101" t="s">
        <v>163</v>
      </c>
      <c r="C162" s="102">
        <f>2.34</f>
        <v>2.34</v>
      </c>
      <c r="D162" s="103"/>
      <c r="E162" s="104"/>
      <c r="F162" s="105"/>
      <c r="G162" s="105">
        <f t="shared" si="2"/>
        <v>3486600</v>
      </c>
      <c r="H162" s="106" t="s">
        <v>196</v>
      </c>
      <c r="I162" s="107">
        <v>0</v>
      </c>
      <c r="J162" s="109"/>
      <c r="K162" s="109"/>
      <c r="L162" s="109"/>
      <c r="M162" s="109"/>
      <c r="N162" s="109"/>
      <c r="O162" s="109"/>
    </row>
    <row r="163" spans="1:15" s="121" customFormat="1" ht="17.25" customHeight="1" x14ac:dyDescent="0.25">
      <c r="A163" s="111">
        <v>7</v>
      </c>
      <c r="B163" s="112" t="s">
        <v>210</v>
      </c>
      <c r="C163" s="113"/>
      <c r="D163" s="114"/>
      <c r="E163" s="115"/>
      <c r="F163" s="116"/>
      <c r="G163" s="116">
        <f t="shared" si="2"/>
        <v>0</v>
      </c>
      <c r="H163" s="117" t="s">
        <v>196</v>
      </c>
      <c r="I163" s="118">
        <v>196</v>
      </c>
      <c r="J163" s="120"/>
      <c r="K163" s="120"/>
      <c r="L163" s="120"/>
      <c r="M163" s="120"/>
      <c r="N163" s="120"/>
      <c r="O163" s="120"/>
    </row>
    <row r="164" spans="1:15" s="45" customFormat="1" ht="24" customHeight="1" x14ac:dyDescent="0.25">
      <c r="A164" s="44" t="s">
        <v>117</v>
      </c>
      <c r="B164" s="39" t="s">
        <v>164</v>
      </c>
      <c r="C164" s="30"/>
      <c r="D164" s="30"/>
      <c r="E164" s="40"/>
      <c r="F164" s="41"/>
      <c r="G164" s="41">
        <f t="shared" si="2"/>
        <v>0</v>
      </c>
      <c r="H164" s="42"/>
      <c r="I164" s="95"/>
      <c r="J164" s="43"/>
      <c r="K164" s="43"/>
      <c r="L164" s="43"/>
      <c r="M164" s="43"/>
      <c r="N164" s="43"/>
      <c r="O164" s="43"/>
    </row>
    <row r="165" spans="1:15" ht="17.25" customHeight="1" x14ac:dyDescent="0.25">
      <c r="A165" s="92">
        <v>1</v>
      </c>
      <c r="B165" s="5" t="s">
        <v>165</v>
      </c>
      <c r="C165" s="7">
        <v>3.33</v>
      </c>
      <c r="D165" s="7">
        <v>0.4</v>
      </c>
      <c r="E165" s="8"/>
      <c r="F165" s="9"/>
      <c r="G165" s="9">
        <f t="shared" si="2"/>
        <v>5557700</v>
      </c>
      <c r="H165" s="16" t="s">
        <v>196</v>
      </c>
      <c r="I165" s="99">
        <v>98</v>
      </c>
      <c r="J165" s="5"/>
      <c r="K165" s="5"/>
      <c r="L165" s="5"/>
      <c r="M165" s="5"/>
      <c r="N165" s="5"/>
      <c r="O165" s="5"/>
    </row>
    <row r="166" spans="1:15" ht="17.25" customHeight="1" x14ac:dyDescent="0.25">
      <c r="A166" s="92">
        <v>2</v>
      </c>
      <c r="B166" s="5" t="s">
        <v>166</v>
      </c>
      <c r="C166" s="7">
        <v>3.33</v>
      </c>
      <c r="D166" s="7">
        <v>0.3</v>
      </c>
      <c r="E166" s="8"/>
      <c r="F166" s="9"/>
      <c r="G166" s="9">
        <f t="shared" si="2"/>
        <v>5408700</v>
      </c>
      <c r="H166" s="16" t="s">
        <v>196</v>
      </c>
      <c r="I166" s="99">
        <v>88</v>
      </c>
      <c r="J166" s="5"/>
      <c r="K166" s="5"/>
      <c r="L166" s="5"/>
      <c r="M166" s="5"/>
      <c r="N166" s="5"/>
      <c r="O166" s="5"/>
    </row>
    <row r="167" spans="1:15" ht="17.25" customHeight="1" x14ac:dyDescent="0.25">
      <c r="A167" s="92">
        <v>3</v>
      </c>
      <c r="B167" s="5" t="s">
        <v>167</v>
      </c>
      <c r="C167" s="7">
        <v>4.32</v>
      </c>
      <c r="D167" s="7"/>
      <c r="E167" s="8"/>
      <c r="F167" s="9"/>
      <c r="G167" s="9">
        <f t="shared" si="2"/>
        <v>6436800</v>
      </c>
      <c r="H167" s="16" t="s">
        <v>196</v>
      </c>
      <c r="I167" s="99">
        <v>85</v>
      </c>
      <c r="J167" s="5"/>
      <c r="K167" s="5"/>
      <c r="L167" s="5"/>
      <c r="M167" s="5"/>
      <c r="N167" s="5"/>
      <c r="O167" s="5"/>
    </row>
    <row r="168" spans="1:15" ht="17.25" customHeight="1" x14ac:dyDescent="0.25">
      <c r="A168" s="92">
        <v>4</v>
      </c>
      <c r="B168" s="5" t="s">
        <v>168</v>
      </c>
      <c r="C168" s="7">
        <v>4.0599999999999996</v>
      </c>
      <c r="D168" s="7"/>
      <c r="E168" s="8">
        <v>0.44659999999999994</v>
      </c>
      <c r="F168" s="9"/>
      <c r="G168" s="9">
        <f t="shared" si="2"/>
        <v>6714834</v>
      </c>
      <c r="H168" s="16" t="s">
        <v>196</v>
      </c>
      <c r="I168" s="99">
        <v>94</v>
      </c>
      <c r="J168" s="5"/>
      <c r="K168" s="5"/>
      <c r="L168" s="5"/>
      <c r="M168" s="5"/>
      <c r="N168" s="5"/>
      <c r="O168" s="5"/>
    </row>
    <row r="169" spans="1:15" ht="17.25" customHeight="1" x14ac:dyDescent="0.25">
      <c r="A169" s="92">
        <v>5</v>
      </c>
      <c r="B169" s="5" t="s">
        <v>169</v>
      </c>
      <c r="C169" s="7">
        <v>2.86</v>
      </c>
      <c r="D169" s="7"/>
      <c r="E169" s="8"/>
      <c r="F169" s="9"/>
      <c r="G169" s="9">
        <f t="shared" si="2"/>
        <v>4261400</v>
      </c>
      <c r="H169" s="16" t="s">
        <v>196</v>
      </c>
      <c r="I169" s="99">
        <v>91</v>
      </c>
      <c r="J169" s="5"/>
      <c r="K169" s="5"/>
      <c r="L169" s="5"/>
      <c r="M169" s="5"/>
      <c r="N169" s="5"/>
      <c r="O169" s="5"/>
    </row>
    <row r="170" spans="1:15" s="45" customFormat="1" ht="24" customHeight="1" x14ac:dyDescent="0.25">
      <c r="A170" s="44" t="s">
        <v>133</v>
      </c>
      <c r="B170" s="39" t="s">
        <v>170</v>
      </c>
      <c r="C170" s="30"/>
      <c r="D170" s="30"/>
      <c r="E170" s="40"/>
      <c r="F170" s="41"/>
      <c r="G170" s="41">
        <f t="shared" si="2"/>
        <v>0</v>
      </c>
      <c r="H170" s="42"/>
      <c r="I170" s="95"/>
      <c r="J170" s="43"/>
      <c r="K170" s="43"/>
      <c r="L170" s="43"/>
      <c r="M170" s="43"/>
      <c r="N170" s="43"/>
      <c r="O170" s="43"/>
    </row>
    <row r="171" spans="1:15" ht="17.25" customHeight="1" x14ac:dyDescent="0.25">
      <c r="A171" s="92">
        <v>1</v>
      </c>
      <c r="B171" s="6" t="s">
        <v>171</v>
      </c>
      <c r="C171" s="7">
        <v>2.41</v>
      </c>
      <c r="D171" s="7"/>
      <c r="E171" s="8"/>
      <c r="F171" s="9"/>
      <c r="G171" s="9">
        <f t="shared" si="2"/>
        <v>3590900</v>
      </c>
      <c r="H171" s="16" t="s">
        <v>196</v>
      </c>
      <c r="I171" s="123">
        <v>239</v>
      </c>
      <c r="J171" s="10"/>
      <c r="K171" s="5"/>
      <c r="L171" s="5"/>
      <c r="M171" s="5"/>
      <c r="N171" s="5"/>
      <c r="O171" s="5"/>
    </row>
    <row r="172" spans="1:15" ht="17.25" customHeight="1" x14ac:dyDescent="0.25">
      <c r="A172" s="92">
        <v>2</v>
      </c>
      <c r="B172" s="6" t="s">
        <v>172</v>
      </c>
      <c r="C172" s="7">
        <v>2.0499999999999998</v>
      </c>
      <c r="D172" s="7"/>
      <c r="E172" s="8"/>
      <c r="F172" s="9"/>
      <c r="G172" s="9">
        <f t="shared" si="2"/>
        <v>3054499.9999999995</v>
      </c>
      <c r="H172" s="16" t="s">
        <v>196</v>
      </c>
      <c r="I172" s="123">
        <v>247</v>
      </c>
      <c r="J172" s="10"/>
      <c r="K172" s="5"/>
      <c r="L172" s="5"/>
      <c r="M172" s="5"/>
      <c r="N172" s="5"/>
      <c r="O172" s="5"/>
    </row>
    <row r="173" spans="1:15" s="45" customFormat="1" ht="24" customHeight="1" x14ac:dyDescent="0.25">
      <c r="A173" s="44" t="s">
        <v>144</v>
      </c>
      <c r="B173" s="39" t="s">
        <v>173</v>
      </c>
      <c r="C173" s="30"/>
      <c r="D173" s="30"/>
      <c r="E173" s="40"/>
      <c r="F173" s="41"/>
      <c r="G173" s="41">
        <f t="shared" si="2"/>
        <v>0</v>
      </c>
      <c r="H173" s="42"/>
      <c r="I173" s="95"/>
      <c r="J173" s="43"/>
      <c r="K173" s="43"/>
      <c r="L173" s="43"/>
      <c r="M173" s="43"/>
      <c r="N173" s="43"/>
      <c r="O173" s="43"/>
    </row>
    <row r="174" spans="1:15" s="121" customFormat="1" ht="17.25" customHeight="1" x14ac:dyDescent="0.25">
      <c r="A174" s="111">
        <v>1</v>
      </c>
      <c r="B174" s="124" t="s">
        <v>174</v>
      </c>
      <c r="C174" s="113">
        <v>2.08</v>
      </c>
      <c r="D174" s="114"/>
      <c r="E174" s="115"/>
      <c r="F174" s="116"/>
      <c r="G174" s="116">
        <f t="shared" si="2"/>
        <v>3099200</v>
      </c>
      <c r="H174" s="117" t="s">
        <v>196</v>
      </c>
      <c r="I174" s="125"/>
      <c r="J174" s="119"/>
      <c r="K174" s="120"/>
      <c r="L174" s="120"/>
      <c r="M174" s="120"/>
      <c r="N174" s="120"/>
      <c r="O174" s="120"/>
    </row>
    <row r="175" spans="1:15" ht="17.25" customHeight="1" x14ac:dyDescent="0.25">
      <c r="A175" s="92">
        <v>2</v>
      </c>
      <c r="B175" s="6" t="s">
        <v>175</v>
      </c>
      <c r="C175" s="11">
        <v>2.08</v>
      </c>
      <c r="D175" s="7"/>
      <c r="E175" s="8"/>
      <c r="F175" s="9"/>
      <c r="G175" s="9">
        <f t="shared" si="2"/>
        <v>3099200</v>
      </c>
      <c r="H175" s="16" t="s">
        <v>196</v>
      </c>
      <c r="I175" s="126">
        <v>173</v>
      </c>
      <c r="J175" s="10"/>
      <c r="K175" s="5"/>
      <c r="L175" s="5"/>
      <c r="M175" s="5"/>
      <c r="N175" s="5"/>
      <c r="O175" s="5"/>
    </row>
    <row r="176" spans="1:15" ht="17.25" customHeight="1" x14ac:dyDescent="0.25">
      <c r="A176" s="92">
        <v>3</v>
      </c>
      <c r="B176" s="6" t="s">
        <v>95</v>
      </c>
      <c r="C176" s="11">
        <v>2.08</v>
      </c>
      <c r="D176" s="7"/>
      <c r="E176" s="8"/>
      <c r="F176" s="9"/>
      <c r="G176" s="9">
        <f t="shared" si="2"/>
        <v>3099200</v>
      </c>
      <c r="H176" s="16" t="s">
        <v>196</v>
      </c>
      <c r="I176" s="126">
        <v>173</v>
      </c>
      <c r="J176" s="5"/>
      <c r="K176" s="5"/>
      <c r="L176" s="5"/>
      <c r="M176" s="5"/>
      <c r="N176" s="5"/>
      <c r="O176" s="5"/>
    </row>
    <row r="177" spans="1:56" ht="17.25" customHeight="1" x14ac:dyDescent="0.25">
      <c r="A177" s="92">
        <v>4</v>
      </c>
      <c r="B177" s="12" t="s">
        <v>176</v>
      </c>
      <c r="C177" s="11">
        <v>1</v>
      </c>
      <c r="D177" s="7"/>
      <c r="E177" s="8"/>
      <c r="F177" s="9"/>
      <c r="G177" s="9">
        <f t="shared" si="2"/>
        <v>1490000</v>
      </c>
      <c r="H177" s="16" t="s">
        <v>196</v>
      </c>
      <c r="I177" s="126">
        <v>251</v>
      </c>
      <c r="J177" s="5"/>
      <c r="K177" s="5"/>
      <c r="L177" s="5"/>
      <c r="M177" s="5"/>
      <c r="N177" s="5"/>
      <c r="O177" s="5"/>
    </row>
    <row r="178" spans="1:56" s="45" customFormat="1" ht="24" customHeight="1" x14ac:dyDescent="0.25">
      <c r="A178" s="44" t="s">
        <v>177</v>
      </c>
      <c r="B178" s="39" t="s">
        <v>178</v>
      </c>
      <c r="C178" s="30"/>
      <c r="D178" s="30"/>
      <c r="E178" s="40"/>
      <c r="F178" s="41"/>
      <c r="G178" s="41">
        <f t="shared" si="2"/>
        <v>0</v>
      </c>
      <c r="H178" s="42"/>
      <c r="I178" s="95"/>
      <c r="J178" s="43"/>
      <c r="K178" s="43"/>
      <c r="L178" s="43"/>
      <c r="M178" s="43"/>
      <c r="N178" s="43"/>
      <c r="O178" s="43"/>
    </row>
    <row r="179" spans="1:56" s="50" customFormat="1" ht="14.25" x14ac:dyDescent="0.2">
      <c r="A179" s="93"/>
      <c r="B179" s="46" t="s">
        <v>179</v>
      </c>
      <c r="C179" s="47">
        <f>SUM(C8:C178)</f>
        <v>434.81000000000034</v>
      </c>
      <c r="D179" s="47">
        <f t="shared" ref="D179:I179" si="3">SUM(D8:D178)</f>
        <v>13.000000000000007</v>
      </c>
      <c r="E179" s="47">
        <f t="shared" si="3"/>
        <v>6.6619999999999999</v>
      </c>
      <c r="F179" s="47">
        <f t="shared" si="3"/>
        <v>0</v>
      </c>
      <c r="G179" s="47">
        <f t="shared" si="3"/>
        <v>677163280</v>
      </c>
      <c r="H179" s="47">
        <f t="shared" si="3"/>
        <v>0</v>
      </c>
      <c r="I179" s="127">
        <f t="shared" si="3"/>
        <v>29555</v>
      </c>
      <c r="J179" s="48"/>
      <c r="K179" s="49"/>
      <c r="L179" s="49"/>
      <c r="M179" s="49"/>
      <c r="N179" s="49"/>
      <c r="O179" s="49"/>
    </row>
    <row r="180" spans="1:56" s="50" customFormat="1" x14ac:dyDescent="0.25">
      <c r="A180" s="94"/>
      <c r="B180" s="51"/>
      <c r="C180" s="52"/>
      <c r="D180" s="52"/>
      <c r="E180" s="52"/>
      <c r="F180" s="52"/>
      <c r="G180" s="52"/>
      <c r="H180" s="53"/>
      <c r="I180" s="128"/>
      <c r="J180" s="54"/>
      <c r="K180" s="55"/>
      <c r="L180" s="55"/>
      <c r="M180" s="55"/>
      <c r="N180" s="55"/>
      <c r="O180" s="55"/>
    </row>
    <row r="181" spans="1:56" s="66" customFormat="1" ht="23.25" customHeight="1" x14ac:dyDescent="0.25">
      <c r="A181" s="56"/>
      <c r="B181" s="57" t="s">
        <v>198</v>
      </c>
      <c r="C181" s="58"/>
      <c r="D181" s="59"/>
      <c r="E181" s="60"/>
      <c r="F181" s="60"/>
      <c r="G181" s="60"/>
      <c r="H181" s="61"/>
      <c r="I181" s="62"/>
      <c r="J181" s="62"/>
      <c r="K181" s="63"/>
      <c r="L181" s="63"/>
      <c r="M181" s="64"/>
      <c r="N181" s="64"/>
      <c r="O181" s="64"/>
      <c r="P181" s="64"/>
      <c r="Q181" s="64"/>
      <c r="R181" s="64"/>
      <c r="S181" s="64"/>
      <c r="T181" s="64"/>
      <c r="U181" s="64"/>
      <c r="V181" s="64"/>
      <c r="W181" s="64"/>
      <c r="X181" s="64"/>
      <c r="Y181" s="64"/>
      <c r="Z181" s="64"/>
      <c r="AA181" s="64"/>
      <c r="AB181" s="64"/>
      <c r="AC181" s="64"/>
      <c r="AD181" s="64"/>
      <c r="AE181" s="64"/>
      <c r="AF181" s="64"/>
      <c r="AG181" s="64"/>
      <c r="AH181" s="64"/>
      <c r="AI181" s="64"/>
      <c r="AJ181" s="64"/>
      <c r="AK181" s="64"/>
      <c r="AL181" s="64"/>
      <c r="AM181" s="64"/>
      <c r="AN181" s="64"/>
      <c r="AO181" s="64"/>
      <c r="AP181" s="64"/>
      <c r="AQ181" s="64"/>
      <c r="AR181" s="64"/>
      <c r="AS181" s="64"/>
      <c r="AT181" s="65"/>
      <c r="AU181" s="65"/>
      <c r="AV181" s="65"/>
      <c r="AW181" s="65"/>
      <c r="AX181" s="65"/>
      <c r="AY181" s="65"/>
      <c r="AZ181" s="65"/>
      <c r="BA181" s="65"/>
      <c r="BB181" s="65"/>
      <c r="BC181" s="65"/>
      <c r="BD181" s="65"/>
    </row>
    <row r="182" spans="1:56" s="69" customFormat="1" ht="15.75" x14ac:dyDescent="0.25">
      <c r="A182" s="67"/>
      <c r="B182" s="68"/>
      <c r="D182" s="68"/>
      <c r="E182" s="68"/>
      <c r="I182" s="129"/>
      <c r="K182" s="70"/>
      <c r="L182" s="70"/>
      <c r="O182" s="71" t="s">
        <v>199</v>
      </c>
      <c r="P182" s="72"/>
      <c r="Q182" s="72"/>
      <c r="R182" s="72"/>
      <c r="S182" s="72"/>
      <c r="T182" s="72"/>
      <c r="U182" s="72"/>
      <c r="V182" s="72"/>
      <c r="W182" s="72"/>
      <c r="X182" s="72"/>
      <c r="Y182" s="72"/>
      <c r="Z182" s="72"/>
      <c r="AA182" s="72"/>
      <c r="AB182" s="72"/>
      <c r="AC182" s="72"/>
      <c r="AD182" s="72"/>
      <c r="AE182" s="72"/>
      <c r="AF182" s="72"/>
      <c r="AG182" s="72"/>
      <c r="AH182" s="72"/>
      <c r="AI182" s="72"/>
      <c r="AJ182" s="72"/>
      <c r="AK182" s="72"/>
      <c r="AL182" s="72"/>
      <c r="AM182" s="72"/>
      <c r="AN182" s="72"/>
      <c r="AO182" s="72"/>
      <c r="AP182" s="72"/>
      <c r="AQ182" s="72"/>
      <c r="AR182" s="72"/>
      <c r="AS182" s="72"/>
      <c r="AT182" s="73"/>
      <c r="AU182" s="73"/>
      <c r="AV182" s="73"/>
      <c r="AW182" s="73"/>
      <c r="AX182" s="73"/>
      <c r="AY182" s="73"/>
      <c r="AZ182" s="73"/>
      <c r="BA182" s="73"/>
      <c r="BB182" s="73"/>
      <c r="BC182" s="73"/>
      <c r="BD182" s="73"/>
    </row>
    <row r="183" spans="1:56" s="69" customFormat="1" ht="15.75" x14ac:dyDescent="0.25">
      <c r="A183" s="67"/>
      <c r="B183" s="74"/>
      <c r="C183" s="75" t="s">
        <v>200</v>
      </c>
      <c r="D183" s="74"/>
      <c r="E183" s="74"/>
      <c r="I183" s="130" t="s">
        <v>180</v>
      </c>
      <c r="J183" s="76"/>
      <c r="K183" s="74"/>
      <c r="L183" s="74"/>
      <c r="N183" s="77" t="s">
        <v>201</v>
      </c>
      <c r="O183" s="1"/>
      <c r="P183" s="72"/>
      <c r="Q183" s="72"/>
      <c r="R183" s="72"/>
      <c r="S183" s="72"/>
      <c r="T183" s="72"/>
      <c r="U183" s="72"/>
      <c r="V183" s="72"/>
      <c r="W183" s="72"/>
      <c r="X183" s="72"/>
      <c r="Y183" s="72"/>
      <c r="Z183" s="72"/>
      <c r="AA183" s="72"/>
      <c r="AB183" s="72"/>
      <c r="AC183" s="72"/>
      <c r="AD183" s="72"/>
      <c r="AE183" s="72"/>
      <c r="AF183" s="72"/>
      <c r="AG183" s="72"/>
      <c r="AH183" s="72"/>
      <c r="AI183" s="72"/>
      <c r="AJ183" s="72"/>
      <c r="AK183" s="72"/>
      <c r="AL183" s="72"/>
      <c r="AM183" s="72"/>
      <c r="AN183" s="72"/>
      <c r="AO183" s="72"/>
      <c r="AP183" s="72"/>
      <c r="AQ183" s="72"/>
      <c r="AR183" s="72"/>
      <c r="AS183" s="72"/>
      <c r="AT183" s="73"/>
      <c r="AU183" s="73"/>
      <c r="AV183" s="73"/>
      <c r="AW183" s="73"/>
      <c r="AX183" s="73"/>
      <c r="AY183" s="73"/>
      <c r="AZ183" s="73"/>
      <c r="BA183" s="73"/>
      <c r="BB183" s="73"/>
      <c r="BC183" s="73"/>
      <c r="BD183" s="73"/>
    </row>
    <row r="184" spans="1:56" s="69" customFormat="1" ht="23.25" customHeight="1" x14ac:dyDescent="0.25">
      <c r="A184" s="67"/>
      <c r="B184" s="74"/>
      <c r="C184" s="78"/>
      <c r="D184" s="74"/>
      <c r="E184" s="74"/>
      <c r="I184" s="130"/>
      <c r="J184" s="76"/>
      <c r="K184" s="79"/>
      <c r="L184" s="80"/>
      <c r="N184" s="81"/>
      <c r="O184" s="82"/>
      <c r="P184" s="72"/>
      <c r="Q184" s="72"/>
      <c r="R184" s="72"/>
      <c r="S184" s="72"/>
      <c r="T184" s="72"/>
      <c r="U184" s="72"/>
      <c r="V184" s="72"/>
      <c r="W184" s="72"/>
      <c r="X184" s="72"/>
      <c r="Y184" s="72"/>
      <c r="Z184" s="72"/>
      <c r="AA184" s="72"/>
      <c r="AB184" s="72"/>
      <c r="AC184" s="72"/>
      <c r="AD184" s="72"/>
      <c r="AE184" s="72"/>
      <c r="AF184" s="72"/>
      <c r="AG184" s="72"/>
      <c r="AH184" s="72"/>
      <c r="AI184" s="72"/>
      <c r="AJ184" s="72"/>
      <c r="AK184" s="72"/>
      <c r="AL184" s="72"/>
      <c r="AM184" s="72"/>
      <c r="AN184" s="72"/>
      <c r="AO184" s="72"/>
      <c r="AP184" s="72"/>
      <c r="AQ184" s="72"/>
      <c r="AR184" s="72"/>
      <c r="AS184" s="72"/>
      <c r="AT184" s="73"/>
      <c r="AU184" s="73"/>
      <c r="AV184" s="73"/>
      <c r="AW184" s="73"/>
      <c r="AX184" s="73"/>
      <c r="AY184" s="73"/>
      <c r="AZ184" s="73"/>
      <c r="BA184" s="73"/>
      <c r="BB184" s="73"/>
      <c r="BC184" s="73"/>
      <c r="BD184" s="73"/>
    </row>
    <row r="185" spans="1:56" s="69" customFormat="1" ht="15.75" x14ac:dyDescent="0.25">
      <c r="A185" s="67"/>
      <c r="B185" s="74"/>
      <c r="C185" s="78"/>
      <c r="D185" s="74"/>
      <c r="E185" s="74"/>
      <c r="I185" s="130"/>
      <c r="J185" s="76"/>
      <c r="K185" s="74"/>
      <c r="L185" s="83"/>
      <c r="N185" s="81"/>
      <c r="O185" s="1"/>
      <c r="P185" s="72"/>
      <c r="Q185" s="72"/>
      <c r="R185" s="72"/>
      <c r="S185" s="72"/>
      <c r="T185" s="72"/>
      <c r="U185" s="72"/>
      <c r="V185" s="72"/>
      <c r="W185" s="72"/>
      <c r="X185" s="72"/>
      <c r="Y185" s="72"/>
      <c r="Z185" s="72"/>
      <c r="AA185" s="72"/>
      <c r="AB185" s="72"/>
      <c r="AC185" s="72"/>
      <c r="AD185" s="72"/>
      <c r="AE185" s="72"/>
      <c r="AF185" s="72"/>
      <c r="AG185" s="72"/>
      <c r="AH185" s="72"/>
      <c r="AI185" s="72"/>
      <c r="AJ185" s="72"/>
      <c r="AK185" s="72"/>
      <c r="AL185" s="72"/>
      <c r="AM185" s="72"/>
      <c r="AN185" s="72"/>
      <c r="AO185" s="72"/>
      <c r="AP185" s="72"/>
      <c r="AQ185" s="72"/>
      <c r="AR185" s="72"/>
      <c r="AS185" s="72"/>
      <c r="AT185" s="73"/>
      <c r="AU185" s="73"/>
      <c r="AV185" s="73"/>
      <c r="AW185" s="73"/>
      <c r="AX185" s="73"/>
      <c r="AY185" s="73"/>
      <c r="AZ185" s="73"/>
      <c r="BA185" s="73"/>
      <c r="BB185" s="73"/>
      <c r="BC185" s="73"/>
      <c r="BD185" s="73"/>
    </row>
    <row r="186" spans="1:56" s="69" customFormat="1" ht="15.75" x14ac:dyDescent="0.25">
      <c r="A186" s="67"/>
      <c r="B186" s="68"/>
      <c r="C186" s="78"/>
      <c r="D186" s="75"/>
      <c r="E186" s="68"/>
      <c r="I186" s="130"/>
      <c r="J186" s="76"/>
      <c r="K186" s="68"/>
      <c r="L186" s="84"/>
      <c r="N186" s="81"/>
      <c r="O186" s="2"/>
      <c r="P186" s="72"/>
      <c r="Q186" s="72"/>
      <c r="R186" s="72"/>
      <c r="S186" s="72"/>
      <c r="T186" s="72"/>
      <c r="U186" s="72"/>
      <c r="V186" s="72"/>
      <c r="W186" s="72"/>
      <c r="X186" s="72"/>
      <c r="Y186" s="72"/>
      <c r="Z186" s="72"/>
      <c r="AA186" s="72"/>
      <c r="AB186" s="72"/>
      <c r="AC186" s="72"/>
      <c r="AD186" s="72"/>
      <c r="AE186" s="72"/>
      <c r="AF186" s="72"/>
      <c r="AG186" s="72"/>
      <c r="AH186" s="72"/>
      <c r="AI186" s="72"/>
      <c r="AJ186" s="72"/>
      <c r="AK186" s="72"/>
      <c r="AL186" s="72"/>
      <c r="AM186" s="72"/>
      <c r="AN186" s="72"/>
      <c r="AO186" s="72"/>
      <c r="AP186" s="72"/>
      <c r="AQ186" s="72"/>
      <c r="AR186" s="72"/>
      <c r="AS186" s="72"/>
      <c r="AT186" s="73"/>
      <c r="AU186" s="73"/>
      <c r="AV186" s="73"/>
      <c r="AW186" s="73"/>
      <c r="AX186" s="73"/>
      <c r="AY186" s="73"/>
      <c r="AZ186" s="73"/>
      <c r="BA186" s="73"/>
      <c r="BB186" s="73"/>
      <c r="BC186" s="73"/>
      <c r="BD186" s="73"/>
    </row>
    <row r="187" spans="1:56" s="69" customFormat="1" ht="27" customHeight="1" x14ac:dyDescent="0.25">
      <c r="A187" s="67"/>
      <c r="B187" s="3"/>
      <c r="C187" s="75" t="s">
        <v>17</v>
      </c>
      <c r="D187" s="85"/>
      <c r="E187" s="86"/>
      <c r="F187" s="86"/>
      <c r="G187" s="86"/>
      <c r="H187" s="87"/>
      <c r="I187" s="130" t="s">
        <v>202</v>
      </c>
      <c r="J187" s="76"/>
      <c r="K187" s="87"/>
      <c r="L187" s="62"/>
      <c r="N187" s="77" t="s">
        <v>203</v>
      </c>
      <c r="O187" s="72"/>
      <c r="P187" s="72"/>
      <c r="Q187" s="72"/>
      <c r="R187" s="72"/>
      <c r="S187" s="72"/>
      <c r="T187" s="72"/>
      <c r="U187" s="72"/>
      <c r="V187" s="72"/>
      <c r="W187" s="72"/>
      <c r="X187" s="72"/>
      <c r="Y187" s="72"/>
      <c r="Z187" s="72"/>
      <c r="AA187" s="72"/>
      <c r="AB187" s="72"/>
      <c r="AC187" s="72"/>
      <c r="AD187" s="72"/>
      <c r="AE187" s="72"/>
      <c r="AF187" s="72"/>
      <c r="AG187" s="72"/>
      <c r="AH187" s="72"/>
      <c r="AI187" s="72"/>
      <c r="AJ187" s="72"/>
      <c r="AK187" s="72"/>
      <c r="AL187" s="72"/>
      <c r="AM187" s="72"/>
      <c r="AN187" s="72"/>
      <c r="AO187" s="72"/>
      <c r="AP187" s="72"/>
      <c r="AQ187" s="72"/>
      <c r="AR187" s="72"/>
      <c r="AS187" s="72"/>
      <c r="AT187" s="73"/>
      <c r="AU187" s="73"/>
      <c r="AV187" s="73"/>
      <c r="AW187" s="73"/>
      <c r="AX187" s="73"/>
      <c r="AY187" s="73"/>
      <c r="AZ187" s="73"/>
      <c r="BA187" s="73"/>
      <c r="BB187" s="73"/>
      <c r="BC187" s="73"/>
      <c r="BD187" s="73"/>
    </row>
    <row r="188" spans="1:56" s="69" customFormat="1" ht="15.75" x14ac:dyDescent="0.25">
      <c r="A188" s="67"/>
      <c r="B188" s="3"/>
      <c r="C188" s="88"/>
      <c r="D188" s="89"/>
      <c r="E188" s="88"/>
      <c r="F188" s="86"/>
      <c r="G188" s="86"/>
      <c r="H188" s="87"/>
      <c r="I188" s="90"/>
      <c r="J188" s="90"/>
      <c r="K188" s="87"/>
      <c r="L188" s="62"/>
      <c r="N188" s="72"/>
      <c r="O188" s="72"/>
      <c r="P188" s="72"/>
      <c r="Q188" s="72"/>
      <c r="R188" s="72"/>
      <c r="S188" s="72"/>
      <c r="T188" s="72"/>
      <c r="U188" s="72"/>
      <c r="V188" s="72"/>
      <c r="W188" s="72"/>
      <c r="X188" s="72"/>
      <c r="Y188" s="72"/>
      <c r="Z188" s="72"/>
      <c r="AA188" s="72"/>
      <c r="AB188" s="72"/>
      <c r="AC188" s="72"/>
      <c r="AD188" s="72"/>
      <c r="AE188" s="72"/>
      <c r="AF188" s="72"/>
      <c r="AG188" s="72"/>
      <c r="AH188" s="72"/>
      <c r="AI188" s="72"/>
      <c r="AJ188" s="72"/>
      <c r="AK188" s="72"/>
      <c r="AL188" s="72"/>
      <c r="AM188" s="72"/>
      <c r="AN188" s="72"/>
      <c r="AO188" s="72"/>
      <c r="AP188" s="72"/>
      <c r="AQ188" s="72"/>
      <c r="AR188" s="72"/>
      <c r="AS188" s="72"/>
      <c r="AT188" s="73"/>
      <c r="AU188" s="73"/>
      <c r="AV188" s="73"/>
      <c r="AW188" s="73"/>
      <c r="AX188" s="73"/>
      <c r="AY188" s="73"/>
      <c r="AZ188" s="73"/>
      <c r="BA188" s="73"/>
      <c r="BB188" s="73"/>
      <c r="BC188" s="73"/>
      <c r="BD188" s="73"/>
    </row>
    <row r="189" spans="1:56" x14ac:dyDescent="0.25">
      <c r="J189" s="15"/>
    </row>
    <row r="190" spans="1:56" x14ac:dyDescent="0.25">
      <c r="C190" s="15"/>
      <c r="J190" s="15"/>
    </row>
    <row r="191" spans="1:56" x14ac:dyDescent="0.25">
      <c r="J191" s="15"/>
    </row>
    <row r="192" spans="1:56" x14ac:dyDescent="0.25">
      <c r="J192" s="15"/>
    </row>
    <row r="193" spans="10:10" s="4" customFormat="1" x14ac:dyDescent="0.25">
      <c r="J193" s="15"/>
    </row>
    <row r="194" spans="10:10" s="4" customFormat="1" x14ac:dyDescent="0.25">
      <c r="J194" s="15"/>
    </row>
    <row r="195" spans="10:10" s="4" customFormat="1" x14ac:dyDescent="0.25">
      <c r="J195" s="15"/>
    </row>
    <row r="196" spans="10:10" s="4" customFormat="1" x14ac:dyDescent="0.25">
      <c r="J196" s="15">
        <v>907027161.4563638</v>
      </c>
    </row>
    <row r="197" spans="10:10" s="4" customFormat="1" x14ac:dyDescent="0.25">
      <c r="J197" s="15"/>
    </row>
    <row r="198" spans="10:10" s="4" customFormat="1" x14ac:dyDescent="0.25">
      <c r="J198" s="15"/>
    </row>
    <row r="199" spans="10:10" s="4" customFormat="1" x14ac:dyDescent="0.25">
      <c r="J199" s="15"/>
    </row>
    <row r="200" spans="10:10" s="4" customFormat="1" x14ac:dyDescent="0.25">
      <c r="J200" s="15"/>
    </row>
    <row r="201" spans="10:10" s="4" customFormat="1" x14ac:dyDescent="0.25">
      <c r="J201" s="15"/>
    </row>
  </sheetData>
  <mergeCells count="3">
    <mergeCell ref="A4:O4"/>
    <mergeCell ref="A5:O5"/>
    <mergeCell ref="A6:H6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TNTT Quý 4,2020</vt:lpstr>
      <vt:lpstr>Sheet2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LEHUUNGOC</dc:creator>
  <cp:lastModifiedBy>Admin</cp:lastModifiedBy>
  <cp:lastPrinted>2021-02-09T01:03:55Z</cp:lastPrinted>
  <dcterms:created xsi:type="dcterms:W3CDTF">2021-02-05T03:30:55Z</dcterms:created>
  <dcterms:modified xsi:type="dcterms:W3CDTF">2021-02-09T01:39:02Z</dcterms:modified>
</cp:coreProperties>
</file>