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1"/>
  </bookViews>
  <sheets>
    <sheet name="Tổng hợp tiền" sheetId="8" r:id="rId1"/>
    <sheet name="Tổng hợp khoan 2021" sheetId="2" r:id="rId2"/>
    <sheet name="TH giấy" sheetId="3" r:id="rId3"/>
    <sheet name="Chi tiết sửa" sheetId="5" r:id="rId4"/>
  </sheets>
  <definedNames>
    <definedName name="_xlnm.Print_Titles" localSheetId="1">'Tổng hợp khoan 2021'!$6:$8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2" l="1"/>
  <c r="F43" i="2"/>
  <c r="G43" i="2"/>
  <c r="H43" i="2"/>
  <c r="I43" i="2"/>
  <c r="J43" i="2" s="1"/>
  <c r="K43" i="2"/>
  <c r="L43" i="2"/>
  <c r="N43" i="2"/>
  <c r="O43" i="2"/>
  <c r="P43" i="2"/>
  <c r="Q43" i="2"/>
  <c r="R43" i="2" s="1"/>
  <c r="S43" i="2"/>
  <c r="T43" i="2"/>
  <c r="U43" i="2"/>
  <c r="V43" i="2" s="1"/>
  <c r="W43" i="2"/>
  <c r="X43" i="2"/>
  <c r="Y43" i="2"/>
  <c r="Z43" i="2" s="1"/>
  <c r="AA43" i="2"/>
  <c r="AB43" i="2"/>
  <c r="AC43" i="2"/>
  <c r="AD43" i="2" s="1"/>
  <c r="AE43" i="2"/>
  <c r="AF43" i="2"/>
  <c r="AG43" i="2"/>
  <c r="AH43" i="2" s="1"/>
  <c r="AI43" i="2"/>
  <c r="AJ43" i="2"/>
  <c r="AK43" i="2"/>
  <c r="AL43" i="2" s="1"/>
  <c r="AM43" i="2"/>
  <c r="AN43" i="2"/>
  <c r="AL44" i="2"/>
  <c r="I23" i="8" l="1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H24" i="8"/>
  <c r="AJ74" i="2"/>
  <c r="AH74" i="2"/>
  <c r="AF74" i="2"/>
  <c r="Z74" i="2"/>
  <c r="X74" i="2"/>
  <c r="T74" i="2"/>
  <c r="R74" i="2"/>
  <c r="P74" i="2"/>
  <c r="N74" i="2"/>
  <c r="L74" i="2"/>
  <c r="J74" i="2"/>
  <c r="H74" i="2"/>
  <c r="F74" i="2"/>
  <c r="V74" i="2"/>
  <c r="AB74" i="2"/>
  <c r="AL74" i="2"/>
  <c r="AN74" i="2"/>
  <c r="I24" i="8" l="1"/>
  <c r="AN47" i="2" l="1"/>
  <c r="AL47" i="2"/>
  <c r="AJ47" i="2"/>
  <c r="AH47" i="2"/>
  <c r="AF47" i="2"/>
  <c r="AD47" i="2"/>
  <c r="AB47" i="2"/>
  <c r="Z47" i="2"/>
  <c r="X47" i="2"/>
  <c r="V47" i="2"/>
  <c r="T47" i="2"/>
  <c r="R47" i="2"/>
  <c r="P47" i="2"/>
  <c r="N47" i="2"/>
  <c r="L47" i="2"/>
  <c r="J47" i="2"/>
  <c r="H47" i="2"/>
  <c r="F47" i="2"/>
  <c r="I44" i="2" l="1"/>
  <c r="J44" i="2" s="1"/>
  <c r="G44" i="2"/>
  <c r="H44" i="2" s="1"/>
  <c r="E44" i="2"/>
  <c r="F44" i="2" s="1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N47" i="5"/>
  <c r="M47" i="5"/>
  <c r="L47" i="5"/>
  <c r="K47" i="5"/>
  <c r="J47" i="5"/>
  <c r="I47" i="5"/>
  <c r="H47" i="5"/>
  <c r="G47" i="5"/>
  <c r="F47" i="5"/>
  <c r="E47" i="5"/>
  <c r="AF23" i="5"/>
  <c r="AF52" i="5" s="1"/>
  <c r="AF53" i="5" s="1"/>
  <c r="AE23" i="5"/>
  <c r="AE52" i="5" s="1"/>
  <c r="AE53" i="5" s="1"/>
  <c r="AD23" i="5"/>
  <c r="AC23" i="5"/>
  <c r="AB23" i="5"/>
  <c r="AB52" i="5" s="1"/>
  <c r="AB53" i="5" s="1"/>
  <c r="AA23" i="5"/>
  <c r="AA52" i="5" s="1"/>
  <c r="AA53" i="5" s="1"/>
  <c r="Z23" i="5"/>
  <c r="Y23" i="5"/>
  <c r="X23" i="5"/>
  <c r="X52" i="5" s="1"/>
  <c r="X53" i="5" s="1"/>
  <c r="W23" i="5"/>
  <c r="W52" i="5" s="1"/>
  <c r="W53" i="5" s="1"/>
  <c r="V23" i="5"/>
  <c r="U23" i="5"/>
  <c r="T23" i="5"/>
  <c r="T52" i="5" s="1"/>
  <c r="T53" i="5" s="1"/>
  <c r="S23" i="5"/>
  <c r="S52" i="5" s="1"/>
  <c r="S53" i="5" s="1"/>
  <c r="R23" i="5"/>
  <c r="Q23" i="5"/>
  <c r="N23" i="5"/>
  <c r="M23" i="5"/>
  <c r="L23" i="5"/>
  <c r="K23" i="5"/>
  <c r="J23" i="5"/>
  <c r="I23" i="5"/>
  <c r="H23" i="5"/>
  <c r="G23" i="5"/>
  <c r="F23" i="5"/>
  <c r="E23" i="5"/>
  <c r="AF4" i="5"/>
  <c r="AE4" i="5"/>
  <c r="AD4" i="5"/>
  <c r="AD52" i="5" s="1"/>
  <c r="AD53" i="5" s="1"/>
  <c r="AC4" i="5"/>
  <c r="AC52" i="5" s="1"/>
  <c r="AC53" i="5" s="1"/>
  <c r="AB4" i="5"/>
  <c r="AA4" i="5"/>
  <c r="Z4" i="5"/>
  <c r="Z52" i="5" s="1"/>
  <c r="Z53" i="5" s="1"/>
  <c r="Y4" i="5"/>
  <c r="Y52" i="5" s="1"/>
  <c r="Y53" i="5" s="1"/>
  <c r="X4" i="5"/>
  <c r="W4" i="5"/>
  <c r="V4" i="5"/>
  <c r="V52" i="5" s="1"/>
  <c r="V53" i="5" s="1"/>
  <c r="U4" i="5"/>
  <c r="U52" i="5" s="1"/>
  <c r="U53" i="5" s="1"/>
  <c r="T4" i="5"/>
  <c r="S4" i="5"/>
  <c r="R4" i="5"/>
  <c r="Q4" i="5"/>
  <c r="P4" i="5"/>
  <c r="O4" i="5"/>
  <c r="N4" i="5"/>
  <c r="M4" i="5"/>
  <c r="L4" i="5"/>
  <c r="K4" i="5"/>
  <c r="J4" i="5"/>
  <c r="J52" i="5" s="1"/>
  <c r="J53" i="5" s="1"/>
  <c r="I4" i="5"/>
  <c r="H4" i="5"/>
  <c r="G4" i="5"/>
  <c r="F4" i="5"/>
  <c r="F52" i="5" s="1"/>
  <c r="F53" i="5" s="1"/>
  <c r="E4" i="5"/>
  <c r="E52" i="5" s="1"/>
  <c r="E53" i="5" s="1"/>
  <c r="D4" i="5"/>
  <c r="C4" i="5"/>
  <c r="L44" i="2"/>
  <c r="N44" i="2"/>
  <c r="P44" i="2"/>
  <c r="R44" i="2"/>
  <c r="T44" i="2"/>
  <c r="V44" i="2"/>
  <c r="X44" i="2"/>
  <c r="Z44" i="2"/>
  <c r="AB44" i="2"/>
  <c r="AD44" i="2"/>
  <c r="AF44" i="2"/>
  <c r="AH44" i="2"/>
  <c r="AJ44" i="2"/>
  <c r="AN44" i="2"/>
  <c r="AP44" i="2"/>
  <c r="E45" i="2"/>
  <c r="F45" i="2" s="1"/>
  <c r="G45" i="2"/>
  <c r="H45" i="2" s="1"/>
  <c r="J45" i="2"/>
  <c r="L45" i="2"/>
  <c r="N45" i="2"/>
  <c r="P45" i="2"/>
  <c r="R45" i="2"/>
  <c r="T45" i="2"/>
  <c r="V45" i="2"/>
  <c r="X45" i="2"/>
  <c r="Z45" i="2"/>
  <c r="AB45" i="2"/>
  <c r="AD45" i="2"/>
  <c r="AF45" i="2"/>
  <c r="AH45" i="2"/>
  <c r="AJ45" i="2"/>
  <c r="AL45" i="2"/>
  <c r="AN45" i="2"/>
  <c r="AP45" i="2"/>
  <c r="G52" i="5" l="1"/>
  <c r="G53" i="5" s="1"/>
  <c r="K52" i="5"/>
  <c r="K53" i="5" s="1"/>
  <c r="H52" i="5"/>
  <c r="H53" i="5" s="1"/>
  <c r="L52" i="5"/>
  <c r="L53" i="5" s="1"/>
  <c r="N52" i="5"/>
  <c r="N53" i="5" s="1"/>
  <c r="R52" i="5"/>
  <c r="R53" i="5" s="1"/>
  <c r="I52" i="5"/>
  <c r="I53" i="5" s="1"/>
  <c r="Q52" i="5"/>
  <c r="Q53" i="5" s="1"/>
  <c r="M52" i="5"/>
  <c r="M53" i="5" s="1"/>
  <c r="AO45" i="2"/>
  <c r="AR45" i="2" s="1"/>
  <c r="AO44" i="2"/>
  <c r="AR44" i="2" s="1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67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6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71" i="2"/>
  <c r="P72" i="2"/>
  <c r="P61" i="2"/>
  <c r="P70" i="2"/>
  <c r="P62" i="2"/>
  <c r="P66" i="2"/>
  <c r="P68" i="2"/>
  <c r="P69" i="2"/>
  <c r="P63" i="2"/>
  <c r="P64" i="2"/>
  <c r="P65" i="2"/>
  <c r="P73" i="2"/>
  <c r="P75" i="2"/>
  <c r="P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67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6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71" i="2"/>
  <c r="AN72" i="2"/>
  <c r="AN61" i="2"/>
  <c r="AN70" i="2"/>
  <c r="AN62" i="2"/>
  <c r="AN66" i="2"/>
  <c r="AN68" i="2"/>
  <c r="AN69" i="2"/>
  <c r="AN63" i="2"/>
  <c r="AN64" i="2"/>
  <c r="AN65" i="2"/>
  <c r="AN73" i="2"/>
  <c r="AN75" i="2"/>
  <c r="AN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67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6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71" i="2"/>
  <c r="AL72" i="2"/>
  <c r="AL61" i="2"/>
  <c r="AL70" i="2"/>
  <c r="AL62" i="2"/>
  <c r="AL66" i="2"/>
  <c r="AL68" i="2"/>
  <c r="AL69" i="2"/>
  <c r="AL63" i="2"/>
  <c r="AL64" i="2"/>
  <c r="AL65" i="2"/>
  <c r="AL73" i="2"/>
  <c r="AL75" i="2"/>
  <c r="AL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67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6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71" i="2"/>
  <c r="AJ72" i="2"/>
  <c r="AJ61" i="2"/>
  <c r="AJ70" i="2"/>
  <c r="AJ62" i="2"/>
  <c r="AJ66" i="2"/>
  <c r="AJ68" i="2"/>
  <c r="AJ69" i="2"/>
  <c r="AJ63" i="2"/>
  <c r="AJ64" i="2"/>
  <c r="AJ65" i="2"/>
  <c r="AJ73" i="2"/>
  <c r="AJ75" i="2"/>
  <c r="AJ9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67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6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71" i="2"/>
  <c r="AH72" i="2"/>
  <c r="AH61" i="2"/>
  <c r="AH70" i="2"/>
  <c r="AH62" i="2"/>
  <c r="AH66" i="2"/>
  <c r="AH68" i="2"/>
  <c r="AH69" i="2"/>
  <c r="AH63" i="2"/>
  <c r="AH64" i="2"/>
  <c r="AH65" i="2"/>
  <c r="AH73" i="2"/>
  <c r="AH75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67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6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71" i="2"/>
  <c r="AF72" i="2"/>
  <c r="AF61" i="2"/>
  <c r="AF70" i="2"/>
  <c r="AF62" i="2"/>
  <c r="AF66" i="2"/>
  <c r="AF68" i="2"/>
  <c r="AF69" i="2"/>
  <c r="AF63" i="2"/>
  <c r="AF64" i="2"/>
  <c r="AF65" i="2"/>
  <c r="AF73" i="2"/>
  <c r="AF75" i="2"/>
  <c r="AF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67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6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71" i="2"/>
  <c r="AD72" i="2"/>
  <c r="AD61" i="2"/>
  <c r="AD70" i="2"/>
  <c r="AD62" i="2"/>
  <c r="AD66" i="2"/>
  <c r="AD68" i="2"/>
  <c r="AD69" i="2"/>
  <c r="AD63" i="2"/>
  <c r="AD64" i="2"/>
  <c r="AD65" i="2"/>
  <c r="AD73" i="2"/>
  <c r="AD75" i="2"/>
  <c r="AD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6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6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71" i="2"/>
  <c r="AB72" i="2"/>
  <c r="AB61" i="2"/>
  <c r="AB70" i="2"/>
  <c r="AB62" i="2"/>
  <c r="AB66" i="2"/>
  <c r="AB68" i="2"/>
  <c r="AB69" i="2"/>
  <c r="AB63" i="2"/>
  <c r="AB64" i="2"/>
  <c r="AB65" i="2"/>
  <c r="AB73" i="2"/>
  <c r="AB75" i="2"/>
  <c r="AB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67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6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71" i="2"/>
  <c r="Z72" i="2"/>
  <c r="Z61" i="2"/>
  <c r="Z70" i="2"/>
  <c r="Z62" i="2"/>
  <c r="Z66" i="2"/>
  <c r="Z68" i="2"/>
  <c r="Z69" i="2"/>
  <c r="Z63" i="2"/>
  <c r="Z64" i="2"/>
  <c r="Z65" i="2"/>
  <c r="Z73" i="2"/>
  <c r="Z75" i="2"/>
  <c r="Z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67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6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71" i="2"/>
  <c r="X72" i="2"/>
  <c r="X61" i="2"/>
  <c r="X70" i="2"/>
  <c r="X62" i="2"/>
  <c r="X66" i="2"/>
  <c r="X68" i="2"/>
  <c r="X69" i="2"/>
  <c r="X63" i="2"/>
  <c r="X64" i="2"/>
  <c r="X65" i="2"/>
  <c r="X73" i="2"/>
  <c r="X75" i="2"/>
  <c r="X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67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6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71" i="2"/>
  <c r="V72" i="2"/>
  <c r="V61" i="2"/>
  <c r="V70" i="2"/>
  <c r="V62" i="2"/>
  <c r="V66" i="2"/>
  <c r="V68" i="2"/>
  <c r="V69" i="2"/>
  <c r="V63" i="2"/>
  <c r="V64" i="2"/>
  <c r="V65" i="2"/>
  <c r="V73" i="2"/>
  <c r="V75" i="2"/>
  <c r="V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67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6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71" i="2"/>
  <c r="T72" i="2"/>
  <c r="T61" i="2"/>
  <c r="T70" i="2"/>
  <c r="T62" i="2"/>
  <c r="T66" i="2"/>
  <c r="T68" i="2"/>
  <c r="T69" i="2"/>
  <c r="T63" i="2"/>
  <c r="T64" i="2"/>
  <c r="T65" i="2"/>
  <c r="T73" i="2"/>
  <c r="T75" i="2"/>
  <c r="T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67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6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71" i="2"/>
  <c r="R72" i="2"/>
  <c r="R61" i="2"/>
  <c r="R70" i="2"/>
  <c r="R62" i="2"/>
  <c r="R66" i="2"/>
  <c r="R68" i="2"/>
  <c r="R69" i="2"/>
  <c r="R63" i="2"/>
  <c r="R64" i="2"/>
  <c r="R65" i="2"/>
  <c r="R73" i="2"/>
  <c r="R75" i="2"/>
  <c r="R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67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6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71" i="2"/>
  <c r="N72" i="2"/>
  <c r="N61" i="2"/>
  <c r="N70" i="2"/>
  <c r="N62" i="2"/>
  <c r="N66" i="2"/>
  <c r="N68" i="2"/>
  <c r="N69" i="2"/>
  <c r="N63" i="2"/>
  <c r="N64" i="2"/>
  <c r="N65" i="2"/>
  <c r="N73" i="2"/>
  <c r="N75" i="2"/>
  <c r="N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67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6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71" i="2"/>
  <c r="L72" i="2"/>
  <c r="L61" i="2"/>
  <c r="L70" i="2"/>
  <c r="L62" i="2"/>
  <c r="L66" i="2"/>
  <c r="L68" i="2"/>
  <c r="L69" i="2"/>
  <c r="L63" i="2"/>
  <c r="L64" i="2"/>
  <c r="L65" i="2"/>
  <c r="L73" i="2"/>
  <c r="L75" i="2"/>
  <c r="L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6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6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71" i="2"/>
  <c r="J72" i="2"/>
  <c r="J61" i="2"/>
  <c r="J70" i="2"/>
  <c r="J62" i="2"/>
  <c r="J66" i="2"/>
  <c r="J68" i="2"/>
  <c r="J69" i="2"/>
  <c r="J63" i="2"/>
  <c r="J64" i="2"/>
  <c r="J65" i="2"/>
  <c r="J73" i="2"/>
  <c r="J75" i="2"/>
  <c r="J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6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6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71" i="2"/>
  <c r="H72" i="2"/>
  <c r="H61" i="2"/>
  <c r="H70" i="2"/>
  <c r="H62" i="2"/>
  <c r="H66" i="2"/>
  <c r="H68" i="2"/>
  <c r="H69" i="2"/>
  <c r="H63" i="2"/>
  <c r="H64" i="2"/>
  <c r="H65" i="2"/>
  <c r="H73" i="2"/>
  <c r="H75" i="2"/>
  <c r="H9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6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6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71" i="2"/>
  <c r="F72" i="2"/>
  <c r="F61" i="2"/>
  <c r="F70" i="2"/>
  <c r="F62" i="2"/>
  <c r="F66" i="2"/>
  <c r="F68" i="2"/>
  <c r="F69" i="2"/>
  <c r="F63" i="2"/>
  <c r="F64" i="2"/>
  <c r="F65" i="2"/>
  <c r="F73" i="2"/>
  <c r="F75" i="2"/>
  <c r="F10" i="2"/>
  <c r="F11" i="2"/>
  <c r="F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67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6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71" i="2"/>
  <c r="AP72" i="2"/>
  <c r="AP61" i="2"/>
  <c r="AP70" i="2"/>
  <c r="AP62" i="2"/>
  <c r="AP66" i="2"/>
  <c r="AP68" i="2"/>
  <c r="AP69" i="2"/>
  <c r="AP63" i="2"/>
  <c r="AP64" i="2"/>
  <c r="AP65" i="2"/>
  <c r="AP73" i="2"/>
  <c r="AP75" i="2"/>
  <c r="AP9" i="2"/>
  <c r="J76" i="2" l="1"/>
  <c r="K8" i="8" s="1"/>
  <c r="N76" i="2"/>
  <c r="K10" i="8" s="1"/>
  <c r="C10" i="8" s="1"/>
  <c r="J10" i="8" s="1"/>
  <c r="X76" i="2"/>
  <c r="K15" i="8" s="1"/>
  <c r="C15" i="8" s="1"/>
  <c r="J15" i="8" s="1"/>
  <c r="AF76" i="2"/>
  <c r="K19" i="8" s="1"/>
  <c r="C19" i="8" s="1"/>
  <c r="J19" i="8" s="1"/>
  <c r="R76" i="2"/>
  <c r="K12" i="8" s="1"/>
  <c r="Z76" i="2"/>
  <c r="K16" i="8" s="1"/>
  <c r="AH76" i="2"/>
  <c r="K20" i="8" s="1"/>
  <c r="AN76" i="2"/>
  <c r="K23" i="8" s="1"/>
  <c r="P76" i="2"/>
  <c r="K11" i="8" s="1"/>
  <c r="C11" i="8" s="1"/>
  <c r="J11" i="8" s="1"/>
  <c r="L76" i="2"/>
  <c r="K9" i="8" s="1"/>
  <c r="V76" i="2"/>
  <c r="K14" i="8" s="1"/>
  <c r="C14" i="8" s="1"/>
  <c r="J14" i="8" s="1"/>
  <c r="AD76" i="2"/>
  <c r="K18" i="8" s="1"/>
  <c r="C18" i="8" s="1"/>
  <c r="J18" i="8" s="1"/>
  <c r="AL76" i="2"/>
  <c r="K22" i="8" s="1"/>
  <c r="C22" i="8" s="1"/>
  <c r="J22" i="8" s="1"/>
  <c r="T76" i="2"/>
  <c r="K13" i="8" s="1"/>
  <c r="AB76" i="2"/>
  <c r="K17" i="8" s="1"/>
  <c r="AJ76" i="2"/>
  <c r="K21" i="8" s="1"/>
  <c r="C23" i="8" l="1"/>
  <c r="L23" i="8" s="1"/>
  <c r="L18" i="8"/>
  <c r="D18" i="8"/>
  <c r="L19" i="8"/>
  <c r="D19" i="8"/>
  <c r="C20" i="8"/>
  <c r="C13" i="8"/>
  <c r="C16" i="8"/>
  <c r="C21" i="8"/>
  <c r="C17" i="8"/>
  <c r="L22" i="8"/>
  <c r="D22" i="8"/>
  <c r="C12" i="8"/>
  <c r="C8" i="8"/>
  <c r="L11" i="8"/>
  <c r="D11" i="8"/>
  <c r="L10" i="8"/>
  <c r="D10" i="8"/>
  <c r="C9" i="8"/>
  <c r="L14" i="8"/>
  <c r="D14" i="8"/>
  <c r="L15" i="8"/>
  <c r="D15" i="8"/>
  <c r="AS76" i="2"/>
  <c r="AO69" i="2"/>
  <c r="AR69" i="2" s="1"/>
  <c r="AO30" i="2"/>
  <c r="AR30" i="2" s="1"/>
  <c r="AO10" i="2"/>
  <c r="AR10" i="2" s="1"/>
  <c r="AO9" i="2"/>
  <c r="AR9" i="2" s="1"/>
  <c r="AO75" i="2"/>
  <c r="AR75" i="2" s="1"/>
  <c r="AO73" i="2"/>
  <c r="AR73" i="2" s="1"/>
  <c r="AO65" i="2"/>
  <c r="AR65" i="2" s="1"/>
  <c r="AO64" i="2"/>
  <c r="AR64" i="2" s="1"/>
  <c r="AO63" i="2"/>
  <c r="AR63" i="2" s="1"/>
  <c r="AO68" i="2"/>
  <c r="AR68" i="2" s="1"/>
  <c r="AO66" i="2"/>
  <c r="AR66" i="2" s="1"/>
  <c r="AO62" i="2"/>
  <c r="AR62" i="2" s="1"/>
  <c r="AO70" i="2"/>
  <c r="AR70" i="2" s="1"/>
  <c r="AO61" i="2"/>
  <c r="AR61" i="2" s="1"/>
  <c r="AO72" i="2"/>
  <c r="AR72" i="2" s="1"/>
  <c r="AO71" i="2"/>
  <c r="AR71" i="2" s="1"/>
  <c r="AO60" i="2"/>
  <c r="AR60" i="2" s="1"/>
  <c r="AO59" i="2"/>
  <c r="AR59" i="2" s="1"/>
  <c r="AO58" i="2"/>
  <c r="AR58" i="2" s="1"/>
  <c r="AO57" i="2"/>
  <c r="AR57" i="2" s="1"/>
  <c r="AO56" i="2"/>
  <c r="AR56" i="2" s="1"/>
  <c r="AO55" i="2"/>
  <c r="AR55" i="2" s="1"/>
  <c r="AO54" i="2"/>
  <c r="AR54" i="2" s="1"/>
  <c r="AO53" i="2"/>
  <c r="AR53" i="2" s="1"/>
  <c r="AO52" i="2"/>
  <c r="AR52" i="2" s="1"/>
  <c r="AO51" i="2"/>
  <c r="AR51" i="2" s="1"/>
  <c r="AO50" i="2"/>
  <c r="AR50" i="2" s="1"/>
  <c r="AO49" i="2"/>
  <c r="AR49" i="2" s="1"/>
  <c r="AO48" i="2"/>
  <c r="AR48" i="2" s="1"/>
  <c r="AO46" i="2"/>
  <c r="AR46" i="2" s="1"/>
  <c r="AO42" i="2"/>
  <c r="AR42" i="2" s="1"/>
  <c r="AO41" i="2"/>
  <c r="AR41" i="2" s="1"/>
  <c r="AO40" i="2"/>
  <c r="AR40" i="2" s="1"/>
  <c r="AO39" i="2"/>
  <c r="AR39" i="2" s="1"/>
  <c r="AO38" i="2"/>
  <c r="AR38" i="2" s="1"/>
  <c r="AO37" i="2"/>
  <c r="AR37" i="2" s="1"/>
  <c r="AO36" i="2"/>
  <c r="AR36" i="2" s="1"/>
  <c r="AO35" i="2"/>
  <c r="AR35" i="2" s="1"/>
  <c r="AO34" i="2"/>
  <c r="AR34" i="2" s="1"/>
  <c r="AO33" i="2"/>
  <c r="AR33" i="2" s="1"/>
  <c r="AO32" i="2"/>
  <c r="AR32" i="2" s="1"/>
  <c r="AO31" i="2"/>
  <c r="AR31" i="2" s="1"/>
  <c r="AO29" i="2"/>
  <c r="AR29" i="2" s="1"/>
  <c r="AO67" i="2"/>
  <c r="AR67" i="2" s="1"/>
  <c r="AO28" i="2"/>
  <c r="AR28" i="2" s="1"/>
  <c r="AO27" i="2"/>
  <c r="AR27" i="2" s="1"/>
  <c r="AO26" i="2"/>
  <c r="AR26" i="2" s="1"/>
  <c r="AO25" i="2"/>
  <c r="AR25" i="2" s="1"/>
  <c r="AO24" i="2"/>
  <c r="AR24" i="2" s="1"/>
  <c r="AO23" i="2"/>
  <c r="AR23" i="2" s="1"/>
  <c r="AO22" i="2"/>
  <c r="AR22" i="2" s="1"/>
  <c r="AO21" i="2"/>
  <c r="AR21" i="2" s="1"/>
  <c r="AO20" i="2"/>
  <c r="AR20" i="2" s="1"/>
  <c r="AO19" i="2"/>
  <c r="AR19" i="2" s="1"/>
  <c r="AO18" i="2"/>
  <c r="AR18" i="2" s="1"/>
  <c r="AO17" i="2"/>
  <c r="AR17" i="2" s="1"/>
  <c r="AO16" i="2"/>
  <c r="AR16" i="2" s="1"/>
  <c r="AO15" i="2"/>
  <c r="AR15" i="2" s="1"/>
  <c r="AO14" i="2"/>
  <c r="AR14" i="2" s="1"/>
  <c r="AO13" i="2"/>
  <c r="AR13" i="2" s="1"/>
  <c r="AO12" i="2"/>
  <c r="AR12" i="2" s="1"/>
  <c r="AO11" i="2"/>
  <c r="AR11" i="2" s="1"/>
  <c r="D23" i="8" l="1"/>
  <c r="J23" i="8"/>
  <c r="D16" i="8"/>
  <c r="J16" i="8"/>
  <c r="D12" i="8"/>
  <c r="J12" i="8"/>
  <c r="D21" i="8"/>
  <c r="J21" i="8"/>
  <c r="D9" i="8"/>
  <c r="J9" i="8"/>
  <c r="D13" i="8"/>
  <c r="J13" i="8"/>
  <c r="D8" i="8"/>
  <c r="J8" i="8"/>
  <c r="D17" i="8"/>
  <c r="J17" i="8"/>
  <c r="D20" i="8"/>
  <c r="J20" i="8"/>
  <c r="L12" i="8"/>
  <c r="L21" i="8"/>
  <c r="L13" i="8"/>
  <c r="L17" i="8"/>
  <c r="L16" i="8"/>
  <c r="L20" i="8"/>
  <c r="L8" i="8"/>
  <c r="L9" i="8"/>
  <c r="F76" i="2"/>
  <c r="K6" i="8" s="1"/>
  <c r="H76" i="2"/>
  <c r="K7" i="8" s="1"/>
  <c r="C7" i="8" s="1"/>
  <c r="J7" i="8" s="1"/>
  <c r="C6" i="8" l="1"/>
  <c r="L7" i="8"/>
  <c r="D7" i="8"/>
  <c r="B76" i="2"/>
  <c r="AO76" i="2"/>
  <c r="AR76" i="2"/>
  <c r="D6" i="8" l="1"/>
  <c r="D24" i="8" s="1"/>
  <c r="J6" i="8"/>
  <c r="J24" i="8" s="1"/>
  <c r="C24" i="8"/>
  <c r="L6" i="8"/>
</calcChain>
</file>

<file path=xl/comments1.xml><?xml version="1.0" encoding="utf-8"?>
<comments xmlns="http://schemas.openxmlformats.org/spreadsheetml/2006/main">
  <authors>
    <author>Administrator</author>
  </authors>
  <commentList>
    <comment ref="C32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<sst xmlns="http://schemas.openxmlformats.org/spreadsheetml/2006/main" count="392" uniqueCount="207">
  <si>
    <t>Cái</t>
  </si>
  <si>
    <t>Bàn chải cọ nhà vệ sinh</t>
  </si>
  <si>
    <t xml:space="preserve">Cái </t>
  </si>
  <si>
    <t>Bàn chải giặt</t>
  </si>
  <si>
    <t>Kg</t>
  </si>
  <si>
    <t>Bao bóng gói thuốc nhỏ</t>
  </si>
  <si>
    <t>Bao bóng gói thuốc to</t>
  </si>
  <si>
    <t>Bao cúc</t>
  </si>
  <si>
    <t>Bao tay tiện lợi</t>
  </si>
  <si>
    <t xml:space="preserve">Hộp </t>
  </si>
  <si>
    <t>Bao zíp nhỏ (gói thuốc rời)</t>
  </si>
  <si>
    <t>Băng dán gáy</t>
  </si>
  <si>
    <t>Cuộn</t>
  </si>
  <si>
    <t>Băng dán thùng( Trắng)</t>
  </si>
  <si>
    <t>Băng dán trắng nhỏ</t>
  </si>
  <si>
    <t>Bút bi đỏ</t>
  </si>
  <si>
    <t>Bút bi xanh</t>
  </si>
  <si>
    <t>Bút dây</t>
  </si>
  <si>
    <t>Bút ký</t>
  </si>
  <si>
    <t>Bút nhớ</t>
  </si>
  <si>
    <t xml:space="preserve">Bút sơn </t>
  </si>
  <si>
    <t>Bút viết bảng</t>
  </si>
  <si>
    <t>Bút viết kính</t>
  </si>
  <si>
    <t>Bút xóa</t>
  </si>
  <si>
    <t>Cặp ba dây</t>
  </si>
  <si>
    <t>Chai</t>
  </si>
  <si>
    <t>Cốc uống nước</t>
  </si>
  <si>
    <t>cái</t>
  </si>
  <si>
    <t>Chổi cước</t>
  </si>
  <si>
    <t>Chổi đót</t>
  </si>
  <si>
    <t>Chổi lau tường</t>
  </si>
  <si>
    <t>Chổi lông</t>
  </si>
  <si>
    <t>Chổi quét trần</t>
  </si>
  <si>
    <t>Chổi tre</t>
  </si>
  <si>
    <t>Dao lam</t>
  </si>
  <si>
    <t>Dập gim nhỏ</t>
  </si>
  <si>
    <t>Dập gim vừa</t>
  </si>
  <si>
    <t xml:space="preserve">Dầu rửa cốc, chén </t>
  </si>
  <si>
    <t>Lọ</t>
  </si>
  <si>
    <t>Dép tổ ong</t>
  </si>
  <si>
    <t>Đôi</t>
  </si>
  <si>
    <t>Đinh gim nhỏ</t>
  </si>
  <si>
    <t>Găng tay vệ sinh</t>
  </si>
  <si>
    <t>Giấy in A4</t>
  </si>
  <si>
    <t>Ram</t>
  </si>
  <si>
    <t>Giấy in A5</t>
  </si>
  <si>
    <t>Giấy in bìa</t>
  </si>
  <si>
    <t>Giấy nhớ nhỏ</t>
  </si>
  <si>
    <t>tệp</t>
  </si>
  <si>
    <t>Giấy nhớ nhỏ nhiều màu</t>
  </si>
  <si>
    <t>Giấy nhớ to</t>
  </si>
  <si>
    <t>Tệp</t>
  </si>
  <si>
    <t xml:space="preserve">Giấy vệ sinh </t>
  </si>
  <si>
    <t>Dây</t>
  </si>
  <si>
    <t xml:space="preserve">Giấy VS an an </t>
  </si>
  <si>
    <t>Gim dắt</t>
  </si>
  <si>
    <t>Keo dán</t>
  </si>
  <si>
    <t>Kẹp đen nhỏ</t>
  </si>
  <si>
    <t>Kẹp đen to</t>
  </si>
  <si>
    <t>Kẹp đen vừa</t>
  </si>
  <si>
    <t>Mực dấu đỏ</t>
  </si>
  <si>
    <t>Mực dấu xanh</t>
  </si>
  <si>
    <t>Nước lau kính</t>
  </si>
  <si>
    <t>lọ</t>
  </si>
  <si>
    <t>Nước rửa tay 500ml</t>
  </si>
  <si>
    <t>Pin con thỏ</t>
  </si>
  <si>
    <t>Tải lau nhà( Chổi tròn xoay)</t>
  </si>
  <si>
    <t>Tăm Bông</t>
  </si>
  <si>
    <t>Ủng ( 03 đôi to; 01 đôi nhỏ)</t>
  </si>
  <si>
    <t xml:space="preserve">Gói </t>
  </si>
  <si>
    <t>Vở học sinh</t>
  </si>
  <si>
    <t>Quyển</t>
  </si>
  <si>
    <t>Xà phòng rửa tay</t>
  </si>
  <si>
    <t xml:space="preserve">Bánh </t>
  </si>
  <si>
    <t xml:space="preserve">TRUNG TÂM Y TẾ QUỲ CHÂU </t>
  </si>
  <si>
    <t>CỘNG HÒA XÃ HỘI CHỦ NGHĨA VIỆT NAM</t>
  </si>
  <si>
    <t xml:space="preserve">PHÒNG KẾ HOẠCH NGHIỆP VỤ </t>
  </si>
  <si>
    <t>Độc Lập - Tự Do - Hạnh Phúc</t>
  </si>
  <si>
    <t>TT</t>
  </si>
  <si>
    <t>Loại văn phòng phẩm</t>
  </si>
  <si>
    <t>Số lượng</t>
  </si>
  <si>
    <t>Khoa phòng</t>
  </si>
  <si>
    <t>Sản</t>
  </si>
  <si>
    <t>PK</t>
  </si>
  <si>
    <t>CLS</t>
  </si>
  <si>
    <t>YHCT</t>
  </si>
  <si>
    <t>VT</t>
  </si>
  <si>
    <t>KT</t>
  </si>
  <si>
    <t>Methadone</t>
  </si>
  <si>
    <t>KSDB</t>
  </si>
  <si>
    <t>YTCC</t>
  </si>
  <si>
    <t>Nội</t>
  </si>
  <si>
    <t>Ngoại</t>
  </si>
  <si>
    <t>Dược</t>
  </si>
  <si>
    <t>Tổng cộng</t>
  </si>
  <si>
    <t>Hộ lý</t>
  </si>
  <si>
    <t>TỔNG HỢP DỰ TRÙ VĂN PHÒNG PHẨM 2021</t>
  </si>
  <si>
    <t>Đơn giá</t>
  </si>
  <si>
    <t>Thành tiền</t>
  </si>
  <si>
    <t>Nội dung</t>
  </si>
  <si>
    <t>PHÒNG KHÁM</t>
  </si>
  <si>
    <t>Methadol</t>
  </si>
  <si>
    <t>CSSKSS</t>
  </si>
  <si>
    <t>Ngoại và 3 chuyên khoa</t>
  </si>
  <si>
    <t>Nội - Nhi -Lây</t>
  </si>
  <si>
    <t>KHTH+ đón tiếp ngoài giờ</t>
  </si>
  <si>
    <t>Kế toán</t>
  </si>
  <si>
    <t>Cận lâm sàng</t>
  </si>
  <si>
    <t>Văn Thư+ BGĐ</t>
  </si>
  <si>
    <t>Điều dưỡng</t>
  </si>
  <si>
    <t>Hành chính</t>
  </si>
  <si>
    <t>CSSKSS07</t>
  </si>
  <si>
    <t>Dân số</t>
  </si>
  <si>
    <t>ĐM/BN</t>
  </si>
  <si>
    <t>Tổng số BN/Quý</t>
  </si>
  <si>
    <t>A4</t>
  </si>
  <si>
    <t>A5</t>
  </si>
  <si>
    <t>A</t>
  </si>
  <si>
    <t>B</t>
  </si>
  <si>
    <t>I</t>
  </si>
  <si>
    <t>KCB Ngoại trú</t>
  </si>
  <si>
    <t>Phiếu tiếp nhận</t>
  </si>
  <si>
    <t>Chuyển tuyến</t>
  </si>
  <si>
    <t>Bảng kê KCB</t>
  </si>
  <si>
    <t>X- Quang</t>
  </si>
  <si>
    <t>Siêu âm</t>
  </si>
  <si>
    <t>Điện tim</t>
  </si>
  <si>
    <t>Thủ thuật- Phẫu thuật</t>
  </si>
  <si>
    <t>XN nước tiểu</t>
  </si>
  <si>
    <t>TPTTB máu</t>
  </si>
  <si>
    <t>Sinh hóa</t>
  </si>
  <si>
    <t>MĐ-MC-Nhóm máu</t>
  </si>
  <si>
    <t>XN khác</t>
  </si>
  <si>
    <t>Đơn thuốc</t>
  </si>
  <si>
    <t>Giấy hẹn khám</t>
  </si>
  <si>
    <t>CLS vào viện</t>
  </si>
  <si>
    <t>Phiếu vào viện</t>
  </si>
  <si>
    <t>tờ điều trị bệnh án ngoại trú</t>
  </si>
  <si>
    <t>II</t>
  </si>
  <si>
    <t>Điều trị nội trú</t>
  </si>
  <si>
    <t>Phiếu lên thuốc công khai</t>
  </si>
  <si>
    <t>Phiếu vật tư y tế</t>
  </si>
  <si>
    <t>Phiếu sử dụng giường bệnh</t>
  </si>
  <si>
    <t>Phiếu chi phí không thu</t>
  </si>
  <si>
    <t>Phiếu chăm sóc</t>
  </si>
  <si>
    <t xml:space="preserve">Tờ điều trị </t>
  </si>
  <si>
    <t>Phiếu theo dõi truyền dịch</t>
  </si>
  <si>
    <t>Tổng kết bệnh án</t>
  </si>
  <si>
    <t>III</t>
  </si>
  <si>
    <t>Khác</t>
  </si>
  <si>
    <t>Giấy thanh toán tiền ăn</t>
  </si>
  <si>
    <t>Phiếu lĩnh thuốc hàng ngày</t>
  </si>
  <si>
    <t>Phiếu lĩnh VTTH</t>
  </si>
  <si>
    <t>Báo cáo, in các loại sổ</t>
  </si>
  <si>
    <t>Tổng cộng ( I+II+III)</t>
  </si>
  <si>
    <t>TRUNG TÂM Y TẾ QUỲ CHÂU</t>
  </si>
  <si>
    <t>KHOA PHÒNG</t>
  </si>
  <si>
    <t>ĐVT</t>
  </si>
  <si>
    <t>GIẤY A4</t>
  </si>
  <si>
    <t>GIẤY A5</t>
  </si>
  <si>
    <t>GHI CHÚ</t>
  </si>
  <si>
    <t>Khoa Nội</t>
  </si>
  <si>
    <t>Khoa Ngoại</t>
  </si>
  <si>
    <t>Khoa CSSKSS</t>
  </si>
  <si>
    <t>Khoa YHCT</t>
  </si>
  <si>
    <t>Khám bệnh</t>
  </si>
  <si>
    <t>Khoa Dược</t>
  </si>
  <si>
    <t>KTTH+ đón tiếp ngoài giờ</t>
  </si>
  <si>
    <t>Văn thư</t>
  </si>
  <si>
    <t>YTCC+ATTP</t>
  </si>
  <si>
    <t xml:space="preserve">Ghi chú: số liệu trên được tính trên số bệnh nhân thực tế năm 2020 và cộng thêm 5% số bệnh nhân tăng thêm; đã bao gồm cả tỉ lệ sai sót </t>
  </si>
  <si>
    <t>Phiếu lên thuốc công khai BN</t>
  </si>
  <si>
    <t>Giấy ra viện ( đã tính cả thanh toán chế độ tiền ăn)</t>
  </si>
  <si>
    <t>Giấy chứng sinh</t>
  </si>
  <si>
    <t>ĐỊNH MỨC GIẤY IN  NĂM 2021</t>
  </si>
  <si>
    <t>KHNV</t>
  </si>
  <si>
    <t>SL</t>
  </si>
  <si>
    <t>YTCC-ATTP</t>
  </si>
  <si>
    <t>PHÒNG TÀI CHÍNH - KẾ TOÁN</t>
  </si>
  <si>
    <t>DANH SÁCH ỨNG TỀN VĂN PHÒNG PHẨM QUÝ 1/2021</t>
  </si>
  <si>
    <t>STT</t>
  </si>
  <si>
    <t>TÊN KHOA PHÒNG</t>
  </si>
  <si>
    <t>Khoa nội nhi lây</t>
  </si>
  <si>
    <t>Khoa ngoại tổng hợp</t>
  </si>
  <si>
    <t>Khoa Sản</t>
  </si>
  <si>
    <t>Phòng khám</t>
  </si>
  <si>
    <t>Y học cổ truyền</t>
  </si>
  <si>
    <t>Khoa dược</t>
  </si>
  <si>
    <t>Tài chính - kế toán</t>
  </si>
  <si>
    <t>Kế hoạch nghiệp vụ</t>
  </si>
  <si>
    <t>Kiểm soát bệnh tật</t>
  </si>
  <si>
    <t>Chăm sóc SKSS</t>
  </si>
  <si>
    <t>Y tế công cộng - ATTP</t>
  </si>
  <si>
    <t>Giấy in màu</t>
  </si>
  <si>
    <t>TIỀN KHOÁN VĂN PHÒNG PHẨM/NĂM</t>
  </si>
  <si>
    <t>TIỀN KHOÁN VĂN PHÒNG PHẨM/QUÝ</t>
  </si>
  <si>
    <t>Khăn lau tay</t>
  </si>
  <si>
    <t xml:space="preserve">Compho xả vải 1800ml </t>
  </si>
  <si>
    <t>Vim vệ sinh (03 ngày/02 lọ)</t>
  </si>
  <si>
    <t>Vim lau nhà  (02 ngày/ 01lọ)</t>
  </si>
  <si>
    <t>Nước tẩy Zaven (03 ngày/ 02 chai)</t>
  </si>
  <si>
    <t>Xà phòng giặt 800g (01 ngày /01 gói)</t>
  </si>
  <si>
    <t xml:space="preserve">Vòng chun nhỏ </t>
  </si>
  <si>
    <t xml:space="preserve">Vòng chun to </t>
  </si>
  <si>
    <t>Cộng:</t>
  </si>
  <si>
    <t>Làm tròn số</t>
  </si>
  <si>
    <t>Mực in (1,000 tờ/ 01 lọ)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</si>
</sst>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5" formatCode="_-* #,##0.0\ _₫_-;\-* #,##0.0\ _₫_-;_-* &quot;-&quot;??\ _₫_-;_-@_-"/>
  </numFmts>
  <fonts count="30">
    <font>
      <sz val="10"/>
      <color theme="1"/>
      <name val=".VnArial"/>
      <family val="2"/>
      <charset val="163"/>
    </font>
    <font>
      <sz val="10"/>
      <color theme="1"/>
      <name val=".VnArial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.VnArial"/>
      <family val="2"/>
      <charset val="163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.VnArial"/>
      <family val="2"/>
    </font>
    <font>
      <sz val="11"/>
      <color theme="1"/>
      <name val="Arial"/>
      <family val="2"/>
      <scheme val="minor"/>
    </font>
    <font>
      <b/>
      <sz val="10"/>
      <name val="Times New Roman"/>
      <family val="1"/>
      <charset val="163"/>
      <scheme val="major"/>
    </font>
    <font>
      <b/>
      <sz val="10"/>
      <name val=".VnArial"/>
      <family val="2"/>
      <charset val="163"/>
    </font>
    <font>
      <sz val="10"/>
      <name val="Times New Roman"/>
      <family val="1"/>
    </font>
    <font>
      <b/>
      <sz val="10"/>
      <name val=".VnArial"/>
      <family val="2"/>
    </font>
    <font>
      <sz val="13"/>
      <color theme="1"/>
      <name val="Times New Roman"/>
      <family val="2"/>
      <charset val="163"/>
    </font>
    <font>
      <b/>
      <sz val="13"/>
      <color theme="1"/>
      <name val="Times New Roman"/>
      <family val="2"/>
      <charset val="163"/>
    </font>
    <font>
      <sz val="13"/>
      <color rgb="FFFF0000"/>
      <name val="Times New Roman"/>
      <family val="2"/>
      <charset val="163"/>
    </font>
    <font>
      <b/>
      <sz val="12"/>
      <color theme="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sz val="10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0"/>
      <color rgb="FFFF0000"/>
      <name val="Times New Roman"/>
      <family val="1"/>
    </font>
    <font>
      <b/>
      <sz val="18"/>
      <color theme="1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3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8" fillId="0" borderId="4" xfId="0" applyFont="1" applyFill="1" applyBorder="1" applyAlignment="1">
      <alignment horizontal="center"/>
    </xf>
    <xf numFmtId="164" fontId="16" fillId="0" borderId="4" xfId="4" applyNumberFormat="1" applyFont="1" applyFill="1" applyBorder="1" applyAlignment="1">
      <alignment horizontal="center"/>
    </xf>
    <xf numFmtId="164" fontId="4" fillId="0" borderId="4" xfId="4" applyNumberFormat="1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164" fontId="19" fillId="3" borderId="4" xfId="4" applyNumberFormat="1" applyFont="1" applyFill="1" applyBorder="1" applyAlignment="1">
      <alignment horizontal="right" vertical="center"/>
    </xf>
    <xf numFmtId="164" fontId="19" fillId="3" borderId="0" xfId="4" applyNumberFormat="1" applyFont="1" applyFill="1" applyAlignment="1">
      <alignment horizontal="right" vertical="center"/>
    </xf>
    <xf numFmtId="0" fontId="19" fillId="3" borderId="0" xfId="0" applyFont="1" applyFill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164" fontId="18" fillId="0" borderId="4" xfId="4" applyNumberFormat="1" applyFont="1" applyBorder="1" applyAlignment="1">
      <alignment vertical="center"/>
    </xf>
    <xf numFmtId="164" fontId="18" fillId="0" borderId="0" xfId="4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4" xfId="0" applyNumberFormat="1" applyFont="1" applyBorder="1" applyAlignment="1">
      <alignment vertical="center"/>
    </xf>
    <xf numFmtId="164" fontId="19" fillId="0" borderId="4" xfId="4" applyNumberFormat="1" applyFont="1" applyBorder="1" applyAlignment="1">
      <alignment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vertical="center"/>
    </xf>
    <xf numFmtId="164" fontId="19" fillId="3" borderId="4" xfId="4" applyNumberFormat="1" applyFont="1" applyFill="1" applyBorder="1" applyAlignment="1">
      <alignment vertical="center"/>
    </xf>
    <xf numFmtId="164" fontId="19" fillId="3" borderId="0" xfId="4" applyNumberFormat="1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8" fillId="0" borderId="4" xfId="0" applyFont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/>
    </xf>
    <xf numFmtId="164" fontId="18" fillId="3" borderId="4" xfId="4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21" fillId="0" borderId="0" xfId="0" applyFont="1"/>
    <xf numFmtId="0" fontId="22" fillId="0" borderId="0" xfId="0" applyFont="1"/>
    <xf numFmtId="0" fontId="21" fillId="0" borderId="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4" xfId="0" applyFont="1" applyBorder="1"/>
    <xf numFmtId="0" fontId="18" fillId="2" borderId="4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1" fontId="20" fillId="3" borderId="0" xfId="0" applyNumberFormat="1" applyFont="1" applyFill="1" applyAlignment="1">
      <alignment vertical="center"/>
    </xf>
    <xf numFmtId="164" fontId="16" fillId="0" borderId="4" xfId="4" applyNumberFormat="1" applyFont="1" applyFill="1" applyBorder="1" applyAlignment="1"/>
    <xf numFmtId="0" fontId="23" fillId="0" borderId="0" xfId="0" applyFont="1"/>
    <xf numFmtId="0" fontId="23" fillId="0" borderId="4" xfId="0" applyNumberFormat="1" applyFont="1" applyBorder="1"/>
    <xf numFmtId="0" fontId="27" fillId="0" borderId="0" xfId="0" applyFont="1" applyAlignment="1"/>
    <xf numFmtId="0" fontId="26" fillId="0" borderId="0" xfId="0" applyFont="1" applyAlignment="1"/>
    <xf numFmtId="0" fontId="26" fillId="0" borderId="4" xfId="0" applyNumberFormat="1" applyFont="1" applyBorder="1" applyAlignment="1">
      <alignment horizontal="center"/>
    </xf>
    <xf numFmtId="0" fontId="27" fillId="0" borderId="4" xfId="0" applyNumberFormat="1" applyFont="1" applyBorder="1"/>
    <xf numFmtId="164" fontId="27" fillId="0" borderId="4" xfId="4" applyNumberFormat="1" applyFont="1" applyBorder="1" applyAlignment="1">
      <alignment horizontal="right"/>
    </xf>
    <xf numFmtId="0" fontId="25" fillId="0" borderId="4" xfId="0" applyNumberFormat="1" applyFont="1" applyBorder="1" applyAlignment="1">
      <alignment horizontal="center" vertical="center" wrapText="1"/>
    </xf>
    <xf numFmtId="43" fontId="23" fillId="0" borderId="0" xfId="4" applyFont="1"/>
    <xf numFmtId="43" fontId="23" fillId="0" borderId="0" xfId="0" applyNumberFormat="1" applyFont="1"/>
    <xf numFmtId="0" fontId="26" fillId="0" borderId="4" xfId="0" applyNumberFormat="1" applyFont="1" applyBorder="1"/>
    <xf numFmtId="164" fontId="26" fillId="0" borderId="4" xfId="4" applyNumberFormat="1" applyFont="1" applyBorder="1" applyAlignment="1">
      <alignment horizontal="right"/>
    </xf>
    <xf numFmtId="165" fontId="16" fillId="0" borderId="4" xfId="4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4" applyNumberFormat="1" applyFont="1" applyFill="1"/>
    <xf numFmtId="164" fontId="3" fillId="0" borderId="0" xfId="4" applyNumberFormat="1" applyFont="1" applyFill="1" applyAlignment="1">
      <alignment horizontal="center"/>
    </xf>
    <xf numFmtId="164" fontId="2" fillId="0" borderId="0" xfId="4" applyNumberFormat="1" applyFont="1" applyFill="1"/>
    <xf numFmtId="164" fontId="2" fillId="0" borderId="0" xfId="4" applyNumberFormat="1" applyFont="1" applyFill="1" applyAlignment="1">
      <alignment horizontal="center"/>
    </xf>
    <xf numFmtId="164" fontId="4" fillId="0" borderId="0" xfId="4" applyNumberFormat="1" applyFont="1" applyFill="1"/>
    <xf numFmtId="164" fontId="4" fillId="0" borderId="0" xfId="4" applyNumberFormat="1" applyFont="1" applyFill="1" applyAlignment="1">
      <alignment horizontal="center" vertical="center"/>
    </xf>
    <xf numFmtId="164" fontId="9" fillId="0" borderId="1" xfId="4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5" fillId="0" borderId="0" xfId="4" applyNumberFormat="1" applyFont="1" applyFill="1"/>
    <xf numFmtId="164" fontId="8" fillId="0" borderId="2" xfId="4" applyNumberFormat="1" applyFont="1" applyFill="1" applyBorder="1" applyAlignment="1">
      <alignment horizontal="center"/>
    </xf>
    <xf numFmtId="164" fontId="8" fillId="0" borderId="3" xfId="4" applyNumberFormat="1" applyFont="1" applyFill="1" applyBorder="1" applyAlignment="1">
      <alignment horizontal="center"/>
    </xf>
    <xf numFmtId="164" fontId="6" fillId="0" borderId="0" xfId="4" applyNumberFormat="1" applyFont="1" applyFill="1" applyAlignment="1">
      <alignment horizontal="center"/>
    </xf>
    <xf numFmtId="164" fontId="14" fillId="0" borderId="0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164" fontId="15" fillId="0" borderId="0" xfId="4" applyNumberFormat="1" applyFont="1" applyFill="1" applyBorder="1" applyAlignment="1">
      <alignment horizontal="center" vertical="center" wrapText="1"/>
    </xf>
    <xf numFmtId="164" fontId="28" fillId="0" borderId="4" xfId="4" applyNumberFormat="1" applyFont="1" applyFill="1" applyBorder="1" applyAlignment="1">
      <alignment horizontal="center"/>
    </xf>
    <xf numFmtId="0" fontId="17" fillId="0" borderId="4" xfId="0" applyFont="1" applyFill="1" applyBorder="1"/>
    <xf numFmtId="164" fontId="17" fillId="0" borderId="4" xfId="4" applyNumberFormat="1" applyFont="1" applyFill="1" applyBorder="1"/>
    <xf numFmtId="164" fontId="17" fillId="0" borderId="0" xfId="4" applyNumberFormat="1" applyFont="1" applyFill="1" applyAlignment="1">
      <alignment horizontal="center" vertical="center"/>
    </xf>
    <xf numFmtId="164" fontId="17" fillId="0" borderId="0" xfId="4" applyNumberFormat="1" applyFont="1" applyFill="1"/>
    <xf numFmtId="0" fontId="17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4" xfId="2" applyFont="1" applyFill="1" applyBorder="1" applyAlignment="1">
      <alignment wrapText="1"/>
    </xf>
    <xf numFmtId="164" fontId="17" fillId="0" borderId="4" xfId="0" applyNumberFormat="1" applyFont="1" applyFill="1" applyBorder="1" applyAlignment="1">
      <alignment wrapText="1"/>
    </xf>
    <xf numFmtId="0" fontId="26" fillId="2" borderId="0" xfId="0" applyFont="1" applyFill="1" applyAlignment="1"/>
    <xf numFmtId="0" fontId="23" fillId="2" borderId="0" xfId="0" applyFont="1" applyFill="1"/>
    <xf numFmtId="0" fontId="27" fillId="2" borderId="0" xfId="0" applyFont="1" applyFill="1" applyAlignment="1"/>
    <xf numFmtId="0" fontId="25" fillId="2" borderId="4" xfId="0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/>
    </xf>
    <xf numFmtId="0" fontId="26" fillId="2" borderId="4" xfId="0" applyNumberFormat="1" applyFont="1" applyFill="1" applyBorder="1"/>
    <xf numFmtId="164" fontId="23" fillId="2" borderId="4" xfId="0" applyNumberFormat="1" applyFont="1" applyFill="1" applyBorder="1"/>
    <xf numFmtId="0" fontId="27" fillId="2" borderId="4" xfId="0" applyNumberFormat="1" applyFont="1" applyFill="1" applyBorder="1"/>
    <xf numFmtId="164" fontId="27" fillId="2" borderId="4" xfId="4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0" fontId="29" fillId="2" borderId="5" xfId="0" applyNumberFormat="1" applyFont="1" applyFill="1" applyBorder="1" applyAlignment="1">
      <alignment horizontal="center" vertical="center" wrapText="1"/>
    </xf>
    <xf numFmtId="0" fontId="29" fillId="2" borderId="9" xfId="0" applyNumberFormat="1" applyFont="1" applyFill="1" applyBorder="1" applyAlignment="1">
      <alignment horizontal="center" vertical="center" wrapText="1"/>
    </xf>
    <xf numFmtId="0" fontId="29" fillId="2" borderId="7" xfId="0" applyNumberFormat="1" applyFont="1" applyFill="1" applyBorder="1" applyAlignment="1">
      <alignment horizontal="center" vertical="center" wrapText="1"/>
    </xf>
    <xf numFmtId="164" fontId="14" fillId="0" borderId="0" xfId="4" applyNumberFormat="1" applyFont="1" applyFill="1" applyBorder="1" applyAlignment="1">
      <alignment horizontal="center" vertical="center" wrapText="1"/>
    </xf>
    <xf numFmtId="164" fontId="15" fillId="0" borderId="0" xfId="4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4" applyNumberFormat="1" applyFont="1" applyFill="1" applyBorder="1" applyAlignment="1">
      <alignment horizontal="center" vertical="center" wrapText="1"/>
    </xf>
    <xf numFmtId="164" fontId="9" fillId="0" borderId="5" xfId="4" applyNumberFormat="1" applyFont="1" applyFill="1" applyBorder="1" applyAlignment="1">
      <alignment horizontal="center" vertical="center" wrapText="1"/>
    </xf>
    <xf numFmtId="164" fontId="9" fillId="0" borderId="7" xfId="4" applyNumberFormat="1" applyFont="1" applyFill="1" applyBorder="1" applyAlignment="1">
      <alignment horizontal="center" vertical="center" wrapText="1"/>
    </xf>
    <xf numFmtId="164" fontId="5" fillId="0" borderId="5" xfId="4" applyNumberFormat="1" applyFont="1" applyFill="1" applyBorder="1" applyAlignment="1">
      <alignment horizontal="center" vertical="center" wrapText="1"/>
    </xf>
    <xf numFmtId="164" fontId="5" fillId="0" borderId="9" xfId="4" applyNumberFormat="1" applyFont="1" applyFill="1" applyBorder="1" applyAlignment="1">
      <alignment horizontal="center" vertical="center" wrapText="1"/>
    </xf>
    <xf numFmtId="164" fontId="5" fillId="0" borderId="7" xfId="4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left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164" fontId="26" fillId="0" borderId="4" xfId="4" applyNumberFormat="1" applyFont="1" applyFill="1" applyBorder="1" applyAlignment="1">
      <alignment horizontal="right"/>
    </xf>
  </cellXfs>
  <cellStyles count="5">
    <cellStyle name="Bình thường 2" xfId="2"/>
    <cellStyle name="Comma" xfId="4" builtinId="3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7" workbookViewId="0">
      <selection activeCell="B6" sqref="B6:D23"/>
    </sheetView>
  </sheetViews>
  <sheetFormatPr defaultColWidth="8.85546875" defaultRowHeight="12.75"/>
  <cols>
    <col min="1" max="1" width="9.28515625" style="41" customWidth="1"/>
    <col min="2" max="2" width="23.28515625" style="41" customWidth="1"/>
    <col min="3" max="4" width="19.28515625" style="41" customWidth="1"/>
    <col min="5" max="5" width="23.28515625" style="41" customWidth="1"/>
    <col min="6" max="6" width="9.28515625" style="85" customWidth="1"/>
    <col min="7" max="7" width="23.28515625" style="85" customWidth="1"/>
    <col min="8" max="9" width="19.28515625" style="85" customWidth="1"/>
    <col min="10" max="10" width="23.28515625" style="85" customWidth="1"/>
    <col min="11" max="11" width="25.7109375" style="41" customWidth="1"/>
    <col min="12" max="12" width="13.7109375" style="41" bestFit="1" customWidth="1"/>
    <col min="13" max="16384" width="8.85546875" style="41"/>
  </cols>
  <sheetData>
    <row r="1" spans="1:12" ht="20.45" customHeight="1">
      <c r="A1" s="44" t="s">
        <v>155</v>
      </c>
      <c r="B1" s="44"/>
      <c r="F1" s="84"/>
      <c r="G1" s="84"/>
    </row>
    <row r="2" spans="1:12" ht="18.600000000000001" customHeight="1">
      <c r="A2" s="43" t="s">
        <v>178</v>
      </c>
      <c r="B2" s="43"/>
      <c r="F2" s="86"/>
      <c r="G2" s="86"/>
    </row>
    <row r="3" spans="1:12" ht="20.45" customHeight="1">
      <c r="A3" s="93" t="s">
        <v>179</v>
      </c>
      <c r="B3" s="93"/>
      <c r="C3" s="93"/>
      <c r="D3" s="93"/>
      <c r="E3" s="93"/>
      <c r="F3" s="94"/>
      <c r="G3" s="94"/>
      <c r="H3" s="94"/>
      <c r="I3" s="94"/>
      <c r="J3" s="94"/>
    </row>
    <row r="4" spans="1:12" ht="15" customHeight="1"/>
    <row r="5" spans="1:12" ht="28.9" customHeight="1">
      <c r="A5" s="48" t="s">
        <v>180</v>
      </c>
      <c r="B5" s="48" t="s">
        <v>181</v>
      </c>
      <c r="C5" s="48" t="s">
        <v>194</v>
      </c>
      <c r="D5" s="48" t="s">
        <v>195</v>
      </c>
      <c r="E5" s="48" t="s">
        <v>160</v>
      </c>
      <c r="F5" s="87" t="s">
        <v>180</v>
      </c>
      <c r="G5" s="95" t="s">
        <v>205</v>
      </c>
      <c r="H5" s="96"/>
      <c r="I5" s="96"/>
      <c r="J5" s="97"/>
    </row>
    <row r="6" spans="1:12" ht="25.15" customHeight="1">
      <c r="A6" s="45">
        <v>1</v>
      </c>
      <c r="B6" s="51" t="s">
        <v>182</v>
      </c>
      <c r="C6" s="52">
        <f>K6*1000</f>
        <v>28778000</v>
      </c>
      <c r="D6" s="52">
        <f>C6/4</f>
        <v>7194500</v>
      </c>
      <c r="E6" s="42"/>
      <c r="F6" s="88">
        <v>1</v>
      </c>
      <c r="G6" s="89" t="s">
        <v>182</v>
      </c>
      <c r="H6" s="117">
        <v>28800000</v>
      </c>
      <c r="I6" s="117">
        <f>H6/4</f>
        <v>7200000</v>
      </c>
      <c r="J6" s="90">
        <f>H6-C6</f>
        <v>22000</v>
      </c>
      <c r="K6" s="49">
        <f>'Tổng hợp khoan 2021'!F76</f>
        <v>28778</v>
      </c>
      <c r="L6" s="50">
        <f>K6*1000-C6</f>
        <v>0</v>
      </c>
    </row>
    <row r="7" spans="1:12" ht="25.15" customHeight="1">
      <c r="A7" s="45">
        <v>2</v>
      </c>
      <c r="B7" s="51" t="s">
        <v>183</v>
      </c>
      <c r="C7" s="52">
        <f t="shared" ref="C7:C23" si="0">K7*1000</f>
        <v>20604000</v>
      </c>
      <c r="D7" s="52">
        <f t="shared" ref="D7:D23" si="1">C7/4</f>
        <v>5151000</v>
      </c>
      <c r="E7" s="42"/>
      <c r="F7" s="88">
        <v>2</v>
      </c>
      <c r="G7" s="89" t="s">
        <v>183</v>
      </c>
      <c r="H7" s="117">
        <v>20600000</v>
      </c>
      <c r="I7" s="117">
        <f t="shared" ref="I7:I23" si="2">H7/4</f>
        <v>5150000</v>
      </c>
      <c r="J7" s="90">
        <f t="shared" ref="J7:J23" si="3">H7-C7</f>
        <v>-4000</v>
      </c>
      <c r="K7" s="49">
        <f>'Tổng hợp khoan 2021'!H76</f>
        <v>20604</v>
      </c>
      <c r="L7" s="50">
        <f t="shared" ref="L7:L23" si="4">K7*1000-C7</f>
        <v>0</v>
      </c>
    </row>
    <row r="8" spans="1:12" ht="25.15" customHeight="1">
      <c r="A8" s="45">
        <v>3</v>
      </c>
      <c r="B8" s="51" t="s">
        <v>184</v>
      </c>
      <c r="C8" s="52">
        <f t="shared" si="0"/>
        <v>17031000</v>
      </c>
      <c r="D8" s="52">
        <f t="shared" si="1"/>
        <v>4257750</v>
      </c>
      <c r="E8" s="42"/>
      <c r="F8" s="88">
        <v>3</v>
      </c>
      <c r="G8" s="89" t="s">
        <v>184</v>
      </c>
      <c r="H8" s="117">
        <v>17100000</v>
      </c>
      <c r="I8" s="117">
        <f t="shared" si="2"/>
        <v>4275000</v>
      </c>
      <c r="J8" s="90">
        <f t="shared" si="3"/>
        <v>69000</v>
      </c>
      <c r="K8" s="49">
        <f>'Tổng hợp khoan 2021'!J76</f>
        <v>17031</v>
      </c>
      <c r="L8" s="50">
        <f t="shared" si="4"/>
        <v>0</v>
      </c>
    </row>
    <row r="9" spans="1:12" ht="25.15" customHeight="1">
      <c r="A9" s="45">
        <v>4</v>
      </c>
      <c r="B9" s="51" t="s">
        <v>185</v>
      </c>
      <c r="C9" s="52">
        <f t="shared" si="0"/>
        <v>51267000</v>
      </c>
      <c r="D9" s="52">
        <f t="shared" si="1"/>
        <v>12816750</v>
      </c>
      <c r="E9" s="42"/>
      <c r="F9" s="88">
        <v>4</v>
      </c>
      <c r="G9" s="89" t="s">
        <v>185</v>
      </c>
      <c r="H9" s="117">
        <v>51300000</v>
      </c>
      <c r="I9" s="117">
        <f t="shared" si="2"/>
        <v>12825000</v>
      </c>
      <c r="J9" s="90">
        <f t="shared" si="3"/>
        <v>33000</v>
      </c>
      <c r="K9" s="49">
        <f>'Tổng hợp khoan 2021'!L76</f>
        <v>51267</v>
      </c>
      <c r="L9" s="50">
        <f t="shared" si="4"/>
        <v>0</v>
      </c>
    </row>
    <row r="10" spans="1:12" ht="25.15" customHeight="1">
      <c r="A10" s="45">
        <v>5</v>
      </c>
      <c r="B10" s="51" t="s">
        <v>107</v>
      </c>
      <c r="C10" s="52">
        <f t="shared" si="0"/>
        <v>19041000</v>
      </c>
      <c r="D10" s="52">
        <f t="shared" si="1"/>
        <v>4760250</v>
      </c>
      <c r="E10" s="42"/>
      <c r="F10" s="88">
        <v>5</v>
      </c>
      <c r="G10" s="89" t="s">
        <v>107</v>
      </c>
      <c r="H10" s="117">
        <v>19100000</v>
      </c>
      <c r="I10" s="117">
        <f t="shared" si="2"/>
        <v>4775000</v>
      </c>
      <c r="J10" s="90">
        <f t="shared" si="3"/>
        <v>59000</v>
      </c>
      <c r="K10" s="49">
        <f>'Tổng hợp khoan 2021'!N76</f>
        <v>19041</v>
      </c>
      <c r="L10" s="50">
        <f t="shared" si="4"/>
        <v>0</v>
      </c>
    </row>
    <row r="11" spans="1:12" ht="25.15" customHeight="1">
      <c r="A11" s="45">
        <v>6</v>
      </c>
      <c r="B11" s="51" t="s">
        <v>186</v>
      </c>
      <c r="C11" s="52">
        <f t="shared" si="0"/>
        <v>16031000</v>
      </c>
      <c r="D11" s="52">
        <f t="shared" si="1"/>
        <v>4007750</v>
      </c>
      <c r="E11" s="42"/>
      <c r="F11" s="88">
        <v>6</v>
      </c>
      <c r="G11" s="89" t="s">
        <v>186</v>
      </c>
      <c r="H11" s="117">
        <v>16000000</v>
      </c>
      <c r="I11" s="117">
        <f t="shared" si="2"/>
        <v>4000000</v>
      </c>
      <c r="J11" s="90">
        <f t="shared" si="3"/>
        <v>-31000</v>
      </c>
      <c r="K11" s="49">
        <f>'Tổng hợp khoan 2021'!P76</f>
        <v>16031</v>
      </c>
      <c r="L11" s="50">
        <f t="shared" si="4"/>
        <v>0</v>
      </c>
    </row>
    <row r="12" spans="1:12" ht="25.15" customHeight="1">
      <c r="A12" s="45">
        <v>7</v>
      </c>
      <c r="B12" s="51" t="s">
        <v>187</v>
      </c>
      <c r="C12" s="52">
        <f t="shared" si="0"/>
        <v>21846000</v>
      </c>
      <c r="D12" s="52">
        <f t="shared" si="1"/>
        <v>5461500</v>
      </c>
      <c r="E12" s="42"/>
      <c r="F12" s="88">
        <v>7</v>
      </c>
      <c r="G12" s="89" t="s">
        <v>187</v>
      </c>
      <c r="H12" s="117">
        <v>21900000</v>
      </c>
      <c r="I12" s="117">
        <f t="shared" si="2"/>
        <v>5475000</v>
      </c>
      <c r="J12" s="90">
        <f t="shared" si="3"/>
        <v>54000</v>
      </c>
      <c r="K12" s="49">
        <f>'Tổng hợp khoan 2021'!R76</f>
        <v>21846</v>
      </c>
      <c r="L12" s="50">
        <f t="shared" si="4"/>
        <v>0</v>
      </c>
    </row>
    <row r="13" spans="1:12" ht="25.15" customHeight="1">
      <c r="A13" s="45">
        <v>8</v>
      </c>
      <c r="B13" s="51" t="s">
        <v>168</v>
      </c>
      <c r="C13" s="52">
        <f t="shared" si="0"/>
        <v>13259000</v>
      </c>
      <c r="D13" s="52">
        <f t="shared" si="1"/>
        <v>3314750</v>
      </c>
      <c r="E13" s="42"/>
      <c r="F13" s="88">
        <v>8</v>
      </c>
      <c r="G13" s="89" t="s">
        <v>168</v>
      </c>
      <c r="H13" s="117">
        <v>13300000</v>
      </c>
      <c r="I13" s="117">
        <f t="shared" si="2"/>
        <v>3325000</v>
      </c>
      <c r="J13" s="90">
        <f t="shared" si="3"/>
        <v>41000</v>
      </c>
      <c r="K13" s="49">
        <f>'Tổng hợp khoan 2021'!T76</f>
        <v>13259</v>
      </c>
      <c r="L13" s="50">
        <f t="shared" si="4"/>
        <v>0</v>
      </c>
    </row>
    <row r="14" spans="1:12" ht="25.15" customHeight="1">
      <c r="A14" s="45">
        <v>9</v>
      </c>
      <c r="B14" s="51" t="s">
        <v>188</v>
      </c>
      <c r="C14" s="52">
        <f t="shared" si="0"/>
        <v>17506000</v>
      </c>
      <c r="D14" s="52">
        <f t="shared" si="1"/>
        <v>4376500</v>
      </c>
      <c r="E14" s="42"/>
      <c r="F14" s="88">
        <v>9</v>
      </c>
      <c r="G14" s="89" t="s">
        <v>188</v>
      </c>
      <c r="H14" s="117">
        <v>17500000</v>
      </c>
      <c r="I14" s="117">
        <f t="shared" si="2"/>
        <v>4375000</v>
      </c>
      <c r="J14" s="90">
        <f t="shared" si="3"/>
        <v>-6000</v>
      </c>
      <c r="K14" s="49">
        <f>'Tổng hợp khoan 2021'!V76</f>
        <v>17506</v>
      </c>
      <c r="L14" s="50">
        <f t="shared" si="4"/>
        <v>0</v>
      </c>
    </row>
    <row r="15" spans="1:12" ht="25.15" customHeight="1">
      <c r="A15" s="45">
        <v>10</v>
      </c>
      <c r="B15" s="51" t="s">
        <v>189</v>
      </c>
      <c r="C15" s="52">
        <f t="shared" si="0"/>
        <v>6289000</v>
      </c>
      <c r="D15" s="52">
        <f t="shared" si="1"/>
        <v>1572250</v>
      </c>
      <c r="E15" s="42"/>
      <c r="F15" s="88">
        <v>10</v>
      </c>
      <c r="G15" s="89" t="s">
        <v>189</v>
      </c>
      <c r="H15" s="117">
        <v>6300000</v>
      </c>
      <c r="I15" s="117">
        <f t="shared" si="2"/>
        <v>1575000</v>
      </c>
      <c r="J15" s="90">
        <f t="shared" si="3"/>
        <v>11000</v>
      </c>
      <c r="K15" s="49">
        <f>'Tổng hợp khoan 2021'!X76</f>
        <v>6289</v>
      </c>
      <c r="L15" s="50">
        <f t="shared" si="4"/>
        <v>0</v>
      </c>
    </row>
    <row r="16" spans="1:12" ht="25.15" customHeight="1">
      <c r="A16" s="45">
        <v>11</v>
      </c>
      <c r="B16" s="51" t="s">
        <v>95</v>
      </c>
      <c r="C16" s="52">
        <f t="shared" si="0"/>
        <v>64126000</v>
      </c>
      <c r="D16" s="52">
        <f t="shared" si="1"/>
        <v>16031500</v>
      </c>
      <c r="E16" s="42"/>
      <c r="F16" s="88">
        <v>11</v>
      </c>
      <c r="G16" s="89" t="s">
        <v>95</v>
      </c>
      <c r="H16" s="117">
        <v>64200000</v>
      </c>
      <c r="I16" s="117">
        <f t="shared" si="2"/>
        <v>16050000</v>
      </c>
      <c r="J16" s="90">
        <f t="shared" si="3"/>
        <v>74000</v>
      </c>
      <c r="K16" s="49">
        <f>'Tổng hợp khoan 2021'!Z76</f>
        <v>64126</v>
      </c>
      <c r="L16" s="50">
        <f t="shared" si="4"/>
        <v>0</v>
      </c>
    </row>
    <row r="17" spans="1:12" ht="25.15" customHeight="1">
      <c r="A17" s="45">
        <v>12</v>
      </c>
      <c r="B17" s="51" t="s">
        <v>109</v>
      </c>
      <c r="C17" s="52">
        <f t="shared" si="0"/>
        <v>1676000</v>
      </c>
      <c r="D17" s="52">
        <f t="shared" si="1"/>
        <v>419000</v>
      </c>
      <c r="E17" s="42"/>
      <c r="F17" s="88">
        <v>12</v>
      </c>
      <c r="G17" s="89" t="s">
        <v>109</v>
      </c>
      <c r="H17" s="117">
        <v>1700000</v>
      </c>
      <c r="I17" s="117">
        <f t="shared" si="2"/>
        <v>425000</v>
      </c>
      <c r="J17" s="90">
        <f t="shared" si="3"/>
        <v>24000</v>
      </c>
      <c r="K17" s="49">
        <f>'Tổng hợp khoan 2021'!AB76</f>
        <v>1676</v>
      </c>
      <c r="L17" s="50">
        <f t="shared" si="4"/>
        <v>0</v>
      </c>
    </row>
    <row r="18" spans="1:12" ht="25.15" customHeight="1">
      <c r="A18" s="45">
        <v>13</v>
      </c>
      <c r="B18" s="51" t="s">
        <v>110</v>
      </c>
      <c r="C18" s="52">
        <f t="shared" si="0"/>
        <v>4903000</v>
      </c>
      <c r="D18" s="52">
        <f t="shared" si="1"/>
        <v>1225750</v>
      </c>
      <c r="E18" s="42"/>
      <c r="F18" s="88">
        <v>13</v>
      </c>
      <c r="G18" s="89" t="s">
        <v>110</v>
      </c>
      <c r="H18" s="117">
        <v>4900000</v>
      </c>
      <c r="I18" s="117">
        <f t="shared" si="2"/>
        <v>1225000</v>
      </c>
      <c r="J18" s="90">
        <f t="shared" si="3"/>
        <v>-3000</v>
      </c>
      <c r="K18" s="49">
        <f>'Tổng hợp khoan 2021'!AD76</f>
        <v>4903</v>
      </c>
      <c r="L18" s="50">
        <f t="shared" si="4"/>
        <v>0</v>
      </c>
    </row>
    <row r="19" spans="1:12" ht="25.15" customHeight="1">
      <c r="A19" s="45">
        <v>14</v>
      </c>
      <c r="B19" s="51" t="s">
        <v>88</v>
      </c>
      <c r="C19" s="52">
        <f t="shared" si="0"/>
        <v>8627000</v>
      </c>
      <c r="D19" s="52">
        <f t="shared" si="1"/>
        <v>2156750</v>
      </c>
      <c r="E19" s="42"/>
      <c r="F19" s="88">
        <v>14</v>
      </c>
      <c r="G19" s="89" t="s">
        <v>88</v>
      </c>
      <c r="H19" s="117">
        <v>8700000</v>
      </c>
      <c r="I19" s="117">
        <f t="shared" si="2"/>
        <v>2175000</v>
      </c>
      <c r="J19" s="90">
        <f t="shared" si="3"/>
        <v>73000</v>
      </c>
      <c r="K19" s="49">
        <f>'Tổng hợp khoan 2021'!AF76</f>
        <v>8627</v>
      </c>
      <c r="L19" s="50">
        <f t="shared" si="4"/>
        <v>0</v>
      </c>
    </row>
    <row r="20" spans="1:12" ht="25.15" customHeight="1">
      <c r="A20" s="45">
        <v>15</v>
      </c>
      <c r="B20" s="51" t="s">
        <v>190</v>
      </c>
      <c r="C20" s="52">
        <f t="shared" si="0"/>
        <v>5414000</v>
      </c>
      <c r="D20" s="52">
        <f t="shared" si="1"/>
        <v>1353500</v>
      </c>
      <c r="E20" s="42"/>
      <c r="F20" s="88">
        <v>15</v>
      </c>
      <c r="G20" s="89" t="s">
        <v>190</v>
      </c>
      <c r="H20" s="117">
        <v>5500000</v>
      </c>
      <c r="I20" s="117">
        <f t="shared" si="2"/>
        <v>1375000</v>
      </c>
      <c r="J20" s="90">
        <f t="shared" si="3"/>
        <v>86000</v>
      </c>
      <c r="K20" s="49">
        <f>'Tổng hợp khoan 2021'!AH76</f>
        <v>5414</v>
      </c>
      <c r="L20" s="50">
        <f t="shared" si="4"/>
        <v>0</v>
      </c>
    </row>
    <row r="21" spans="1:12" ht="25.15" customHeight="1">
      <c r="A21" s="45">
        <v>16</v>
      </c>
      <c r="B21" s="51" t="s">
        <v>191</v>
      </c>
      <c r="C21" s="52">
        <f t="shared" si="0"/>
        <v>7240000</v>
      </c>
      <c r="D21" s="52">
        <f t="shared" si="1"/>
        <v>1810000</v>
      </c>
      <c r="E21" s="42"/>
      <c r="F21" s="88">
        <v>16</v>
      </c>
      <c r="G21" s="89" t="s">
        <v>191</v>
      </c>
      <c r="H21" s="117">
        <v>7300000</v>
      </c>
      <c r="I21" s="117">
        <f t="shared" si="2"/>
        <v>1825000</v>
      </c>
      <c r="J21" s="90">
        <f t="shared" si="3"/>
        <v>60000</v>
      </c>
      <c r="K21" s="49">
        <f>'Tổng hợp khoan 2021'!AJ76</f>
        <v>7240</v>
      </c>
      <c r="L21" s="50">
        <f t="shared" si="4"/>
        <v>0</v>
      </c>
    </row>
    <row r="22" spans="1:12" ht="25.15" customHeight="1">
      <c r="A22" s="45">
        <v>17</v>
      </c>
      <c r="B22" s="51" t="s">
        <v>192</v>
      </c>
      <c r="C22" s="52">
        <f t="shared" si="0"/>
        <v>3575000</v>
      </c>
      <c r="D22" s="52">
        <f t="shared" si="1"/>
        <v>893750</v>
      </c>
      <c r="E22" s="42"/>
      <c r="F22" s="88">
        <v>17</v>
      </c>
      <c r="G22" s="89" t="s">
        <v>192</v>
      </c>
      <c r="H22" s="117">
        <v>3600000</v>
      </c>
      <c r="I22" s="117">
        <f t="shared" si="2"/>
        <v>900000</v>
      </c>
      <c r="J22" s="90">
        <f t="shared" si="3"/>
        <v>25000</v>
      </c>
      <c r="K22" s="49">
        <f>'Tổng hợp khoan 2021'!AL76</f>
        <v>3575</v>
      </c>
      <c r="L22" s="50">
        <f t="shared" si="4"/>
        <v>0</v>
      </c>
    </row>
    <row r="23" spans="1:12" ht="25.15" customHeight="1">
      <c r="A23" s="45">
        <v>18</v>
      </c>
      <c r="B23" s="51" t="s">
        <v>112</v>
      </c>
      <c r="C23" s="52">
        <f t="shared" si="0"/>
        <v>4047000</v>
      </c>
      <c r="D23" s="52">
        <f t="shared" si="1"/>
        <v>1011750</v>
      </c>
      <c r="E23" s="42"/>
      <c r="F23" s="88">
        <v>18</v>
      </c>
      <c r="G23" s="89" t="s">
        <v>112</v>
      </c>
      <c r="H23" s="117">
        <v>4100000</v>
      </c>
      <c r="I23" s="117">
        <f t="shared" si="2"/>
        <v>1025000</v>
      </c>
      <c r="J23" s="90">
        <f t="shared" si="3"/>
        <v>53000</v>
      </c>
      <c r="K23" s="49">
        <f>'Tổng hợp khoan 2021'!AN76</f>
        <v>4047</v>
      </c>
      <c r="L23" s="50">
        <f t="shared" si="4"/>
        <v>0</v>
      </c>
    </row>
    <row r="24" spans="1:12" ht="22.15" customHeight="1">
      <c r="A24" s="45"/>
      <c r="B24" s="46" t="s">
        <v>204</v>
      </c>
      <c r="C24" s="47">
        <f>SUM(C6:C23)</f>
        <v>311260000</v>
      </c>
      <c r="D24" s="47">
        <f t="shared" ref="D24" si="5">SUM(D6:D23)</f>
        <v>77815000</v>
      </c>
      <c r="E24" s="42"/>
      <c r="F24" s="88"/>
      <c r="G24" s="91" t="s">
        <v>204</v>
      </c>
      <c r="H24" s="92">
        <f>SUM(H6:H23)</f>
        <v>311900000</v>
      </c>
      <c r="I24" s="92">
        <f t="shared" ref="I24:J24" si="6">SUM(I6:I23)</f>
        <v>77975000</v>
      </c>
      <c r="J24" s="92">
        <f t="shared" si="6"/>
        <v>640000</v>
      </c>
    </row>
  </sheetData>
  <mergeCells count="3">
    <mergeCell ref="A3:E3"/>
    <mergeCell ref="F3:J3"/>
    <mergeCell ref="G5:J5"/>
  </mergeCells>
  <pageMargins left="0.32" right="0.28000000000000003" top="0.5600000000000000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76"/>
  <sheetViews>
    <sheetView tabSelected="1" workbookViewId="0">
      <pane xSplit="3" ySplit="8" topLeftCell="E40" activePane="bottomRight" state="frozen"/>
      <selection pane="topRight" activeCell="D1" sqref="D1"/>
      <selection pane="bottomLeft" activeCell="A9" sqref="A9"/>
      <selection pane="bottomRight" activeCell="B44" sqref="B44"/>
    </sheetView>
  </sheetViews>
  <sheetFormatPr defaultColWidth="8.85546875" defaultRowHeight="12.75"/>
  <cols>
    <col min="1" max="1" width="4.7109375" style="63" customWidth="1"/>
    <col min="2" max="2" width="26.7109375" style="80" customWidth="1"/>
    <col min="3" max="3" width="6.7109375" style="63" customWidth="1"/>
    <col min="4" max="4" width="6.7109375" style="60" customWidth="1"/>
    <col min="5" max="5" width="6.85546875" style="60" customWidth="1"/>
    <col min="6" max="6" width="11.28515625" style="60" customWidth="1"/>
    <col min="7" max="7" width="6.5703125" style="60" customWidth="1"/>
    <col min="8" max="8" width="10.7109375" style="60" customWidth="1"/>
    <col min="9" max="9" width="5.7109375" style="60" customWidth="1"/>
    <col min="10" max="10" width="11.28515625" style="60" customWidth="1"/>
    <col min="11" max="11" width="7.42578125" style="60" customWidth="1"/>
    <col min="12" max="12" width="11" style="60" customWidth="1"/>
    <col min="13" max="13" width="7" style="60" customWidth="1"/>
    <col min="14" max="14" width="9.5703125" style="60" customWidth="1"/>
    <col min="15" max="15" width="6.85546875" style="60" customWidth="1"/>
    <col min="16" max="16" width="9.5703125" style="60" customWidth="1"/>
    <col min="17" max="17" width="6.7109375" style="60" customWidth="1"/>
    <col min="18" max="18" width="9.5703125" style="60" customWidth="1"/>
    <col min="19" max="19" width="5.7109375" style="60" customWidth="1"/>
    <col min="20" max="20" width="9.5703125" style="60" customWidth="1"/>
    <col min="21" max="21" width="6.85546875" style="60" customWidth="1"/>
    <col min="22" max="22" width="9.5703125" style="60" customWidth="1"/>
    <col min="23" max="23" width="6.85546875" style="60" customWidth="1"/>
    <col min="24" max="24" width="9.5703125" style="60" customWidth="1"/>
    <col min="25" max="25" width="7.28515625" style="60" customWidth="1"/>
    <col min="26" max="26" width="9.5703125" style="60" customWidth="1"/>
    <col min="27" max="27" width="5.7109375" style="60" customWidth="1"/>
    <col min="28" max="28" width="9.5703125" style="60" customWidth="1"/>
    <col min="29" max="29" width="5.7109375" style="60" customWidth="1"/>
    <col min="30" max="30" width="9.5703125" style="60" customWidth="1"/>
    <col min="31" max="31" width="6.5703125" style="60" customWidth="1"/>
    <col min="32" max="32" width="9.5703125" style="60" customWidth="1"/>
    <col min="33" max="33" width="6.85546875" style="60" customWidth="1"/>
    <col min="34" max="34" width="9.5703125" style="60" customWidth="1"/>
    <col min="35" max="35" width="5.7109375" style="60" customWidth="1"/>
    <col min="36" max="36" width="9.5703125" style="60" customWidth="1"/>
    <col min="37" max="37" width="6.85546875" style="60" customWidth="1"/>
    <col min="38" max="38" width="9.5703125" style="60" customWidth="1"/>
    <col min="39" max="39" width="6.85546875" style="60" customWidth="1"/>
    <col min="40" max="40" width="9.5703125" style="60" customWidth="1"/>
    <col min="41" max="41" width="19.42578125" style="61" customWidth="1"/>
    <col min="42" max="42" width="9.28515625" style="61" bestFit="1" customWidth="1"/>
    <col min="43" max="43" width="13.28515625" style="60" bestFit="1" customWidth="1"/>
    <col min="44" max="44" width="16.5703125" style="60" customWidth="1"/>
    <col min="45" max="45" width="17.28515625" style="63" customWidth="1"/>
    <col min="46" max="16384" width="8.85546875" style="63"/>
  </cols>
  <sheetData>
    <row r="1" spans="1:44" ht="15.75">
      <c r="A1" s="54" t="s">
        <v>74</v>
      </c>
      <c r="B1" s="78"/>
      <c r="C1" s="55"/>
      <c r="D1" s="56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57"/>
      <c r="Q1" s="58"/>
      <c r="R1" s="57"/>
      <c r="S1" s="58"/>
      <c r="T1" s="57"/>
      <c r="U1" s="58" t="s">
        <v>75</v>
      </c>
      <c r="V1" s="57"/>
      <c r="W1" s="58"/>
      <c r="X1" s="57"/>
      <c r="Y1" s="58"/>
      <c r="Z1" s="57"/>
      <c r="AA1" s="58"/>
      <c r="AB1" s="57"/>
      <c r="AC1" s="59"/>
      <c r="AD1" s="57"/>
      <c r="AF1" s="57"/>
      <c r="AH1" s="57"/>
      <c r="AJ1" s="57"/>
      <c r="AL1" s="57"/>
      <c r="AN1" s="57"/>
      <c r="AQ1" s="62"/>
    </row>
    <row r="2" spans="1:44" ht="18.75">
      <c r="A2" s="64" t="s">
        <v>76</v>
      </c>
      <c r="B2" s="79"/>
      <c r="O2" s="65"/>
      <c r="Q2" s="65"/>
      <c r="S2" s="65"/>
      <c r="U2" s="65"/>
      <c r="W2" s="65" t="s">
        <v>77</v>
      </c>
      <c r="Y2" s="65"/>
      <c r="AA2" s="65"/>
      <c r="AC2" s="65"/>
      <c r="AE2" s="65"/>
      <c r="AQ2" s="66"/>
    </row>
    <row r="3" spans="1:44" ht="15.75">
      <c r="A3" s="64"/>
      <c r="B3" s="79"/>
      <c r="Q3" s="59"/>
      <c r="S3" s="59"/>
      <c r="U3" s="59"/>
      <c r="W3" s="59"/>
      <c r="Y3" s="59"/>
      <c r="AA3" s="59"/>
      <c r="AC3" s="59"/>
      <c r="AQ3" s="67"/>
    </row>
    <row r="4" spans="1:44" ht="29.25" customHeight="1">
      <c r="A4" s="100" t="s">
        <v>96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68"/>
      <c r="AQ4" s="67"/>
    </row>
    <row r="5" spans="1:44" ht="15">
      <c r="AQ5" s="67"/>
    </row>
    <row r="6" spans="1:44" ht="17.45" customHeight="1">
      <c r="A6" s="101" t="s">
        <v>78</v>
      </c>
      <c r="B6" s="102" t="s">
        <v>79</v>
      </c>
      <c r="C6" s="102" t="s">
        <v>80</v>
      </c>
      <c r="D6" s="103" t="s">
        <v>97</v>
      </c>
      <c r="E6" s="106" t="s">
        <v>81</v>
      </c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8"/>
      <c r="AO6" s="98" t="s">
        <v>94</v>
      </c>
      <c r="AP6" s="69"/>
      <c r="AQ6" s="67"/>
    </row>
    <row r="7" spans="1:44" ht="36" customHeight="1">
      <c r="A7" s="101"/>
      <c r="B7" s="102"/>
      <c r="C7" s="102"/>
      <c r="D7" s="103"/>
      <c r="E7" s="104" t="s">
        <v>91</v>
      </c>
      <c r="F7" s="105"/>
      <c r="G7" s="104" t="s">
        <v>92</v>
      </c>
      <c r="H7" s="105"/>
      <c r="I7" s="104" t="s">
        <v>82</v>
      </c>
      <c r="J7" s="105"/>
      <c r="K7" s="104" t="s">
        <v>83</v>
      </c>
      <c r="L7" s="105"/>
      <c r="M7" s="104" t="s">
        <v>84</v>
      </c>
      <c r="N7" s="105"/>
      <c r="O7" s="104" t="s">
        <v>85</v>
      </c>
      <c r="P7" s="105"/>
      <c r="Q7" s="104" t="s">
        <v>93</v>
      </c>
      <c r="R7" s="105"/>
      <c r="S7" s="104" t="s">
        <v>86</v>
      </c>
      <c r="T7" s="105"/>
      <c r="U7" s="104" t="s">
        <v>87</v>
      </c>
      <c r="V7" s="105"/>
      <c r="W7" s="106" t="s">
        <v>175</v>
      </c>
      <c r="X7" s="108"/>
      <c r="Y7" s="106" t="s">
        <v>95</v>
      </c>
      <c r="Z7" s="108"/>
      <c r="AA7" s="106" t="s">
        <v>109</v>
      </c>
      <c r="AB7" s="108"/>
      <c r="AC7" s="106" t="s">
        <v>110</v>
      </c>
      <c r="AD7" s="108"/>
      <c r="AE7" s="106" t="s">
        <v>88</v>
      </c>
      <c r="AF7" s="108"/>
      <c r="AG7" s="106" t="s">
        <v>89</v>
      </c>
      <c r="AH7" s="108"/>
      <c r="AI7" s="106" t="s">
        <v>102</v>
      </c>
      <c r="AJ7" s="108"/>
      <c r="AK7" s="106" t="s">
        <v>177</v>
      </c>
      <c r="AL7" s="108"/>
      <c r="AM7" s="106" t="s">
        <v>112</v>
      </c>
      <c r="AN7" s="108"/>
      <c r="AO7" s="98"/>
      <c r="AP7" s="69"/>
      <c r="AQ7" s="67"/>
    </row>
    <row r="8" spans="1:44" ht="28.9" customHeight="1">
      <c r="A8" s="101"/>
      <c r="B8" s="102"/>
      <c r="C8" s="102"/>
      <c r="D8" s="103"/>
      <c r="E8" s="70" t="s">
        <v>176</v>
      </c>
      <c r="F8" s="70" t="s">
        <v>98</v>
      </c>
      <c r="G8" s="70" t="s">
        <v>176</v>
      </c>
      <c r="H8" s="70" t="s">
        <v>98</v>
      </c>
      <c r="I8" s="70" t="s">
        <v>176</v>
      </c>
      <c r="J8" s="70" t="s">
        <v>98</v>
      </c>
      <c r="K8" s="70" t="s">
        <v>176</v>
      </c>
      <c r="L8" s="70" t="s">
        <v>98</v>
      </c>
      <c r="M8" s="70" t="s">
        <v>176</v>
      </c>
      <c r="N8" s="70" t="s">
        <v>98</v>
      </c>
      <c r="O8" s="70" t="s">
        <v>176</v>
      </c>
      <c r="P8" s="70" t="s">
        <v>98</v>
      </c>
      <c r="Q8" s="70" t="s">
        <v>176</v>
      </c>
      <c r="R8" s="70" t="s">
        <v>98</v>
      </c>
      <c r="S8" s="70" t="s">
        <v>176</v>
      </c>
      <c r="T8" s="70" t="s">
        <v>98</v>
      </c>
      <c r="U8" s="70" t="s">
        <v>176</v>
      </c>
      <c r="V8" s="70" t="s">
        <v>98</v>
      </c>
      <c r="W8" s="70" t="s">
        <v>176</v>
      </c>
      <c r="X8" s="70" t="s">
        <v>98</v>
      </c>
      <c r="Y8" s="70" t="s">
        <v>176</v>
      </c>
      <c r="Z8" s="70" t="s">
        <v>98</v>
      </c>
      <c r="AA8" s="70" t="s">
        <v>176</v>
      </c>
      <c r="AB8" s="70" t="s">
        <v>98</v>
      </c>
      <c r="AC8" s="70" t="s">
        <v>176</v>
      </c>
      <c r="AD8" s="70" t="s">
        <v>98</v>
      </c>
      <c r="AE8" s="70" t="s">
        <v>176</v>
      </c>
      <c r="AF8" s="70" t="s">
        <v>98</v>
      </c>
      <c r="AG8" s="70" t="s">
        <v>176</v>
      </c>
      <c r="AH8" s="70" t="s">
        <v>98</v>
      </c>
      <c r="AI8" s="70" t="s">
        <v>176</v>
      </c>
      <c r="AJ8" s="70" t="s">
        <v>98</v>
      </c>
      <c r="AK8" s="70" t="s">
        <v>176</v>
      </c>
      <c r="AL8" s="70" t="s">
        <v>98</v>
      </c>
      <c r="AM8" s="70" t="s">
        <v>176</v>
      </c>
      <c r="AN8" s="70" t="s">
        <v>98</v>
      </c>
      <c r="AO8" s="99"/>
      <c r="AP8" s="71"/>
      <c r="AQ8" s="67"/>
    </row>
    <row r="9" spans="1:44" ht="15">
      <c r="A9" s="1">
        <v>1</v>
      </c>
      <c r="B9" s="81" t="s">
        <v>1</v>
      </c>
      <c r="C9" s="1" t="s">
        <v>2</v>
      </c>
      <c r="D9" s="2">
        <v>10</v>
      </c>
      <c r="E9" s="2"/>
      <c r="F9" s="2">
        <f>D9*E9</f>
        <v>0</v>
      </c>
      <c r="G9" s="2"/>
      <c r="H9" s="2">
        <f>D9*G9</f>
        <v>0</v>
      </c>
      <c r="I9" s="2"/>
      <c r="J9" s="2">
        <f>D9*I9</f>
        <v>0</v>
      </c>
      <c r="K9" s="2">
        <v>8</v>
      </c>
      <c r="L9" s="2">
        <f>D9*K9</f>
        <v>80</v>
      </c>
      <c r="M9" s="2"/>
      <c r="N9" s="2">
        <f>D9*M9</f>
        <v>0</v>
      </c>
      <c r="O9" s="2"/>
      <c r="P9" s="2">
        <f>D9*O9</f>
        <v>0</v>
      </c>
      <c r="Q9" s="2">
        <v>2</v>
      </c>
      <c r="R9" s="2">
        <f>D9*Q9</f>
        <v>20</v>
      </c>
      <c r="S9" s="2">
        <v>4</v>
      </c>
      <c r="T9" s="2">
        <f>D9*S9</f>
        <v>40</v>
      </c>
      <c r="U9" s="2"/>
      <c r="V9" s="2">
        <f>D9*U9</f>
        <v>0</v>
      </c>
      <c r="W9" s="2"/>
      <c r="X9" s="2">
        <f>D9*W9</f>
        <v>0</v>
      </c>
      <c r="Y9" s="2">
        <v>28</v>
      </c>
      <c r="Z9" s="2">
        <f>D9*Y9</f>
        <v>280</v>
      </c>
      <c r="AA9" s="2"/>
      <c r="AB9" s="2">
        <f>D9*AA9</f>
        <v>0</v>
      </c>
      <c r="AC9" s="2"/>
      <c r="AD9" s="2">
        <f>D9*AC9</f>
        <v>0</v>
      </c>
      <c r="AE9" s="2">
        <v>2</v>
      </c>
      <c r="AF9" s="2">
        <f>D9*AE9</f>
        <v>20</v>
      </c>
      <c r="AG9" s="2"/>
      <c r="AH9" s="2">
        <f t="shared" ref="AH9:AH56" si="0">D9*AG9</f>
        <v>0</v>
      </c>
      <c r="AI9" s="2">
        <v>4</v>
      </c>
      <c r="AJ9" s="2">
        <f>D9*AI9</f>
        <v>40</v>
      </c>
      <c r="AK9" s="2"/>
      <c r="AL9" s="2">
        <f>D9*AK9</f>
        <v>0</v>
      </c>
      <c r="AM9" s="2"/>
      <c r="AN9" s="2">
        <f>D9*AM9</f>
        <v>0</v>
      </c>
      <c r="AO9" s="61">
        <f t="shared" ref="AO9:AO29" si="1">SUM(E9:AM9)</f>
        <v>528</v>
      </c>
      <c r="AP9" s="61">
        <f>AQ9/1000</f>
        <v>10</v>
      </c>
      <c r="AQ9" s="60">
        <v>10000</v>
      </c>
      <c r="AR9" s="60">
        <f t="shared" ref="AR9:AR56" si="2">AO9*AQ9</f>
        <v>5280000</v>
      </c>
    </row>
    <row r="10" spans="1:44" ht="15">
      <c r="A10" s="1">
        <v>2</v>
      </c>
      <c r="B10" s="81" t="s">
        <v>3</v>
      </c>
      <c r="C10" s="1" t="s">
        <v>2</v>
      </c>
      <c r="D10" s="2">
        <v>7</v>
      </c>
      <c r="E10" s="2"/>
      <c r="F10" s="2">
        <f t="shared" ref="F10:F57" si="3">D10*E10</f>
        <v>0</v>
      </c>
      <c r="G10" s="2"/>
      <c r="H10" s="2">
        <f t="shared" ref="H10:H57" si="4">D10*G10</f>
        <v>0</v>
      </c>
      <c r="I10" s="2"/>
      <c r="J10" s="2">
        <f t="shared" ref="J10:J57" si="5">D10*I10</f>
        <v>0</v>
      </c>
      <c r="K10" s="2">
        <v>4</v>
      </c>
      <c r="L10" s="2">
        <f t="shared" ref="L10:L57" si="6">D10*K10</f>
        <v>28</v>
      </c>
      <c r="M10" s="2"/>
      <c r="N10" s="2">
        <f t="shared" ref="N10:N57" si="7">D10*M10</f>
        <v>0</v>
      </c>
      <c r="O10" s="2"/>
      <c r="P10" s="2">
        <f t="shared" ref="P10:P57" si="8">D10*O10</f>
        <v>0</v>
      </c>
      <c r="Q10" s="2">
        <v>4</v>
      </c>
      <c r="R10" s="2">
        <f t="shared" ref="R10:R57" si="9">D10*Q10</f>
        <v>28</v>
      </c>
      <c r="S10" s="2"/>
      <c r="T10" s="2">
        <f t="shared" ref="T10:T57" si="10">D10*S10</f>
        <v>0</v>
      </c>
      <c r="U10" s="2"/>
      <c r="V10" s="2">
        <f t="shared" ref="V10:V57" si="11">D10*U10</f>
        <v>0</v>
      </c>
      <c r="W10" s="2"/>
      <c r="X10" s="2">
        <f t="shared" ref="X10:X57" si="12">D10*W10</f>
        <v>0</v>
      </c>
      <c r="Y10" s="2">
        <v>32</v>
      </c>
      <c r="Z10" s="2">
        <f t="shared" ref="Z10:Z57" si="13">D10*Y10</f>
        <v>224</v>
      </c>
      <c r="AA10" s="2"/>
      <c r="AB10" s="2">
        <f t="shared" ref="AB10:AB57" si="14">D10*AA10</f>
        <v>0</v>
      </c>
      <c r="AC10" s="2">
        <v>1</v>
      </c>
      <c r="AD10" s="2">
        <f t="shared" ref="AD10:AD57" si="15">D10*AC10</f>
        <v>7</v>
      </c>
      <c r="AE10" s="2">
        <v>2</v>
      </c>
      <c r="AF10" s="2">
        <f t="shared" ref="AF10:AF57" si="16">D10*AE10</f>
        <v>14</v>
      </c>
      <c r="AG10" s="2"/>
      <c r="AH10" s="2">
        <f t="shared" si="0"/>
        <v>0</v>
      </c>
      <c r="AI10" s="2">
        <v>4</v>
      </c>
      <c r="AJ10" s="2">
        <f t="shared" ref="AJ10:AJ57" si="17">D10*AI10</f>
        <v>28</v>
      </c>
      <c r="AK10" s="2"/>
      <c r="AL10" s="2">
        <f t="shared" ref="AL10:AL57" si="18">D10*AK10</f>
        <v>0</v>
      </c>
      <c r="AM10" s="2"/>
      <c r="AN10" s="2">
        <f t="shared" ref="AN10:AN57" si="19">D10*AM10</f>
        <v>0</v>
      </c>
      <c r="AO10" s="61">
        <f t="shared" si="1"/>
        <v>376</v>
      </c>
      <c r="AP10" s="61">
        <f t="shared" ref="AP10:AP57" si="20">AQ10/1000</f>
        <v>7</v>
      </c>
      <c r="AQ10" s="60">
        <v>7000</v>
      </c>
      <c r="AR10" s="60">
        <f t="shared" si="2"/>
        <v>2632000</v>
      </c>
    </row>
    <row r="11" spans="1:44" ht="15">
      <c r="A11" s="1">
        <v>3</v>
      </c>
      <c r="B11" s="81" t="s">
        <v>5</v>
      </c>
      <c r="C11" s="1" t="s">
        <v>4</v>
      </c>
      <c r="D11" s="2">
        <v>45</v>
      </c>
      <c r="E11" s="2">
        <v>40</v>
      </c>
      <c r="F11" s="2">
        <f t="shared" si="3"/>
        <v>1800</v>
      </c>
      <c r="G11" s="2"/>
      <c r="H11" s="2">
        <f t="shared" si="4"/>
        <v>0</v>
      </c>
      <c r="I11" s="2"/>
      <c r="J11" s="2">
        <f t="shared" si="5"/>
        <v>0</v>
      </c>
      <c r="K11" s="2"/>
      <c r="L11" s="2">
        <f t="shared" si="6"/>
        <v>0</v>
      </c>
      <c r="M11" s="2"/>
      <c r="N11" s="2">
        <f t="shared" si="7"/>
        <v>0</v>
      </c>
      <c r="O11" s="2">
        <v>12</v>
      </c>
      <c r="P11" s="2">
        <f t="shared" si="8"/>
        <v>540</v>
      </c>
      <c r="Q11" s="2">
        <v>30</v>
      </c>
      <c r="R11" s="2">
        <f t="shared" si="9"/>
        <v>1350</v>
      </c>
      <c r="S11" s="2"/>
      <c r="T11" s="2">
        <f t="shared" si="10"/>
        <v>0</v>
      </c>
      <c r="U11" s="2"/>
      <c r="V11" s="2">
        <f t="shared" si="11"/>
        <v>0</v>
      </c>
      <c r="W11" s="2"/>
      <c r="X11" s="2">
        <f t="shared" si="12"/>
        <v>0</v>
      </c>
      <c r="Y11" s="2"/>
      <c r="Z11" s="2">
        <f t="shared" si="13"/>
        <v>0</v>
      </c>
      <c r="AA11" s="2"/>
      <c r="AB11" s="2">
        <f t="shared" si="14"/>
        <v>0</v>
      </c>
      <c r="AC11" s="2"/>
      <c r="AD11" s="2">
        <f t="shared" si="15"/>
        <v>0</v>
      </c>
      <c r="AE11" s="2"/>
      <c r="AF11" s="2">
        <f t="shared" si="16"/>
        <v>0</v>
      </c>
      <c r="AG11" s="2">
        <v>4</v>
      </c>
      <c r="AH11" s="2">
        <f t="shared" si="0"/>
        <v>180</v>
      </c>
      <c r="AI11" s="2"/>
      <c r="AJ11" s="2">
        <f t="shared" si="17"/>
        <v>0</v>
      </c>
      <c r="AK11" s="2"/>
      <c r="AL11" s="2">
        <f t="shared" si="18"/>
        <v>0</v>
      </c>
      <c r="AM11" s="2"/>
      <c r="AN11" s="2">
        <f t="shared" si="19"/>
        <v>0</v>
      </c>
      <c r="AO11" s="61">
        <f t="shared" si="1"/>
        <v>3956</v>
      </c>
      <c r="AP11" s="61">
        <f t="shared" si="20"/>
        <v>45</v>
      </c>
      <c r="AQ11" s="60">
        <v>45000</v>
      </c>
      <c r="AR11" s="60">
        <f t="shared" si="2"/>
        <v>178020000</v>
      </c>
    </row>
    <row r="12" spans="1:44" ht="15">
      <c r="A12" s="1">
        <v>4</v>
      </c>
      <c r="B12" s="81" t="s">
        <v>6</v>
      </c>
      <c r="C12" s="1" t="s">
        <v>4</v>
      </c>
      <c r="D12" s="2">
        <v>45</v>
      </c>
      <c r="E12" s="2">
        <v>5</v>
      </c>
      <c r="F12" s="2">
        <f t="shared" si="3"/>
        <v>225</v>
      </c>
      <c r="G12" s="2">
        <v>15</v>
      </c>
      <c r="H12" s="2">
        <f t="shared" si="4"/>
        <v>675</v>
      </c>
      <c r="I12" s="2">
        <v>9</v>
      </c>
      <c r="J12" s="2">
        <f t="shared" si="5"/>
        <v>405</v>
      </c>
      <c r="K12" s="2"/>
      <c r="L12" s="2">
        <f t="shared" si="6"/>
        <v>0</v>
      </c>
      <c r="M12" s="2">
        <v>1</v>
      </c>
      <c r="N12" s="2">
        <f t="shared" si="7"/>
        <v>45</v>
      </c>
      <c r="O12" s="2">
        <v>4</v>
      </c>
      <c r="P12" s="2">
        <f t="shared" si="8"/>
        <v>180</v>
      </c>
      <c r="Q12" s="2">
        <v>65</v>
      </c>
      <c r="R12" s="2">
        <f t="shared" si="9"/>
        <v>2925</v>
      </c>
      <c r="S12" s="2"/>
      <c r="T12" s="2">
        <f t="shared" si="10"/>
        <v>0</v>
      </c>
      <c r="U12" s="2"/>
      <c r="V12" s="2">
        <f t="shared" si="11"/>
        <v>0</v>
      </c>
      <c r="W12" s="2"/>
      <c r="X12" s="2">
        <f t="shared" si="12"/>
        <v>0</v>
      </c>
      <c r="Y12" s="2"/>
      <c r="Z12" s="2">
        <f t="shared" si="13"/>
        <v>0</v>
      </c>
      <c r="AA12" s="2"/>
      <c r="AB12" s="2">
        <f t="shared" si="14"/>
        <v>0</v>
      </c>
      <c r="AC12" s="2"/>
      <c r="AD12" s="2">
        <f t="shared" si="15"/>
        <v>0</v>
      </c>
      <c r="AE12" s="2"/>
      <c r="AF12" s="2">
        <f t="shared" si="16"/>
        <v>0</v>
      </c>
      <c r="AG12" s="2"/>
      <c r="AH12" s="2">
        <f t="shared" si="0"/>
        <v>0</v>
      </c>
      <c r="AI12" s="2"/>
      <c r="AJ12" s="2">
        <f t="shared" si="17"/>
        <v>0</v>
      </c>
      <c r="AK12" s="2"/>
      <c r="AL12" s="2">
        <f t="shared" si="18"/>
        <v>0</v>
      </c>
      <c r="AM12" s="2"/>
      <c r="AN12" s="2">
        <f t="shared" si="19"/>
        <v>0</v>
      </c>
      <c r="AO12" s="61">
        <f t="shared" si="1"/>
        <v>4554</v>
      </c>
      <c r="AP12" s="61">
        <f t="shared" si="20"/>
        <v>45</v>
      </c>
      <c r="AQ12" s="60">
        <v>45000</v>
      </c>
      <c r="AR12" s="60">
        <f t="shared" si="2"/>
        <v>204930000</v>
      </c>
    </row>
    <row r="13" spans="1:44" ht="15">
      <c r="A13" s="1">
        <v>5</v>
      </c>
      <c r="B13" s="81" t="s">
        <v>7</v>
      </c>
      <c r="C13" s="1" t="s">
        <v>2</v>
      </c>
      <c r="D13" s="2">
        <v>6</v>
      </c>
      <c r="E13" s="2">
        <v>10</v>
      </c>
      <c r="F13" s="2">
        <f t="shared" si="3"/>
        <v>60</v>
      </c>
      <c r="G13" s="2">
        <v>10</v>
      </c>
      <c r="H13" s="2">
        <f t="shared" si="4"/>
        <v>60</v>
      </c>
      <c r="I13" s="2">
        <v>10</v>
      </c>
      <c r="J13" s="2">
        <f t="shared" si="5"/>
        <v>60</v>
      </c>
      <c r="K13" s="2">
        <v>10</v>
      </c>
      <c r="L13" s="2">
        <f t="shared" si="6"/>
        <v>60</v>
      </c>
      <c r="M13" s="2">
        <v>10</v>
      </c>
      <c r="N13" s="2">
        <f t="shared" si="7"/>
        <v>60</v>
      </c>
      <c r="O13" s="2">
        <v>10</v>
      </c>
      <c r="P13" s="2">
        <f t="shared" si="8"/>
        <v>60</v>
      </c>
      <c r="Q13" s="2">
        <v>40</v>
      </c>
      <c r="R13" s="2">
        <f t="shared" si="9"/>
        <v>240</v>
      </c>
      <c r="S13" s="2">
        <v>30</v>
      </c>
      <c r="T13" s="2">
        <f t="shared" si="10"/>
        <v>180</v>
      </c>
      <c r="U13" s="2">
        <v>40</v>
      </c>
      <c r="V13" s="2">
        <f t="shared" si="11"/>
        <v>240</v>
      </c>
      <c r="W13" s="2">
        <v>40</v>
      </c>
      <c r="X13" s="2">
        <f t="shared" si="12"/>
        <v>240</v>
      </c>
      <c r="Y13" s="2"/>
      <c r="Z13" s="2">
        <f t="shared" si="13"/>
        <v>0</v>
      </c>
      <c r="AA13" s="2">
        <v>20</v>
      </c>
      <c r="AB13" s="2">
        <f t="shared" si="14"/>
        <v>120</v>
      </c>
      <c r="AC13" s="2">
        <v>40</v>
      </c>
      <c r="AD13" s="2">
        <f t="shared" si="15"/>
        <v>240</v>
      </c>
      <c r="AE13" s="2">
        <v>10</v>
      </c>
      <c r="AF13" s="2">
        <f t="shared" si="16"/>
        <v>60</v>
      </c>
      <c r="AG13" s="2">
        <v>40</v>
      </c>
      <c r="AH13" s="2">
        <f t="shared" si="0"/>
        <v>240</v>
      </c>
      <c r="AI13" s="2">
        <v>20</v>
      </c>
      <c r="AJ13" s="2">
        <f t="shared" si="17"/>
        <v>120</v>
      </c>
      <c r="AK13" s="2">
        <v>40</v>
      </c>
      <c r="AL13" s="2">
        <f t="shared" si="18"/>
        <v>240</v>
      </c>
      <c r="AM13" s="2">
        <v>24</v>
      </c>
      <c r="AN13" s="2">
        <f t="shared" si="19"/>
        <v>144</v>
      </c>
      <c r="AO13" s="61">
        <f t="shared" si="1"/>
        <v>2684</v>
      </c>
      <c r="AP13" s="61">
        <f t="shared" si="20"/>
        <v>6</v>
      </c>
      <c r="AQ13" s="60">
        <v>6000</v>
      </c>
      <c r="AR13" s="60">
        <f t="shared" si="2"/>
        <v>16104000</v>
      </c>
    </row>
    <row r="14" spans="1:44" ht="15">
      <c r="A14" s="1">
        <v>6</v>
      </c>
      <c r="B14" s="81" t="s">
        <v>8</v>
      </c>
      <c r="C14" s="1" t="s">
        <v>9</v>
      </c>
      <c r="D14" s="2">
        <v>10</v>
      </c>
      <c r="E14" s="2"/>
      <c r="F14" s="2">
        <f t="shared" si="3"/>
        <v>0</v>
      </c>
      <c r="G14" s="2"/>
      <c r="H14" s="2">
        <f t="shared" si="4"/>
        <v>0</v>
      </c>
      <c r="I14" s="2"/>
      <c r="J14" s="2">
        <f t="shared" si="5"/>
        <v>0</v>
      </c>
      <c r="K14" s="2"/>
      <c r="L14" s="2">
        <f t="shared" si="6"/>
        <v>0</v>
      </c>
      <c r="M14" s="2"/>
      <c r="N14" s="2">
        <f t="shared" si="7"/>
        <v>0</v>
      </c>
      <c r="O14" s="2"/>
      <c r="P14" s="2">
        <f t="shared" si="8"/>
        <v>0</v>
      </c>
      <c r="Q14" s="2">
        <v>8</v>
      </c>
      <c r="R14" s="2">
        <f t="shared" si="9"/>
        <v>80</v>
      </c>
      <c r="S14" s="2"/>
      <c r="T14" s="2">
        <f t="shared" si="10"/>
        <v>0</v>
      </c>
      <c r="U14" s="2"/>
      <c r="V14" s="2">
        <f t="shared" si="11"/>
        <v>0</v>
      </c>
      <c r="W14" s="2"/>
      <c r="X14" s="2">
        <f t="shared" si="12"/>
        <v>0</v>
      </c>
      <c r="Y14" s="2"/>
      <c r="Z14" s="2">
        <f t="shared" si="13"/>
        <v>0</v>
      </c>
      <c r="AA14" s="2"/>
      <c r="AB14" s="2">
        <f t="shared" si="14"/>
        <v>0</v>
      </c>
      <c r="AC14" s="2"/>
      <c r="AD14" s="2">
        <f t="shared" si="15"/>
        <v>0</v>
      </c>
      <c r="AE14" s="2"/>
      <c r="AF14" s="2">
        <f t="shared" si="16"/>
        <v>0</v>
      </c>
      <c r="AG14" s="2"/>
      <c r="AH14" s="2">
        <f t="shared" si="0"/>
        <v>0</v>
      </c>
      <c r="AI14" s="2"/>
      <c r="AJ14" s="2">
        <f t="shared" si="17"/>
        <v>0</v>
      </c>
      <c r="AK14" s="2"/>
      <c r="AL14" s="2">
        <f t="shared" si="18"/>
        <v>0</v>
      </c>
      <c r="AM14" s="2"/>
      <c r="AN14" s="2">
        <f t="shared" si="19"/>
        <v>0</v>
      </c>
      <c r="AO14" s="61">
        <f t="shared" si="1"/>
        <v>88</v>
      </c>
      <c r="AP14" s="61">
        <f t="shared" si="20"/>
        <v>10</v>
      </c>
      <c r="AQ14" s="60">
        <v>10000</v>
      </c>
      <c r="AR14" s="60">
        <f t="shared" si="2"/>
        <v>880000</v>
      </c>
    </row>
    <row r="15" spans="1:44" ht="15">
      <c r="A15" s="1">
        <v>7</v>
      </c>
      <c r="B15" s="82" t="s">
        <v>10</v>
      </c>
      <c r="C15" s="4" t="s">
        <v>4</v>
      </c>
      <c r="D15" s="2">
        <v>90</v>
      </c>
      <c r="E15" s="2">
        <v>1</v>
      </c>
      <c r="F15" s="53">
        <f t="shared" si="3"/>
        <v>90</v>
      </c>
      <c r="G15" s="53">
        <v>0.5</v>
      </c>
      <c r="H15" s="2">
        <f t="shared" si="4"/>
        <v>45</v>
      </c>
      <c r="I15" s="53">
        <v>0.5</v>
      </c>
      <c r="J15" s="2">
        <f t="shared" si="5"/>
        <v>45</v>
      </c>
      <c r="K15" s="53"/>
      <c r="L15" s="2">
        <f t="shared" si="6"/>
        <v>0</v>
      </c>
      <c r="M15" s="2"/>
      <c r="N15" s="2">
        <f t="shared" si="7"/>
        <v>0</v>
      </c>
      <c r="O15" s="2"/>
      <c r="P15" s="2">
        <f t="shared" si="8"/>
        <v>0</v>
      </c>
      <c r="Q15" s="2">
        <v>4</v>
      </c>
      <c r="R15" s="2">
        <f t="shared" si="9"/>
        <v>360</v>
      </c>
      <c r="S15" s="2"/>
      <c r="T15" s="2">
        <f t="shared" si="10"/>
        <v>0</v>
      </c>
      <c r="U15" s="2"/>
      <c r="V15" s="2">
        <f t="shared" si="11"/>
        <v>0</v>
      </c>
      <c r="W15" s="2"/>
      <c r="X15" s="2">
        <f t="shared" si="12"/>
        <v>0</v>
      </c>
      <c r="Y15" s="2"/>
      <c r="Z15" s="2">
        <f t="shared" si="13"/>
        <v>0</v>
      </c>
      <c r="AA15" s="2"/>
      <c r="AB15" s="2">
        <f t="shared" si="14"/>
        <v>0</v>
      </c>
      <c r="AC15" s="2"/>
      <c r="AD15" s="2">
        <f t="shared" si="15"/>
        <v>0</v>
      </c>
      <c r="AE15" s="2"/>
      <c r="AF15" s="2">
        <f t="shared" si="16"/>
        <v>0</v>
      </c>
      <c r="AG15" s="2"/>
      <c r="AH15" s="2">
        <f t="shared" si="0"/>
        <v>0</v>
      </c>
      <c r="AI15" s="2"/>
      <c r="AJ15" s="2">
        <f t="shared" si="17"/>
        <v>0</v>
      </c>
      <c r="AK15" s="2"/>
      <c r="AL15" s="2">
        <f t="shared" si="18"/>
        <v>0</v>
      </c>
      <c r="AM15" s="2"/>
      <c r="AN15" s="2">
        <f t="shared" si="19"/>
        <v>0</v>
      </c>
      <c r="AO15" s="61">
        <f t="shared" si="1"/>
        <v>546</v>
      </c>
      <c r="AP15" s="61">
        <f t="shared" si="20"/>
        <v>0</v>
      </c>
      <c r="AR15" s="60">
        <f t="shared" si="2"/>
        <v>0</v>
      </c>
    </row>
    <row r="16" spans="1:44" ht="15">
      <c r="A16" s="1">
        <v>8</v>
      </c>
      <c r="B16" s="81" t="s">
        <v>11</v>
      </c>
      <c r="C16" s="1" t="s">
        <v>12</v>
      </c>
      <c r="D16" s="2">
        <v>20</v>
      </c>
      <c r="E16" s="2">
        <v>2</v>
      </c>
      <c r="F16" s="2">
        <f t="shared" si="3"/>
        <v>40</v>
      </c>
      <c r="G16" s="2">
        <v>2</v>
      </c>
      <c r="H16" s="2">
        <f t="shared" si="4"/>
        <v>40</v>
      </c>
      <c r="I16" s="2">
        <v>2</v>
      </c>
      <c r="J16" s="2">
        <f t="shared" si="5"/>
        <v>40</v>
      </c>
      <c r="K16" s="2">
        <v>2</v>
      </c>
      <c r="L16" s="2">
        <f t="shared" si="6"/>
        <v>40</v>
      </c>
      <c r="M16" s="2"/>
      <c r="N16" s="2">
        <f t="shared" si="7"/>
        <v>0</v>
      </c>
      <c r="O16" s="2"/>
      <c r="P16" s="2">
        <f t="shared" si="8"/>
        <v>0</v>
      </c>
      <c r="Q16" s="2">
        <v>2</v>
      </c>
      <c r="R16" s="2">
        <f t="shared" si="9"/>
        <v>40</v>
      </c>
      <c r="S16" s="2">
        <v>4</v>
      </c>
      <c r="T16" s="2">
        <f t="shared" si="10"/>
        <v>80</v>
      </c>
      <c r="U16" s="2">
        <v>4</v>
      </c>
      <c r="V16" s="2">
        <f t="shared" si="11"/>
        <v>80</v>
      </c>
      <c r="W16" s="2">
        <v>4</v>
      </c>
      <c r="X16" s="2">
        <f t="shared" si="12"/>
        <v>80</v>
      </c>
      <c r="Y16" s="2"/>
      <c r="Z16" s="2">
        <f t="shared" si="13"/>
        <v>0</v>
      </c>
      <c r="AA16" s="2">
        <v>1</v>
      </c>
      <c r="AB16" s="2">
        <f t="shared" si="14"/>
        <v>20</v>
      </c>
      <c r="AC16" s="2">
        <v>4</v>
      </c>
      <c r="AD16" s="2">
        <f t="shared" si="15"/>
        <v>80</v>
      </c>
      <c r="AE16" s="2"/>
      <c r="AF16" s="2">
        <f t="shared" si="16"/>
        <v>0</v>
      </c>
      <c r="AG16" s="2"/>
      <c r="AH16" s="2">
        <f t="shared" si="0"/>
        <v>0</v>
      </c>
      <c r="AI16" s="2"/>
      <c r="AJ16" s="2">
        <f t="shared" si="17"/>
        <v>0</v>
      </c>
      <c r="AK16" s="2">
        <v>2</v>
      </c>
      <c r="AL16" s="2">
        <f t="shared" si="18"/>
        <v>40</v>
      </c>
      <c r="AM16" s="2"/>
      <c r="AN16" s="2">
        <f t="shared" si="19"/>
        <v>0</v>
      </c>
      <c r="AO16" s="61">
        <f t="shared" si="1"/>
        <v>609</v>
      </c>
      <c r="AP16" s="61">
        <f t="shared" si="20"/>
        <v>20</v>
      </c>
      <c r="AQ16" s="60">
        <v>20000</v>
      </c>
      <c r="AR16" s="60">
        <f t="shared" si="2"/>
        <v>12180000</v>
      </c>
    </row>
    <row r="17" spans="1:44" ht="15">
      <c r="A17" s="1">
        <v>9</v>
      </c>
      <c r="B17" s="81" t="s">
        <v>13</v>
      </c>
      <c r="C17" s="1" t="s">
        <v>12</v>
      </c>
      <c r="D17" s="2">
        <v>35</v>
      </c>
      <c r="E17" s="2">
        <v>1</v>
      </c>
      <c r="F17" s="2">
        <f t="shared" si="3"/>
        <v>35</v>
      </c>
      <c r="G17" s="2">
        <v>1</v>
      </c>
      <c r="H17" s="2">
        <f t="shared" si="4"/>
        <v>35</v>
      </c>
      <c r="I17" s="2">
        <v>1</v>
      </c>
      <c r="J17" s="2">
        <f t="shared" si="5"/>
        <v>35</v>
      </c>
      <c r="K17" s="2">
        <v>1</v>
      </c>
      <c r="L17" s="2">
        <f t="shared" si="6"/>
        <v>35</v>
      </c>
      <c r="M17" s="2">
        <v>1</v>
      </c>
      <c r="N17" s="2">
        <f t="shared" si="7"/>
        <v>35</v>
      </c>
      <c r="O17" s="2"/>
      <c r="P17" s="2">
        <f t="shared" si="8"/>
        <v>0</v>
      </c>
      <c r="Q17" s="2">
        <v>32</v>
      </c>
      <c r="R17" s="2">
        <f t="shared" si="9"/>
        <v>1120</v>
      </c>
      <c r="S17" s="2">
        <v>2</v>
      </c>
      <c r="T17" s="2">
        <f t="shared" si="10"/>
        <v>70</v>
      </c>
      <c r="U17" s="2">
        <v>4</v>
      </c>
      <c r="V17" s="2">
        <f t="shared" si="11"/>
        <v>140</v>
      </c>
      <c r="W17" s="2">
        <v>2</v>
      </c>
      <c r="X17" s="2">
        <f t="shared" si="12"/>
        <v>70</v>
      </c>
      <c r="Y17" s="2"/>
      <c r="Z17" s="2">
        <f t="shared" si="13"/>
        <v>0</v>
      </c>
      <c r="AA17" s="2"/>
      <c r="AB17" s="2">
        <f t="shared" si="14"/>
        <v>0</v>
      </c>
      <c r="AC17" s="2">
        <v>2</v>
      </c>
      <c r="AD17" s="2">
        <f t="shared" si="15"/>
        <v>70</v>
      </c>
      <c r="AE17" s="2"/>
      <c r="AF17" s="2">
        <f t="shared" si="16"/>
        <v>0</v>
      </c>
      <c r="AG17" s="2">
        <v>1</v>
      </c>
      <c r="AH17" s="2">
        <f t="shared" si="0"/>
        <v>35</v>
      </c>
      <c r="AI17" s="2">
        <v>1</v>
      </c>
      <c r="AJ17" s="2">
        <f t="shared" si="17"/>
        <v>35</v>
      </c>
      <c r="AK17" s="2"/>
      <c r="AL17" s="2">
        <f t="shared" si="18"/>
        <v>0</v>
      </c>
      <c r="AM17" s="2"/>
      <c r="AN17" s="2">
        <f t="shared" si="19"/>
        <v>0</v>
      </c>
      <c r="AO17" s="61">
        <f t="shared" si="1"/>
        <v>1764</v>
      </c>
      <c r="AP17" s="61">
        <f t="shared" si="20"/>
        <v>35</v>
      </c>
      <c r="AQ17" s="60">
        <v>35000</v>
      </c>
      <c r="AR17" s="60">
        <f t="shared" si="2"/>
        <v>61740000</v>
      </c>
    </row>
    <row r="18" spans="1:44" ht="15">
      <c r="A18" s="1">
        <v>10</v>
      </c>
      <c r="B18" s="81" t="s">
        <v>14</v>
      </c>
      <c r="C18" s="1" t="s">
        <v>12</v>
      </c>
      <c r="D18" s="2">
        <v>5</v>
      </c>
      <c r="E18" s="2"/>
      <c r="F18" s="2">
        <f t="shared" si="3"/>
        <v>0</v>
      </c>
      <c r="G18" s="2"/>
      <c r="H18" s="2">
        <f t="shared" si="4"/>
        <v>0</v>
      </c>
      <c r="I18" s="2"/>
      <c r="J18" s="2">
        <f t="shared" si="5"/>
        <v>0</v>
      </c>
      <c r="K18" s="2"/>
      <c r="L18" s="2">
        <f t="shared" si="6"/>
        <v>0</v>
      </c>
      <c r="M18" s="2"/>
      <c r="N18" s="2">
        <f t="shared" si="7"/>
        <v>0</v>
      </c>
      <c r="O18" s="2"/>
      <c r="P18" s="2">
        <f t="shared" si="8"/>
        <v>0</v>
      </c>
      <c r="Q18" s="2"/>
      <c r="R18" s="2">
        <f t="shared" si="9"/>
        <v>0</v>
      </c>
      <c r="S18" s="2"/>
      <c r="T18" s="2">
        <f t="shared" si="10"/>
        <v>0</v>
      </c>
      <c r="U18" s="2"/>
      <c r="V18" s="2">
        <f t="shared" si="11"/>
        <v>0</v>
      </c>
      <c r="W18" s="2"/>
      <c r="X18" s="2">
        <f t="shared" si="12"/>
        <v>0</v>
      </c>
      <c r="Y18" s="2"/>
      <c r="Z18" s="2">
        <f t="shared" si="13"/>
        <v>0</v>
      </c>
      <c r="AA18" s="2"/>
      <c r="AB18" s="2">
        <f t="shared" si="14"/>
        <v>0</v>
      </c>
      <c r="AC18" s="2"/>
      <c r="AD18" s="2">
        <f t="shared" si="15"/>
        <v>0</v>
      </c>
      <c r="AE18" s="2">
        <v>9</v>
      </c>
      <c r="AF18" s="2">
        <f t="shared" si="16"/>
        <v>45</v>
      </c>
      <c r="AG18" s="2"/>
      <c r="AH18" s="2">
        <f t="shared" si="0"/>
        <v>0</v>
      </c>
      <c r="AI18" s="2"/>
      <c r="AJ18" s="2">
        <f t="shared" si="17"/>
        <v>0</v>
      </c>
      <c r="AK18" s="2"/>
      <c r="AL18" s="2">
        <f t="shared" si="18"/>
        <v>0</v>
      </c>
      <c r="AM18" s="2"/>
      <c r="AN18" s="2">
        <f t="shared" si="19"/>
        <v>0</v>
      </c>
      <c r="AO18" s="61">
        <f t="shared" si="1"/>
        <v>54</v>
      </c>
      <c r="AP18" s="61">
        <f t="shared" si="20"/>
        <v>5</v>
      </c>
      <c r="AQ18" s="60">
        <v>5000</v>
      </c>
      <c r="AR18" s="60">
        <f t="shared" si="2"/>
        <v>270000</v>
      </c>
    </row>
    <row r="19" spans="1:44" ht="15">
      <c r="A19" s="1">
        <v>11</v>
      </c>
      <c r="B19" s="81" t="s">
        <v>15</v>
      </c>
      <c r="C19" s="1" t="s">
        <v>0</v>
      </c>
      <c r="D19" s="2">
        <v>3</v>
      </c>
      <c r="E19" s="2">
        <v>24</v>
      </c>
      <c r="F19" s="2">
        <f t="shared" si="3"/>
        <v>72</v>
      </c>
      <c r="G19" s="2">
        <v>22</v>
      </c>
      <c r="H19" s="2">
        <f t="shared" si="4"/>
        <v>66</v>
      </c>
      <c r="I19" s="2">
        <v>8</v>
      </c>
      <c r="J19" s="2">
        <f t="shared" si="5"/>
        <v>24</v>
      </c>
      <c r="K19" s="2">
        <v>8</v>
      </c>
      <c r="L19" s="2">
        <f t="shared" si="6"/>
        <v>24</v>
      </c>
      <c r="M19" s="2">
        <v>8</v>
      </c>
      <c r="N19" s="2">
        <f t="shared" si="7"/>
        <v>24</v>
      </c>
      <c r="O19" s="2">
        <v>4</v>
      </c>
      <c r="P19" s="2">
        <f t="shared" si="8"/>
        <v>12</v>
      </c>
      <c r="Q19" s="2">
        <v>6</v>
      </c>
      <c r="R19" s="2">
        <f t="shared" si="9"/>
        <v>18</v>
      </c>
      <c r="S19" s="2"/>
      <c r="T19" s="2">
        <f t="shared" si="10"/>
        <v>0</v>
      </c>
      <c r="U19" s="2">
        <v>8</v>
      </c>
      <c r="V19" s="2">
        <f t="shared" si="11"/>
        <v>24</v>
      </c>
      <c r="W19" s="2"/>
      <c r="X19" s="2">
        <f t="shared" si="12"/>
        <v>0</v>
      </c>
      <c r="Y19" s="2"/>
      <c r="Z19" s="2">
        <f t="shared" si="13"/>
        <v>0</v>
      </c>
      <c r="AA19" s="2">
        <v>4</v>
      </c>
      <c r="AB19" s="2">
        <f t="shared" si="14"/>
        <v>12</v>
      </c>
      <c r="AC19" s="2">
        <v>1</v>
      </c>
      <c r="AD19" s="2">
        <f t="shared" si="15"/>
        <v>3</v>
      </c>
      <c r="AE19" s="2"/>
      <c r="AF19" s="2">
        <f t="shared" si="16"/>
        <v>0</v>
      </c>
      <c r="AG19" s="2">
        <v>20</v>
      </c>
      <c r="AH19" s="2">
        <f t="shared" si="0"/>
        <v>60</v>
      </c>
      <c r="AI19" s="2">
        <v>8</v>
      </c>
      <c r="AJ19" s="2">
        <f t="shared" si="17"/>
        <v>24</v>
      </c>
      <c r="AK19" s="2">
        <v>11</v>
      </c>
      <c r="AL19" s="2">
        <f t="shared" si="18"/>
        <v>33</v>
      </c>
      <c r="AM19" s="2">
        <v>2</v>
      </c>
      <c r="AN19" s="2">
        <f t="shared" si="19"/>
        <v>6</v>
      </c>
      <c r="AO19" s="61">
        <f t="shared" si="1"/>
        <v>530</v>
      </c>
      <c r="AP19" s="61">
        <f t="shared" si="20"/>
        <v>3</v>
      </c>
      <c r="AQ19" s="60">
        <v>3000</v>
      </c>
      <c r="AR19" s="60">
        <f t="shared" si="2"/>
        <v>1590000</v>
      </c>
    </row>
    <row r="20" spans="1:44" ht="15">
      <c r="A20" s="1">
        <v>12</v>
      </c>
      <c r="B20" s="81" t="s">
        <v>16</v>
      </c>
      <c r="C20" s="1" t="s">
        <v>0</v>
      </c>
      <c r="D20" s="2">
        <v>3</v>
      </c>
      <c r="E20" s="2">
        <v>480</v>
      </c>
      <c r="F20" s="2">
        <f t="shared" si="3"/>
        <v>1440</v>
      </c>
      <c r="G20" s="40">
        <v>350</v>
      </c>
      <c r="H20" s="2">
        <f t="shared" si="4"/>
        <v>1050</v>
      </c>
      <c r="I20" s="2">
        <v>90</v>
      </c>
      <c r="J20" s="2">
        <f t="shared" si="5"/>
        <v>270</v>
      </c>
      <c r="K20" s="2">
        <v>400</v>
      </c>
      <c r="L20" s="2">
        <f t="shared" si="6"/>
        <v>1200</v>
      </c>
      <c r="M20" s="2">
        <v>80</v>
      </c>
      <c r="N20" s="2">
        <f t="shared" si="7"/>
        <v>240</v>
      </c>
      <c r="O20" s="2">
        <v>120</v>
      </c>
      <c r="P20" s="2">
        <f t="shared" si="8"/>
        <v>360</v>
      </c>
      <c r="Q20" s="2">
        <v>115</v>
      </c>
      <c r="R20" s="2">
        <f t="shared" si="9"/>
        <v>345</v>
      </c>
      <c r="S20" s="2">
        <v>24</v>
      </c>
      <c r="T20" s="2">
        <f t="shared" si="10"/>
        <v>72</v>
      </c>
      <c r="U20" s="2">
        <v>120</v>
      </c>
      <c r="V20" s="2">
        <f t="shared" si="11"/>
        <v>360</v>
      </c>
      <c r="W20" s="2">
        <v>120</v>
      </c>
      <c r="X20" s="2">
        <f t="shared" si="12"/>
        <v>360</v>
      </c>
      <c r="Y20" s="2">
        <v>10</v>
      </c>
      <c r="Z20" s="2">
        <f t="shared" si="13"/>
        <v>30</v>
      </c>
      <c r="AA20" s="2">
        <v>14</v>
      </c>
      <c r="AB20" s="2">
        <f t="shared" si="14"/>
        <v>42</v>
      </c>
      <c r="AC20" s="2">
        <v>32</v>
      </c>
      <c r="AD20" s="2">
        <f t="shared" si="15"/>
        <v>96</v>
      </c>
      <c r="AE20" s="2">
        <v>90</v>
      </c>
      <c r="AF20" s="2">
        <f t="shared" si="16"/>
        <v>270</v>
      </c>
      <c r="AG20" s="2">
        <v>110</v>
      </c>
      <c r="AH20" s="2">
        <f t="shared" si="0"/>
        <v>330</v>
      </c>
      <c r="AI20" s="2">
        <v>80</v>
      </c>
      <c r="AJ20" s="2">
        <f t="shared" si="17"/>
        <v>240</v>
      </c>
      <c r="AK20" s="2">
        <v>33</v>
      </c>
      <c r="AL20" s="2">
        <f t="shared" si="18"/>
        <v>99</v>
      </c>
      <c r="AM20" s="2">
        <v>50</v>
      </c>
      <c r="AN20" s="2">
        <f t="shared" si="19"/>
        <v>150</v>
      </c>
      <c r="AO20" s="61">
        <f t="shared" si="1"/>
        <v>9122</v>
      </c>
      <c r="AP20" s="61">
        <f t="shared" si="20"/>
        <v>3</v>
      </c>
      <c r="AQ20" s="60">
        <v>3000</v>
      </c>
      <c r="AR20" s="60">
        <f t="shared" si="2"/>
        <v>27366000</v>
      </c>
    </row>
    <row r="21" spans="1:44" ht="15">
      <c r="A21" s="1">
        <v>13</v>
      </c>
      <c r="B21" s="81" t="s">
        <v>17</v>
      </c>
      <c r="C21" s="1" t="s">
        <v>0</v>
      </c>
      <c r="D21" s="2">
        <v>20</v>
      </c>
      <c r="E21" s="2">
        <v>10</v>
      </c>
      <c r="F21" s="2">
        <f t="shared" si="3"/>
        <v>200</v>
      </c>
      <c r="G21" s="2">
        <v>1</v>
      </c>
      <c r="H21" s="2">
        <f t="shared" si="4"/>
        <v>20</v>
      </c>
      <c r="I21" s="2">
        <v>1</v>
      </c>
      <c r="J21" s="2">
        <f t="shared" si="5"/>
        <v>20</v>
      </c>
      <c r="K21" s="2">
        <v>12</v>
      </c>
      <c r="L21" s="2">
        <f t="shared" si="6"/>
        <v>240</v>
      </c>
      <c r="M21" s="2">
        <v>4</v>
      </c>
      <c r="N21" s="2">
        <f t="shared" si="7"/>
        <v>80</v>
      </c>
      <c r="O21" s="2">
        <v>1</v>
      </c>
      <c r="P21" s="2">
        <f t="shared" si="8"/>
        <v>20</v>
      </c>
      <c r="Q21" s="2">
        <v>8</v>
      </c>
      <c r="R21" s="2">
        <f t="shared" si="9"/>
        <v>160</v>
      </c>
      <c r="S21" s="2"/>
      <c r="T21" s="2">
        <f t="shared" si="10"/>
        <v>0</v>
      </c>
      <c r="U21" s="2">
        <v>24</v>
      </c>
      <c r="V21" s="2">
        <f t="shared" si="11"/>
        <v>480</v>
      </c>
      <c r="W21" s="2">
        <v>4</v>
      </c>
      <c r="X21" s="2">
        <f t="shared" si="12"/>
        <v>80</v>
      </c>
      <c r="Y21" s="2"/>
      <c r="Z21" s="2">
        <f t="shared" si="13"/>
        <v>0</v>
      </c>
      <c r="AA21" s="2"/>
      <c r="AB21" s="2">
        <f t="shared" si="14"/>
        <v>0</v>
      </c>
      <c r="AC21" s="2"/>
      <c r="AD21" s="2">
        <f t="shared" si="15"/>
        <v>0</v>
      </c>
      <c r="AE21" s="2">
        <v>12</v>
      </c>
      <c r="AF21" s="2">
        <f t="shared" si="16"/>
        <v>240</v>
      </c>
      <c r="AG21" s="2"/>
      <c r="AH21" s="2">
        <f t="shared" si="0"/>
        <v>0</v>
      </c>
      <c r="AI21" s="2"/>
      <c r="AJ21" s="2">
        <f t="shared" si="17"/>
        <v>0</v>
      </c>
      <c r="AK21" s="2"/>
      <c r="AL21" s="2">
        <f t="shared" si="18"/>
        <v>0</v>
      </c>
      <c r="AM21" s="2"/>
      <c r="AN21" s="2">
        <f t="shared" si="19"/>
        <v>0</v>
      </c>
      <c r="AO21" s="61">
        <f t="shared" si="1"/>
        <v>1617</v>
      </c>
      <c r="AP21" s="61">
        <f t="shared" si="20"/>
        <v>20</v>
      </c>
      <c r="AQ21" s="60">
        <v>20000</v>
      </c>
      <c r="AR21" s="60">
        <f t="shared" si="2"/>
        <v>32340000</v>
      </c>
    </row>
    <row r="22" spans="1:44" ht="15">
      <c r="A22" s="1">
        <v>14</v>
      </c>
      <c r="B22" s="81" t="s">
        <v>18</v>
      </c>
      <c r="C22" s="1" t="s">
        <v>0</v>
      </c>
      <c r="D22" s="2">
        <v>7</v>
      </c>
      <c r="E22" s="2"/>
      <c r="F22" s="2">
        <f t="shared" si="3"/>
        <v>0</v>
      </c>
      <c r="G22" s="2"/>
      <c r="H22" s="2">
        <f t="shared" si="4"/>
        <v>0</v>
      </c>
      <c r="I22" s="2"/>
      <c r="J22" s="2">
        <f t="shared" si="5"/>
        <v>0</v>
      </c>
      <c r="K22" s="2"/>
      <c r="L22" s="2">
        <f t="shared" si="6"/>
        <v>0</v>
      </c>
      <c r="M22" s="2"/>
      <c r="N22" s="2">
        <f t="shared" si="7"/>
        <v>0</v>
      </c>
      <c r="O22" s="2"/>
      <c r="P22" s="2">
        <f t="shared" si="8"/>
        <v>0</v>
      </c>
      <c r="Q22" s="2"/>
      <c r="R22" s="2">
        <f t="shared" si="9"/>
        <v>0</v>
      </c>
      <c r="S22" s="2">
        <v>48</v>
      </c>
      <c r="T22" s="2">
        <f t="shared" si="10"/>
        <v>336</v>
      </c>
      <c r="U22" s="2"/>
      <c r="V22" s="2">
        <f t="shared" si="11"/>
        <v>0</v>
      </c>
      <c r="W22" s="2"/>
      <c r="X22" s="2">
        <f t="shared" si="12"/>
        <v>0</v>
      </c>
      <c r="Y22" s="2"/>
      <c r="Z22" s="2">
        <f t="shared" si="13"/>
        <v>0</v>
      </c>
      <c r="AA22" s="2"/>
      <c r="AB22" s="2">
        <f t="shared" si="14"/>
        <v>0</v>
      </c>
      <c r="AC22" s="2"/>
      <c r="AD22" s="2">
        <f t="shared" si="15"/>
        <v>0</v>
      </c>
      <c r="AE22" s="2"/>
      <c r="AF22" s="2">
        <f t="shared" si="16"/>
        <v>0</v>
      </c>
      <c r="AG22" s="2"/>
      <c r="AH22" s="2">
        <f t="shared" si="0"/>
        <v>0</v>
      </c>
      <c r="AI22" s="2"/>
      <c r="AJ22" s="2">
        <f t="shared" si="17"/>
        <v>0</v>
      </c>
      <c r="AK22" s="2"/>
      <c r="AL22" s="2">
        <f t="shared" si="18"/>
        <v>0</v>
      </c>
      <c r="AM22" s="2"/>
      <c r="AN22" s="2">
        <f t="shared" si="19"/>
        <v>0</v>
      </c>
      <c r="AO22" s="61">
        <f t="shared" si="1"/>
        <v>384</v>
      </c>
      <c r="AP22" s="61">
        <f t="shared" si="20"/>
        <v>7</v>
      </c>
      <c r="AQ22" s="60">
        <v>7000</v>
      </c>
      <c r="AR22" s="60">
        <f t="shared" si="2"/>
        <v>2688000</v>
      </c>
    </row>
    <row r="23" spans="1:44" ht="15">
      <c r="A23" s="1">
        <v>15</v>
      </c>
      <c r="B23" s="81" t="s">
        <v>19</v>
      </c>
      <c r="C23" s="1" t="s">
        <v>0</v>
      </c>
      <c r="D23" s="2">
        <v>15</v>
      </c>
      <c r="E23" s="2">
        <v>1</v>
      </c>
      <c r="F23" s="2">
        <f t="shared" si="3"/>
        <v>15</v>
      </c>
      <c r="G23" s="2">
        <v>1</v>
      </c>
      <c r="H23" s="2">
        <f t="shared" si="4"/>
        <v>15</v>
      </c>
      <c r="I23" s="2">
        <v>1</v>
      </c>
      <c r="J23" s="2">
        <f t="shared" si="5"/>
        <v>15</v>
      </c>
      <c r="K23" s="2">
        <v>1</v>
      </c>
      <c r="L23" s="2">
        <f t="shared" si="6"/>
        <v>15</v>
      </c>
      <c r="M23" s="2">
        <v>4</v>
      </c>
      <c r="N23" s="2">
        <f t="shared" si="7"/>
        <v>60</v>
      </c>
      <c r="O23" s="2"/>
      <c r="P23" s="2">
        <f t="shared" si="8"/>
        <v>0</v>
      </c>
      <c r="Q23" s="2">
        <v>8</v>
      </c>
      <c r="R23" s="2">
        <f t="shared" si="9"/>
        <v>120</v>
      </c>
      <c r="S23" s="2">
        <v>4</v>
      </c>
      <c r="T23" s="2">
        <f t="shared" si="10"/>
        <v>60</v>
      </c>
      <c r="U23" s="2">
        <v>4</v>
      </c>
      <c r="V23" s="2">
        <f t="shared" si="11"/>
        <v>60</v>
      </c>
      <c r="W23" s="2">
        <v>2</v>
      </c>
      <c r="X23" s="2">
        <f t="shared" si="12"/>
        <v>30</v>
      </c>
      <c r="Y23" s="2"/>
      <c r="Z23" s="2">
        <f t="shared" si="13"/>
        <v>0</v>
      </c>
      <c r="AA23" s="2"/>
      <c r="AB23" s="2">
        <f t="shared" si="14"/>
        <v>0</v>
      </c>
      <c r="AC23" s="2">
        <v>2</v>
      </c>
      <c r="AD23" s="2">
        <f t="shared" si="15"/>
        <v>30</v>
      </c>
      <c r="AE23" s="2"/>
      <c r="AF23" s="2">
        <f t="shared" si="16"/>
        <v>0</v>
      </c>
      <c r="AG23" s="2"/>
      <c r="AH23" s="2">
        <f t="shared" si="0"/>
        <v>0</v>
      </c>
      <c r="AI23" s="2">
        <v>1</v>
      </c>
      <c r="AJ23" s="2">
        <f t="shared" si="17"/>
        <v>15</v>
      </c>
      <c r="AK23" s="2">
        <v>1</v>
      </c>
      <c r="AL23" s="2">
        <f t="shared" si="18"/>
        <v>15</v>
      </c>
      <c r="AM23" s="2">
        <v>2</v>
      </c>
      <c r="AN23" s="2">
        <f t="shared" si="19"/>
        <v>30</v>
      </c>
      <c r="AO23" s="61">
        <f t="shared" si="1"/>
        <v>482</v>
      </c>
      <c r="AP23" s="61">
        <f t="shared" si="20"/>
        <v>15</v>
      </c>
      <c r="AQ23" s="60">
        <v>15000</v>
      </c>
      <c r="AR23" s="60">
        <f t="shared" si="2"/>
        <v>7230000</v>
      </c>
    </row>
    <row r="24" spans="1:44" ht="15">
      <c r="A24" s="1">
        <v>16</v>
      </c>
      <c r="B24" s="81" t="s">
        <v>20</v>
      </c>
      <c r="C24" s="1" t="s">
        <v>0</v>
      </c>
      <c r="D24" s="2">
        <v>12</v>
      </c>
      <c r="E24" s="2">
        <v>50</v>
      </c>
      <c r="F24" s="2">
        <f t="shared" si="3"/>
        <v>600</v>
      </c>
      <c r="G24" s="2">
        <v>24</v>
      </c>
      <c r="H24" s="2">
        <f t="shared" si="4"/>
        <v>288</v>
      </c>
      <c r="I24" s="2">
        <v>8</v>
      </c>
      <c r="J24" s="2">
        <f t="shared" si="5"/>
        <v>96</v>
      </c>
      <c r="K24" s="2">
        <v>4</v>
      </c>
      <c r="L24" s="2">
        <f t="shared" si="6"/>
        <v>48</v>
      </c>
      <c r="M24" s="2"/>
      <c r="N24" s="2">
        <f t="shared" si="7"/>
        <v>0</v>
      </c>
      <c r="O24" s="2">
        <v>20</v>
      </c>
      <c r="P24" s="2">
        <f t="shared" si="8"/>
        <v>240</v>
      </c>
      <c r="Q24" s="2">
        <v>16</v>
      </c>
      <c r="R24" s="2">
        <f t="shared" si="9"/>
        <v>192</v>
      </c>
      <c r="S24" s="2"/>
      <c r="T24" s="2">
        <f t="shared" si="10"/>
        <v>0</v>
      </c>
      <c r="U24" s="2">
        <v>8</v>
      </c>
      <c r="V24" s="2">
        <f t="shared" si="11"/>
        <v>96</v>
      </c>
      <c r="W24" s="2">
        <v>2</v>
      </c>
      <c r="X24" s="2">
        <f t="shared" si="12"/>
        <v>24</v>
      </c>
      <c r="Y24" s="2"/>
      <c r="Z24" s="2">
        <f t="shared" si="13"/>
        <v>0</v>
      </c>
      <c r="AA24" s="2"/>
      <c r="AB24" s="2">
        <f t="shared" si="14"/>
        <v>0</v>
      </c>
      <c r="AC24" s="2"/>
      <c r="AD24" s="2">
        <f t="shared" si="15"/>
        <v>0</v>
      </c>
      <c r="AE24" s="2">
        <v>18</v>
      </c>
      <c r="AF24" s="2">
        <f t="shared" si="16"/>
        <v>216</v>
      </c>
      <c r="AG24" s="2"/>
      <c r="AH24" s="2">
        <f t="shared" si="0"/>
        <v>0</v>
      </c>
      <c r="AI24" s="2"/>
      <c r="AJ24" s="2">
        <f t="shared" si="17"/>
        <v>0</v>
      </c>
      <c r="AK24" s="2"/>
      <c r="AL24" s="2">
        <f t="shared" si="18"/>
        <v>0</v>
      </c>
      <c r="AM24" s="2"/>
      <c r="AN24" s="2">
        <f t="shared" si="19"/>
        <v>0</v>
      </c>
      <c r="AO24" s="61">
        <f t="shared" si="1"/>
        <v>1950</v>
      </c>
      <c r="AP24" s="61">
        <f t="shared" si="20"/>
        <v>12</v>
      </c>
      <c r="AQ24" s="60">
        <v>12000</v>
      </c>
      <c r="AR24" s="60">
        <f t="shared" si="2"/>
        <v>23400000</v>
      </c>
    </row>
    <row r="25" spans="1:44" ht="15">
      <c r="A25" s="1">
        <v>17</v>
      </c>
      <c r="B25" s="82" t="s">
        <v>21</v>
      </c>
      <c r="C25" s="4" t="s">
        <v>0</v>
      </c>
      <c r="D25" s="2">
        <v>12</v>
      </c>
      <c r="E25" s="2">
        <v>16</v>
      </c>
      <c r="F25" s="2">
        <f t="shared" si="3"/>
        <v>192</v>
      </c>
      <c r="G25" s="2">
        <v>24</v>
      </c>
      <c r="H25" s="2">
        <f t="shared" si="4"/>
        <v>288</v>
      </c>
      <c r="I25" s="2">
        <v>12</v>
      </c>
      <c r="J25" s="2">
        <f t="shared" si="5"/>
        <v>144</v>
      </c>
      <c r="K25" s="2">
        <v>4</v>
      </c>
      <c r="L25" s="2">
        <f t="shared" si="6"/>
        <v>48</v>
      </c>
      <c r="M25" s="2"/>
      <c r="N25" s="2">
        <f t="shared" si="7"/>
        <v>0</v>
      </c>
      <c r="O25" s="2"/>
      <c r="P25" s="2">
        <f t="shared" si="8"/>
        <v>0</v>
      </c>
      <c r="Q25" s="2">
        <v>14</v>
      </c>
      <c r="R25" s="2">
        <f t="shared" si="9"/>
        <v>168</v>
      </c>
      <c r="S25" s="2"/>
      <c r="T25" s="2">
        <f t="shared" si="10"/>
        <v>0</v>
      </c>
      <c r="U25" s="2">
        <v>12</v>
      </c>
      <c r="V25" s="2">
        <f t="shared" si="11"/>
        <v>144</v>
      </c>
      <c r="W25" s="2">
        <v>16</v>
      </c>
      <c r="X25" s="2">
        <f t="shared" si="12"/>
        <v>192</v>
      </c>
      <c r="Y25" s="2"/>
      <c r="Z25" s="2">
        <f t="shared" si="13"/>
        <v>0</v>
      </c>
      <c r="AA25" s="2">
        <v>4</v>
      </c>
      <c r="AB25" s="2">
        <f t="shared" si="14"/>
        <v>48</v>
      </c>
      <c r="AC25" s="2"/>
      <c r="AD25" s="2">
        <f t="shared" si="15"/>
        <v>0</v>
      </c>
      <c r="AE25" s="2">
        <v>8</v>
      </c>
      <c r="AF25" s="2">
        <f t="shared" si="16"/>
        <v>96</v>
      </c>
      <c r="AG25" s="2">
        <v>2</v>
      </c>
      <c r="AH25" s="2">
        <f t="shared" si="0"/>
        <v>24</v>
      </c>
      <c r="AI25" s="2">
        <v>8</v>
      </c>
      <c r="AJ25" s="2">
        <f t="shared" si="17"/>
        <v>96</v>
      </c>
      <c r="AK25" s="2"/>
      <c r="AL25" s="2">
        <f t="shared" si="18"/>
        <v>0</v>
      </c>
      <c r="AM25" s="2"/>
      <c r="AN25" s="2">
        <f t="shared" si="19"/>
        <v>0</v>
      </c>
      <c r="AO25" s="61">
        <f t="shared" si="1"/>
        <v>1560</v>
      </c>
      <c r="AP25" s="61">
        <f t="shared" si="20"/>
        <v>12</v>
      </c>
      <c r="AQ25" s="60">
        <v>12000</v>
      </c>
      <c r="AR25" s="60">
        <f t="shared" si="2"/>
        <v>18720000</v>
      </c>
    </row>
    <row r="26" spans="1:44" ht="15">
      <c r="A26" s="1">
        <v>18</v>
      </c>
      <c r="B26" s="81" t="s">
        <v>22</v>
      </c>
      <c r="C26" s="1" t="s">
        <v>0</v>
      </c>
      <c r="D26" s="2">
        <v>15</v>
      </c>
      <c r="E26" s="2"/>
      <c r="F26" s="2">
        <f t="shared" si="3"/>
        <v>0</v>
      </c>
      <c r="G26" s="2"/>
      <c r="H26" s="2">
        <f t="shared" si="4"/>
        <v>0</v>
      </c>
      <c r="I26" s="2"/>
      <c r="J26" s="2">
        <f t="shared" si="5"/>
        <v>0</v>
      </c>
      <c r="K26" s="2"/>
      <c r="L26" s="2">
        <f t="shared" si="6"/>
        <v>0</v>
      </c>
      <c r="M26" s="2">
        <v>120</v>
      </c>
      <c r="N26" s="2">
        <f t="shared" si="7"/>
        <v>1800</v>
      </c>
      <c r="O26" s="2"/>
      <c r="P26" s="2">
        <f t="shared" si="8"/>
        <v>0</v>
      </c>
      <c r="Q26" s="2"/>
      <c r="R26" s="2">
        <f t="shared" si="9"/>
        <v>0</v>
      </c>
      <c r="S26" s="2"/>
      <c r="T26" s="2">
        <f t="shared" si="10"/>
        <v>0</v>
      </c>
      <c r="U26" s="2"/>
      <c r="V26" s="2">
        <f t="shared" si="11"/>
        <v>0</v>
      </c>
      <c r="W26" s="2"/>
      <c r="X26" s="2">
        <f t="shared" si="12"/>
        <v>0</v>
      </c>
      <c r="Y26" s="2"/>
      <c r="Z26" s="2">
        <f t="shared" si="13"/>
        <v>0</v>
      </c>
      <c r="AA26" s="2"/>
      <c r="AB26" s="2">
        <f t="shared" si="14"/>
        <v>0</v>
      </c>
      <c r="AC26" s="2"/>
      <c r="AD26" s="2">
        <f t="shared" si="15"/>
        <v>0</v>
      </c>
      <c r="AE26" s="2"/>
      <c r="AF26" s="2">
        <f t="shared" si="16"/>
        <v>0</v>
      </c>
      <c r="AG26" s="2"/>
      <c r="AH26" s="2">
        <f t="shared" si="0"/>
        <v>0</v>
      </c>
      <c r="AI26" s="2"/>
      <c r="AJ26" s="2">
        <f t="shared" si="17"/>
        <v>0</v>
      </c>
      <c r="AK26" s="2"/>
      <c r="AL26" s="2">
        <f t="shared" si="18"/>
        <v>0</v>
      </c>
      <c r="AM26" s="2"/>
      <c r="AN26" s="2">
        <f t="shared" si="19"/>
        <v>0</v>
      </c>
      <c r="AO26" s="61">
        <f t="shared" si="1"/>
        <v>1920</v>
      </c>
      <c r="AP26" s="61">
        <f t="shared" si="20"/>
        <v>15</v>
      </c>
      <c r="AQ26" s="60">
        <v>15000</v>
      </c>
      <c r="AR26" s="60">
        <f t="shared" si="2"/>
        <v>28800000</v>
      </c>
    </row>
    <row r="27" spans="1:44" ht="15">
      <c r="A27" s="1">
        <v>19</v>
      </c>
      <c r="B27" s="81" t="s">
        <v>23</v>
      </c>
      <c r="C27" s="1" t="s">
        <v>0</v>
      </c>
      <c r="D27" s="2">
        <v>20</v>
      </c>
      <c r="E27" s="2">
        <v>8</v>
      </c>
      <c r="F27" s="2">
        <f t="shared" si="3"/>
        <v>160</v>
      </c>
      <c r="G27" s="2">
        <v>8</v>
      </c>
      <c r="H27" s="2">
        <f t="shared" si="4"/>
        <v>160</v>
      </c>
      <c r="I27" s="2">
        <v>4</v>
      </c>
      <c r="J27" s="2">
        <f t="shared" si="5"/>
        <v>80</v>
      </c>
      <c r="K27" s="2">
        <v>8</v>
      </c>
      <c r="L27" s="2">
        <f t="shared" si="6"/>
        <v>160</v>
      </c>
      <c r="M27" s="2">
        <v>4</v>
      </c>
      <c r="N27" s="2">
        <f t="shared" si="7"/>
        <v>80</v>
      </c>
      <c r="O27" s="2">
        <v>4</v>
      </c>
      <c r="P27" s="2">
        <f t="shared" si="8"/>
        <v>80</v>
      </c>
      <c r="Q27" s="2">
        <v>4</v>
      </c>
      <c r="R27" s="2">
        <f t="shared" si="9"/>
        <v>80</v>
      </c>
      <c r="S27" s="2">
        <v>2</v>
      </c>
      <c r="T27" s="2">
        <f t="shared" si="10"/>
        <v>40</v>
      </c>
      <c r="U27" s="72">
        <v>8</v>
      </c>
      <c r="V27" s="72">
        <f t="shared" si="11"/>
        <v>160</v>
      </c>
      <c r="W27" s="2">
        <v>4</v>
      </c>
      <c r="X27" s="2">
        <f t="shared" si="12"/>
        <v>80</v>
      </c>
      <c r="Y27" s="2"/>
      <c r="Z27" s="2">
        <f t="shared" si="13"/>
        <v>0</v>
      </c>
      <c r="AA27" s="2">
        <v>2</v>
      </c>
      <c r="AB27" s="2">
        <f t="shared" si="14"/>
        <v>40</v>
      </c>
      <c r="AC27" s="2">
        <v>1</v>
      </c>
      <c r="AD27" s="2">
        <f t="shared" si="15"/>
        <v>20</v>
      </c>
      <c r="AE27" s="2">
        <v>8</v>
      </c>
      <c r="AF27" s="2">
        <f t="shared" si="16"/>
        <v>160</v>
      </c>
      <c r="AG27" s="2">
        <v>4</v>
      </c>
      <c r="AH27" s="2">
        <f t="shared" si="0"/>
        <v>80</v>
      </c>
      <c r="AI27" s="2">
        <v>4</v>
      </c>
      <c r="AJ27" s="2">
        <f t="shared" si="17"/>
        <v>80</v>
      </c>
      <c r="AK27" s="2">
        <v>8</v>
      </c>
      <c r="AL27" s="2">
        <f t="shared" si="18"/>
        <v>160</v>
      </c>
      <c r="AM27" s="2">
        <v>2</v>
      </c>
      <c r="AN27" s="2">
        <f t="shared" si="19"/>
        <v>40</v>
      </c>
      <c r="AO27" s="61">
        <f t="shared" si="1"/>
        <v>1703</v>
      </c>
      <c r="AP27" s="61">
        <f t="shared" si="20"/>
        <v>20</v>
      </c>
      <c r="AQ27" s="60">
        <v>20000</v>
      </c>
      <c r="AR27" s="60">
        <f t="shared" si="2"/>
        <v>34060000</v>
      </c>
    </row>
    <row r="28" spans="1:44" ht="15">
      <c r="A28" s="1">
        <v>20</v>
      </c>
      <c r="B28" s="81" t="s">
        <v>24</v>
      </c>
      <c r="C28" s="1" t="s">
        <v>0</v>
      </c>
      <c r="D28" s="2">
        <v>8</v>
      </c>
      <c r="E28" s="2">
        <v>20</v>
      </c>
      <c r="F28" s="2">
        <f t="shared" si="3"/>
        <v>160</v>
      </c>
      <c r="G28" s="2">
        <v>10</v>
      </c>
      <c r="H28" s="2">
        <f t="shared" si="4"/>
        <v>80</v>
      </c>
      <c r="I28" s="2">
        <v>10</v>
      </c>
      <c r="J28" s="2">
        <f t="shared" si="5"/>
        <v>80</v>
      </c>
      <c r="K28" s="2">
        <v>40</v>
      </c>
      <c r="L28" s="2">
        <f t="shared" si="6"/>
        <v>320</v>
      </c>
      <c r="M28" s="2">
        <v>10</v>
      </c>
      <c r="N28" s="2">
        <f t="shared" si="7"/>
        <v>80</v>
      </c>
      <c r="O28" s="2"/>
      <c r="P28" s="2">
        <f t="shared" si="8"/>
        <v>0</v>
      </c>
      <c r="Q28" s="2">
        <v>30</v>
      </c>
      <c r="R28" s="2">
        <f t="shared" si="9"/>
        <v>240</v>
      </c>
      <c r="S28" s="2">
        <v>15</v>
      </c>
      <c r="T28" s="2">
        <f t="shared" si="10"/>
        <v>120</v>
      </c>
      <c r="U28" s="2">
        <v>40</v>
      </c>
      <c r="V28" s="2">
        <f t="shared" si="11"/>
        <v>320</v>
      </c>
      <c r="W28" s="2">
        <v>40</v>
      </c>
      <c r="X28" s="2">
        <f t="shared" si="12"/>
        <v>320</v>
      </c>
      <c r="Y28" s="2"/>
      <c r="Z28" s="2">
        <f t="shared" si="13"/>
        <v>0</v>
      </c>
      <c r="AA28" s="2">
        <v>10</v>
      </c>
      <c r="AB28" s="2">
        <f t="shared" si="14"/>
        <v>80</v>
      </c>
      <c r="AC28" s="2">
        <v>10</v>
      </c>
      <c r="AD28" s="2">
        <f t="shared" si="15"/>
        <v>80</v>
      </c>
      <c r="AE28" s="2"/>
      <c r="AF28" s="2">
        <f t="shared" si="16"/>
        <v>0</v>
      </c>
      <c r="AG28" s="2">
        <v>40</v>
      </c>
      <c r="AH28" s="2">
        <f t="shared" si="0"/>
        <v>320</v>
      </c>
      <c r="AI28" s="2">
        <v>20</v>
      </c>
      <c r="AJ28" s="2">
        <f t="shared" si="17"/>
        <v>160</v>
      </c>
      <c r="AK28" s="2">
        <v>10</v>
      </c>
      <c r="AL28" s="2">
        <f t="shared" si="18"/>
        <v>80</v>
      </c>
      <c r="AM28" s="2"/>
      <c r="AN28" s="2">
        <f t="shared" si="19"/>
        <v>0</v>
      </c>
      <c r="AO28" s="61">
        <f t="shared" si="1"/>
        <v>2745</v>
      </c>
      <c r="AP28" s="61">
        <f t="shared" si="20"/>
        <v>8</v>
      </c>
      <c r="AQ28" s="60">
        <v>8000</v>
      </c>
      <c r="AR28" s="60">
        <f t="shared" si="2"/>
        <v>21960000</v>
      </c>
    </row>
    <row r="29" spans="1:44" ht="15">
      <c r="A29" s="1">
        <v>21</v>
      </c>
      <c r="B29" s="81" t="s">
        <v>26</v>
      </c>
      <c r="C29" s="1" t="s">
        <v>2</v>
      </c>
      <c r="D29" s="2">
        <v>10</v>
      </c>
      <c r="E29" s="2">
        <v>12</v>
      </c>
      <c r="F29" s="2">
        <f t="shared" si="3"/>
        <v>120</v>
      </c>
      <c r="G29" s="2">
        <v>12</v>
      </c>
      <c r="H29" s="2">
        <f t="shared" si="4"/>
        <v>120</v>
      </c>
      <c r="I29" s="2">
        <v>12</v>
      </c>
      <c r="J29" s="2">
        <f t="shared" si="5"/>
        <v>120</v>
      </c>
      <c r="K29" s="2">
        <v>12</v>
      </c>
      <c r="L29" s="2">
        <f t="shared" si="6"/>
        <v>120</v>
      </c>
      <c r="M29" s="2">
        <v>12</v>
      </c>
      <c r="N29" s="2">
        <f t="shared" si="7"/>
        <v>120</v>
      </c>
      <c r="O29" s="2">
        <v>12</v>
      </c>
      <c r="P29" s="2">
        <f t="shared" si="8"/>
        <v>120</v>
      </c>
      <c r="Q29" s="2">
        <v>12</v>
      </c>
      <c r="R29" s="2">
        <f t="shared" si="9"/>
        <v>120</v>
      </c>
      <c r="S29" s="2"/>
      <c r="T29" s="2">
        <f t="shared" si="10"/>
        <v>0</v>
      </c>
      <c r="U29" s="2">
        <v>6</v>
      </c>
      <c r="V29" s="2">
        <f t="shared" si="11"/>
        <v>60</v>
      </c>
      <c r="W29" s="2">
        <v>6</v>
      </c>
      <c r="X29" s="2">
        <f t="shared" si="12"/>
        <v>60</v>
      </c>
      <c r="Y29" s="2">
        <v>6</v>
      </c>
      <c r="Z29" s="2">
        <f t="shared" si="13"/>
        <v>60</v>
      </c>
      <c r="AA29" s="2"/>
      <c r="AB29" s="2">
        <f t="shared" si="14"/>
        <v>0</v>
      </c>
      <c r="AC29" s="2">
        <v>6</v>
      </c>
      <c r="AD29" s="2">
        <f t="shared" si="15"/>
        <v>60</v>
      </c>
      <c r="AE29" s="2">
        <v>6</v>
      </c>
      <c r="AF29" s="2">
        <f t="shared" si="16"/>
        <v>60</v>
      </c>
      <c r="AG29" s="2">
        <v>6</v>
      </c>
      <c r="AH29" s="2">
        <f t="shared" si="0"/>
        <v>60</v>
      </c>
      <c r="AI29" s="2">
        <v>6</v>
      </c>
      <c r="AJ29" s="2">
        <f t="shared" si="17"/>
        <v>60</v>
      </c>
      <c r="AK29" s="2">
        <v>6</v>
      </c>
      <c r="AL29" s="2">
        <f t="shared" si="18"/>
        <v>60</v>
      </c>
      <c r="AM29" s="2">
        <v>24</v>
      </c>
      <c r="AN29" s="2">
        <f t="shared" si="19"/>
        <v>240</v>
      </c>
      <c r="AO29" s="61">
        <f t="shared" si="1"/>
        <v>1476</v>
      </c>
      <c r="AP29" s="61">
        <f t="shared" si="20"/>
        <v>10</v>
      </c>
      <c r="AQ29" s="60">
        <v>10000</v>
      </c>
      <c r="AR29" s="60">
        <f t="shared" si="2"/>
        <v>14760000</v>
      </c>
    </row>
    <row r="30" spans="1:44" ht="15">
      <c r="A30" s="1">
        <v>22</v>
      </c>
      <c r="B30" s="81" t="s">
        <v>28</v>
      </c>
      <c r="C30" s="1" t="s">
        <v>27</v>
      </c>
      <c r="D30" s="2">
        <v>38</v>
      </c>
      <c r="E30" s="2"/>
      <c r="F30" s="2">
        <f t="shared" si="3"/>
        <v>0</v>
      </c>
      <c r="G30" s="2"/>
      <c r="H30" s="2">
        <f t="shared" si="4"/>
        <v>0</v>
      </c>
      <c r="I30" s="2"/>
      <c r="J30" s="2">
        <f t="shared" si="5"/>
        <v>0</v>
      </c>
      <c r="K30" s="2">
        <v>8</v>
      </c>
      <c r="L30" s="2">
        <f t="shared" si="6"/>
        <v>304</v>
      </c>
      <c r="M30" s="2"/>
      <c r="N30" s="2">
        <f t="shared" si="7"/>
        <v>0</v>
      </c>
      <c r="O30" s="2"/>
      <c r="P30" s="2">
        <f t="shared" si="8"/>
        <v>0</v>
      </c>
      <c r="Q30" s="2">
        <v>3</v>
      </c>
      <c r="R30" s="2">
        <f t="shared" si="9"/>
        <v>114</v>
      </c>
      <c r="S30" s="2"/>
      <c r="T30" s="2">
        <f t="shared" si="10"/>
        <v>0</v>
      </c>
      <c r="U30" s="2"/>
      <c r="V30" s="2">
        <f t="shared" si="11"/>
        <v>0</v>
      </c>
      <c r="W30" s="2"/>
      <c r="X30" s="2">
        <f t="shared" si="12"/>
        <v>0</v>
      </c>
      <c r="Y30" s="2">
        <v>48</v>
      </c>
      <c r="Z30" s="2">
        <f t="shared" si="13"/>
        <v>1824</v>
      </c>
      <c r="AA30" s="2"/>
      <c r="AB30" s="2">
        <f t="shared" si="14"/>
        <v>0</v>
      </c>
      <c r="AC30" s="2">
        <v>2</v>
      </c>
      <c r="AD30" s="2">
        <f t="shared" si="15"/>
        <v>76</v>
      </c>
      <c r="AE30" s="2">
        <v>6</v>
      </c>
      <c r="AF30" s="2">
        <f t="shared" si="16"/>
        <v>228</v>
      </c>
      <c r="AG30" s="2"/>
      <c r="AH30" s="2">
        <f t="shared" si="0"/>
        <v>0</v>
      </c>
      <c r="AI30" s="2">
        <v>3</v>
      </c>
      <c r="AJ30" s="2">
        <f t="shared" si="17"/>
        <v>114</v>
      </c>
      <c r="AK30" s="2"/>
      <c r="AL30" s="2">
        <f t="shared" si="18"/>
        <v>0</v>
      </c>
      <c r="AM30" s="2"/>
      <c r="AN30" s="2">
        <f t="shared" si="19"/>
        <v>0</v>
      </c>
      <c r="AO30" s="61">
        <f t="shared" ref="AO30:AO55" si="21">SUM(E30:AM30)</f>
        <v>2730</v>
      </c>
      <c r="AP30" s="61">
        <f t="shared" si="20"/>
        <v>38</v>
      </c>
      <c r="AQ30" s="60">
        <v>38000</v>
      </c>
      <c r="AR30" s="60">
        <f t="shared" si="2"/>
        <v>103740000</v>
      </c>
    </row>
    <row r="31" spans="1:44" ht="15">
      <c r="A31" s="1">
        <v>23</v>
      </c>
      <c r="B31" s="81" t="s">
        <v>29</v>
      </c>
      <c r="C31" s="1" t="s">
        <v>2</v>
      </c>
      <c r="D31" s="2">
        <v>50</v>
      </c>
      <c r="E31" s="2">
        <v>8</v>
      </c>
      <c r="F31" s="2">
        <f t="shared" si="3"/>
        <v>400</v>
      </c>
      <c r="G31" s="2">
        <v>8</v>
      </c>
      <c r="H31" s="2">
        <f t="shared" si="4"/>
        <v>400</v>
      </c>
      <c r="I31" s="2">
        <v>8</v>
      </c>
      <c r="J31" s="2">
        <f t="shared" si="5"/>
        <v>400</v>
      </c>
      <c r="K31" s="2">
        <v>28</v>
      </c>
      <c r="L31" s="2">
        <f t="shared" si="6"/>
        <v>1400</v>
      </c>
      <c r="M31" s="2">
        <v>4</v>
      </c>
      <c r="N31" s="2">
        <f t="shared" si="7"/>
        <v>200</v>
      </c>
      <c r="O31" s="2">
        <v>4</v>
      </c>
      <c r="P31" s="2">
        <f t="shared" si="8"/>
        <v>200</v>
      </c>
      <c r="Q31" s="2">
        <v>6</v>
      </c>
      <c r="R31" s="2">
        <f t="shared" si="9"/>
        <v>300</v>
      </c>
      <c r="S31" s="2">
        <v>8</v>
      </c>
      <c r="T31" s="2">
        <f t="shared" si="10"/>
        <v>400</v>
      </c>
      <c r="U31" s="72">
        <v>4</v>
      </c>
      <c r="V31" s="72">
        <f t="shared" si="11"/>
        <v>200</v>
      </c>
      <c r="W31" s="2">
        <v>4</v>
      </c>
      <c r="X31" s="2">
        <f t="shared" si="12"/>
        <v>200</v>
      </c>
      <c r="Y31" s="2">
        <v>80</v>
      </c>
      <c r="Z31" s="2">
        <f t="shared" si="13"/>
        <v>4000</v>
      </c>
      <c r="AA31" s="2">
        <v>4</v>
      </c>
      <c r="AB31" s="2">
        <f t="shared" si="14"/>
        <v>200</v>
      </c>
      <c r="AC31" s="2">
        <v>2</v>
      </c>
      <c r="AD31" s="2">
        <f t="shared" si="15"/>
        <v>100</v>
      </c>
      <c r="AE31" s="2">
        <v>8</v>
      </c>
      <c r="AF31" s="2">
        <f t="shared" si="16"/>
        <v>400</v>
      </c>
      <c r="AG31" s="2">
        <v>6</v>
      </c>
      <c r="AH31" s="2">
        <f t="shared" si="0"/>
        <v>300</v>
      </c>
      <c r="AI31" s="2">
        <v>4</v>
      </c>
      <c r="AJ31" s="2">
        <f t="shared" si="17"/>
        <v>200</v>
      </c>
      <c r="AK31" s="2">
        <v>7</v>
      </c>
      <c r="AL31" s="2">
        <f t="shared" si="18"/>
        <v>350</v>
      </c>
      <c r="AM31" s="2">
        <v>3</v>
      </c>
      <c r="AN31" s="2">
        <f t="shared" si="19"/>
        <v>150</v>
      </c>
      <c r="AO31" s="61">
        <f t="shared" si="21"/>
        <v>9846</v>
      </c>
      <c r="AP31" s="61">
        <f t="shared" si="20"/>
        <v>50</v>
      </c>
      <c r="AQ31" s="60">
        <v>50000</v>
      </c>
      <c r="AR31" s="60">
        <f t="shared" si="2"/>
        <v>492300000</v>
      </c>
    </row>
    <row r="32" spans="1:44" ht="15">
      <c r="A32" s="1">
        <v>24</v>
      </c>
      <c r="B32" s="81" t="s">
        <v>30</v>
      </c>
      <c r="C32" s="1" t="s">
        <v>27</v>
      </c>
      <c r="D32" s="2">
        <v>210</v>
      </c>
      <c r="E32" s="2"/>
      <c r="F32" s="2">
        <f t="shared" si="3"/>
        <v>0</v>
      </c>
      <c r="G32" s="2"/>
      <c r="H32" s="2">
        <f t="shared" si="4"/>
        <v>0</v>
      </c>
      <c r="I32" s="2"/>
      <c r="J32" s="2">
        <f t="shared" si="5"/>
        <v>0</v>
      </c>
      <c r="K32" s="2">
        <v>1</v>
      </c>
      <c r="L32" s="2">
        <f t="shared" si="6"/>
        <v>210</v>
      </c>
      <c r="M32" s="2"/>
      <c r="N32" s="2">
        <f t="shared" si="7"/>
        <v>0</v>
      </c>
      <c r="O32" s="2"/>
      <c r="P32" s="2">
        <f t="shared" si="8"/>
        <v>0</v>
      </c>
      <c r="Q32" s="2"/>
      <c r="R32" s="2">
        <f t="shared" si="9"/>
        <v>0</v>
      </c>
      <c r="S32" s="2">
        <v>1</v>
      </c>
      <c r="T32" s="2">
        <f t="shared" si="10"/>
        <v>210</v>
      </c>
      <c r="U32" s="2"/>
      <c r="V32" s="2">
        <f t="shared" si="11"/>
        <v>0</v>
      </c>
      <c r="W32" s="2"/>
      <c r="X32" s="2">
        <f t="shared" si="12"/>
        <v>0</v>
      </c>
      <c r="Y32" s="2">
        <v>2</v>
      </c>
      <c r="Z32" s="2">
        <f t="shared" si="13"/>
        <v>420</v>
      </c>
      <c r="AA32" s="2"/>
      <c r="AB32" s="2">
        <f t="shared" si="14"/>
        <v>0</v>
      </c>
      <c r="AC32" s="2"/>
      <c r="AD32" s="2">
        <f t="shared" si="15"/>
        <v>0</v>
      </c>
      <c r="AE32" s="2"/>
      <c r="AF32" s="2">
        <f t="shared" si="16"/>
        <v>0</v>
      </c>
      <c r="AG32" s="2"/>
      <c r="AH32" s="2">
        <f t="shared" si="0"/>
        <v>0</v>
      </c>
      <c r="AI32" s="2"/>
      <c r="AJ32" s="2">
        <f t="shared" si="17"/>
        <v>0</v>
      </c>
      <c r="AK32" s="2"/>
      <c r="AL32" s="2">
        <f t="shared" si="18"/>
        <v>0</v>
      </c>
      <c r="AM32" s="3"/>
      <c r="AN32" s="2">
        <f t="shared" si="19"/>
        <v>0</v>
      </c>
      <c r="AO32" s="61">
        <f t="shared" si="21"/>
        <v>844</v>
      </c>
      <c r="AP32" s="61">
        <f t="shared" si="20"/>
        <v>210</v>
      </c>
      <c r="AQ32" s="60">
        <v>210000</v>
      </c>
      <c r="AR32" s="60">
        <f t="shared" si="2"/>
        <v>177240000</v>
      </c>
    </row>
    <row r="33" spans="1:44" ht="15">
      <c r="A33" s="1">
        <v>25</v>
      </c>
      <c r="B33" s="81" t="s">
        <v>31</v>
      </c>
      <c r="C33" s="1" t="s">
        <v>0</v>
      </c>
      <c r="D33" s="2">
        <v>35</v>
      </c>
      <c r="E33" s="2">
        <v>2</v>
      </c>
      <c r="F33" s="2">
        <f t="shared" si="3"/>
        <v>70</v>
      </c>
      <c r="G33" s="2">
        <v>2</v>
      </c>
      <c r="H33" s="2">
        <f t="shared" si="4"/>
        <v>70</v>
      </c>
      <c r="I33" s="2">
        <v>2</v>
      </c>
      <c r="J33" s="2">
        <f t="shared" si="5"/>
        <v>70</v>
      </c>
      <c r="K33" s="2">
        <v>6</v>
      </c>
      <c r="L33" s="2">
        <f t="shared" si="6"/>
        <v>210</v>
      </c>
      <c r="M33" s="2">
        <v>2</v>
      </c>
      <c r="N33" s="2">
        <f t="shared" si="7"/>
        <v>70</v>
      </c>
      <c r="O33" s="2">
        <v>2</v>
      </c>
      <c r="P33" s="2">
        <f t="shared" si="8"/>
        <v>70</v>
      </c>
      <c r="Q33" s="2">
        <v>4</v>
      </c>
      <c r="R33" s="2">
        <f t="shared" si="9"/>
        <v>140</v>
      </c>
      <c r="S33" s="2">
        <v>1</v>
      </c>
      <c r="T33" s="2">
        <f t="shared" si="10"/>
        <v>35</v>
      </c>
      <c r="U33" s="2">
        <v>2</v>
      </c>
      <c r="V33" s="2">
        <f t="shared" si="11"/>
        <v>70</v>
      </c>
      <c r="W33" s="2">
        <v>2</v>
      </c>
      <c r="X33" s="2">
        <f t="shared" si="12"/>
        <v>70</v>
      </c>
      <c r="Y33" s="2">
        <v>5</v>
      </c>
      <c r="Z33" s="2">
        <f t="shared" si="13"/>
        <v>175</v>
      </c>
      <c r="AA33" s="2">
        <v>1</v>
      </c>
      <c r="AB33" s="2">
        <f t="shared" si="14"/>
        <v>35</v>
      </c>
      <c r="AC33" s="2">
        <v>1</v>
      </c>
      <c r="AD33" s="2">
        <f t="shared" si="15"/>
        <v>35</v>
      </c>
      <c r="AE33" s="2">
        <v>2</v>
      </c>
      <c r="AF33" s="2">
        <f t="shared" si="16"/>
        <v>70</v>
      </c>
      <c r="AG33" s="2"/>
      <c r="AH33" s="2">
        <f t="shared" si="0"/>
        <v>0</v>
      </c>
      <c r="AI33" s="2">
        <v>2</v>
      </c>
      <c r="AJ33" s="2">
        <f t="shared" si="17"/>
        <v>70</v>
      </c>
      <c r="AK33" s="2"/>
      <c r="AL33" s="2">
        <f t="shared" si="18"/>
        <v>0</v>
      </c>
      <c r="AM33" s="2">
        <v>1</v>
      </c>
      <c r="AN33" s="2">
        <f t="shared" si="19"/>
        <v>35</v>
      </c>
      <c r="AO33" s="61">
        <f t="shared" si="21"/>
        <v>1297</v>
      </c>
      <c r="AP33" s="61">
        <f t="shared" si="20"/>
        <v>35</v>
      </c>
      <c r="AQ33" s="60">
        <v>35000</v>
      </c>
      <c r="AR33" s="60">
        <f t="shared" si="2"/>
        <v>45395000</v>
      </c>
    </row>
    <row r="34" spans="1:44" ht="15">
      <c r="A34" s="1">
        <v>26</v>
      </c>
      <c r="B34" s="81" t="s">
        <v>32</v>
      </c>
      <c r="C34" s="1" t="s">
        <v>27</v>
      </c>
      <c r="D34" s="2">
        <v>115</v>
      </c>
      <c r="E34" s="2">
        <v>1</v>
      </c>
      <c r="F34" s="2">
        <f t="shared" si="3"/>
        <v>115</v>
      </c>
      <c r="G34" s="2">
        <v>1</v>
      </c>
      <c r="H34" s="2">
        <f t="shared" si="4"/>
        <v>115</v>
      </c>
      <c r="I34" s="2">
        <v>1</v>
      </c>
      <c r="J34" s="2">
        <f t="shared" si="5"/>
        <v>115</v>
      </c>
      <c r="K34" s="2">
        <v>2</v>
      </c>
      <c r="L34" s="2">
        <f t="shared" si="6"/>
        <v>230</v>
      </c>
      <c r="M34" s="2">
        <v>1</v>
      </c>
      <c r="N34" s="2">
        <f t="shared" si="7"/>
        <v>115</v>
      </c>
      <c r="O34" s="2">
        <v>1</v>
      </c>
      <c r="P34" s="2">
        <f t="shared" si="8"/>
        <v>115</v>
      </c>
      <c r="Q34" s="2">
        <v>2</v>
      </c>
      <c r="R34" s="2">
        <f t="shared" si="9"/>
        <v>230</v>
      </c>
      <c r="S34" s="2">
        <v>1</v>
      </c>
      <c r="T34" s="2">
        <f t="shared" si="10"/>
        <v>115</v>
      </c>
      <c r="U34" s="2"/>
      <c r="V34" s="2">
        <f t="shared" si="11"/>
        <v>0</v>
      </c>
      <c r="W34" s="2"/>
      <c r="X34" s="2">
        <f t="shared" si="12"/>
        <v>0</v>
      </c>
      <c r="Y34" s="2">
        <v>8</v>
      </c>
      <c r="Z34" s="2">
        <f t="shared" si="13"/>
        <v>920</v>
      </c>
      <c r="AA34" s="2"/>
      <c r="AB34" s="2">
        <f t="shared" si="14"/>
        <v>0</v>
      </c>
      <c r="AC34" s="2"/>
      <c r="AD34" s="2">
        <f t="shared" si="15"/>
        <v>0</v>
      </c>
      <c r="AE34" s="2">
        <v>1</v>
      </c>
      <c r="AF34" s="2">
        <f t="shared" si="16"/>
        <v>115</v>
      </c>
      <c r="AG34" s="2">
        <v>1</v>
      </c>
      <c r="AH34" s="2">
        <f t="shared" si="0"/>
        <v>115</v>
      </c>
      <c r="AI34" s="2">
        <v>1</v>
      </c>
      <c r="AJ34" s="2">
        <f t="shared" si="17"/>
        <v>115</v>
      </c>
      <c r="AK34" s="2"/>
      <c r="AL34" s="2">
        <f t="shared" si="18"/>
        <v>0</v>
      </c>
      <c r="AM34" s="2">
        <v>1</v>
      </c>
      <c r="AN34" s="2">
        <f t="shared" si="19"/>
        <v>115</v>
      </c>
      <c r="AO34" s="61">
        <f t="shared" si="21"/>
        <v>2437</v>
      </c>
      <c r="AP34" s="61">
        <f t="shared" si="20"/>
        <v>115</v>
      </c>
      <c r="AQ34" s="60">
        <v>115000</v>
      </c>
      <c r="AR34" s="60">
        <f t="shared" si="2"/>
        <v>280255000</v>
      </c>
    </row>
    <row r="35" spans="1:44" ht="15">
      <c r="A35" s="1">
        <v>27</v>
      </c>
      <c r="B35" s="81" t="s">
        <v>33</v>
      </c>
      <c r="C35" s="1" t="s">
        <v>2</v>
      </c>
      <c r="D35" s="2">
        <v>20</v>
      </c>
      <c r="E35" s="2"/>
      <c r="F35" s="2">
        <f t="shared" si="3"/>
        <v>0</v>
      </c>
      <c r="G35" s="2"/>
      <c r="H35" s="2">
        <f t="shared" si="4"/>
        <v>0</v>
      </c>
      <c r="I35" s="2"/>
      <c r="J35" s="2">
        <f t="shared" si="5"/>
        <v>0</v>
      </c>
      <c r="K35" s="2">
        <v>2</v>
      </c>
      <c r="L35" s="2">
        <f t="shared" si="6"/>
        <v>40</v>
      </c>
      <c r="M35" s="2"/>
      <c r="N35" s="2">
        <f t="shared" si="7"/>
        <v>0</v>
      </c>
      <c r="O35" s="2"/>
      <c r="P35" s="2">
        <f t="shared" si="8"/>
        <v>0</v>
      </c>
      <c r="Q35" s="2">
        <v>3</v>
      </c>
      <c r="R35" s="2">
        <f t="shared" si="9"/>
        <v>60</v>
      </c>
      <c r="S35" s="2"/>
      <c r="T35" s="2">
        <f t="shared" si="10"/>
        <v>0</v>
      </c>
      <c r="U35" s="2"/>
      <c r="V35" s="2">
        <f t="shared" si="11"/>
        <v>0</v>
      </c>
      <c r="W35" s="2"/>
      <c r="X35" s="2">
        <f t="shared" si="12"/>
        <v>0</v>
      </c>
      <c r="Y35" s="2">
        <v>24</v>
      </c>
      <c r="Z35" s="2">
        <f t="shared" si="13"/>
        <v>480</v>
      </c>
      <c r="AA35" s="2"/>
      <c r="AB35" s="2">
        <f t="shared" si="14"/>
        <v>0</v>
      </c>
      <c r="AC35" s="2">
        <v>12</v>
      </c>
      <c r="AD35" s="2">
        <f t="shared" si="15"/>
        <v>240</v>
      </c>
      <c r="AE35" s="2">
        <v>1</v>
      </c>
      <c r="AF35" s="2">
        <f t="shared" si="16"/>
        <v>20</v>
      </c>
      <c r="AG35" s="2"/>
      <c r="AH35" s="2">
        <f t="shared" si="0"/>
        <v>0</v>
      </c>
      <c r="AI35" s="2"/>
      <c r="AJ35" s="2">
        <f t="shared" si="17"/>
        <v>0</v>
      </c>
      <c r="AK35" s="2"/>
      <c r="AL35" s="2">
        <f t="shared" si="18"/>
        <v>0</v>
      </c>
      <c r="AM35" s="2"/>
      <c r="AN35" s="2">
        <f t="shared" si="19"/>
        <v>0</v>
      </c>
      <c r="AO35" s="61">
        <f t="shared" si="21"/>
        <v>882</v>
      </c>
      <c r="AP35" s="61">
        <f t="shared" si="20"/>
        <v>20</v>
      </c>
      <c r="AQ35" s="60">
        <v>20000</v>
      </c>
      <c r="AR35" s="60">
        <f t="shared" si="2"/>
        <v>17640000</v>
      </c>
    </row>
    <row r="36" spans="1:44" ht="15">
      <c r="A36" s="1">
        <v>28</v>
      </c>
      <c r="B36" s="81" t="s">
        <v>34</v>
      </c>
      <c r="C36" s="1" t="s">
        <v>9</v>
      </c>
      <c r="D36" s="2">
        <v>15</v>
      </c>
      <c r="E36" s="2"/>
      <c r="F36" s="2">
        <f t="shared" si="3"/>
        <v>0</v>
      </c>
      <c r="G36" s="2"/>
      <c r="H36" s="2">
        <f t="shared" si="4"/>
        <v>0</v>
      </c>
      <c r="I36" s="2"/>
      <c r="J36" s="2">
        <f t="shared" si="5"/>
        <v>0</v>
      </c>
      <c r="K36" s="2">
        <v>20</v>
      </c>
      <c r="L36" s="2">
        <f t="shared" si="6"/>
        <v>300</v>
      </c>
      <c r="M36" s="2"/>
      <c r="N36" s="2">
        <f t="shared" si="7"/>
        <v>0</v>
      </c>
      <c r="O36" s="2"/>
      <c r="P36" s="2">
        <f t="shared" si="8"/>
        <v>0</v>
      </c>
      <c r="Q36" s="2"/>
      <c r="R36" s="2">
        <f t="shared" si="9"/>
        <v>0</v>
      </c>
      <c r="S36" s="2"/>
      <c r="T36" s="2">
        <f t="shared" si="10"/>
        <v>0</v>
      </c>
      <c r="U36" s="2"/>
      <c r="V36" s="2">
        <f t="shared" si="11"/>
        <v>0</v>
      </c>
      <c r="W36" s="2"/>
      <c r="X36" s="2">
        <f t="shared" si="12"/>
        <v>0</v>
      </c>
      <c r="Y36" s="2"/>
      <c r="Z36" s="2">
        <f t="shared" si="13"/>
        <v>0</v>
      </c>
      <c r="AA36" s="2"/>
      <c r="AB36" s="2">
        <f t="shared" si="14"/>
        <v>0</v>
      </c>
      <c r="AC36" s="2"/>
      <c r="AD36" s="2">
        <f t="shared" si="15"/>
        <v>0</v>
      </c>
      <c r="AE36" s="2"/>
      <c r="AF36" s="2">
        <f t="shared" si="16"/>
        <v>0</v>
      </c>
      <c r="AG36" s="2"/>
      <c r="AH36" s="2">
        <f t="shared" si="0"/>
        <v>0</v>
      </c>
      <c r="AI36" s="2"/>
      <c r="AJ36" s="2">
        <f t="shared" si="17"/>
        <v>0</v>
      </c>
      <c r="AK36" s="2"/>
      <c r="AL36" s="2">
        <f t="shared" si="18"/>
        <v>0</v>
      </c>
      <c r="AM36" s="2"/>
      <c r="AN36" s="2">
        <f t="shared" si="19"/>
        <v>0</v>
      </c>
      <c r="AO36" s="61">
        <f t="shared" si="21"/>
        <v>320</v>
      </c>
      <c r="AP36" s="61">
        <f t="shared" si="20"/>
        <v>15</v>
      </c>
      <c r="AQ36" s="60">
        <v>15000</v>
      </c>
      <c r="AR36" s="60">
        <f t="shared" si="2"/>
        <v>4800000</v>
      </c>
    </row>
    <row r="37" spans="1:44" ht="15">
      <c r="A37" s="1">
        <v>29</v>
      </c>
      <c r="B37" s="81" t="s">
        <v>35</v>
      </c>
      <c r="C37" s="1" t="s">
        <v>0</v>
      </c>
      <c r="D37" s="2">
        <v>45</v>
      </c>
      <c r="E37" s="2">
        <v>4</v>
      </c>
      <c r="F37" s="2">
        <f t="shared" si="3"/>
        <v>180</v>
      </c>
      <c r="G37" s="2">
        <v>4</v>
      </c>
      <c r="H37" s="2">
        <f t="shared" si="4"/>
        <v>180</v>
      </c>
      <c r="I37" s="2">
        <v>4</v>
      </c>
      <c r="J37" s="2">
        <f t="shared" si="5"/>
        <v>180</v>
      </c>
      <c r="K37" s="2">
        <v>6</v>
      </c>
      <c r="L37" s="2">
        <f t="shared" si="6"/>
        <v>270</v>
      </c>
      <c r="M37" s="2">
        <v>4</v>
      </c>
      <c r="N37" s="2">
        <f t="shared" si="7"/>
        <v>180</v>
      </c>
      <c r="O37" s="2">
        <v>2</v>
      </c>
      <c r="P37" s="2">
        <f t="shared" si="8"/>
        <v>90</v>
      </c>
      <c r="Q37" s="2">
        <v>6</v>
      </c>
      <c r="R37" s="2">
        <f t="shared" si="9"/>
        <v>270</v>
      </c>
      <c r="S37" s="2">
        <v>1</v>
      </c>
      <c r="T37" s="2">
        <f t="shared" si="10"/>
        <v>45</v>
      </c>
      <c r="U37" s="2">
        <v>4</v>
      </c>
      <c r="V37" s="2">
        <f t="shared" si="11"/>
        <v>180</v>
      </c>
      <c r="W37" s="2">
        <v>4</v>
      </c>
      <c r="X37" s="2">
        <f t="shared" si="12"/>
        <v>180</v>
      </c>
      <c r="Y37" s="2"/>
      <c r="Z37" s="2">
        <f t="shared" si="13"/>
        <v>0</v>
      </c>
      <c r="AA37" s="2">
        <v>1</v>
      </c>
      <c r="AB37" s="2">
        <f t="shared" si="14"/>
        <v>45</v>
      </c>
      <c r="AC37" s="2">
        <v>2</v>
      </c>
      <c r="AD37" s="2">
        <f t="shared" si="15"/>
        <v>90</v>
      </c>
      <c r="AE37" s="2">
        <v>1</v>
      </c>
      <c r="AF37" s="2">
        <f t="shared" si="16"/>
        <v>45</v>
      </c>
      <c r="AG37" s="2">
        <v>2</v>
      </c>
      <c r="AH37" s="2">
        <f t="shared" si="0"/>
        <v>90</v>
      </c>
      <c r="AI37" s="2">
        <v>2</v>
      </c>
      <c r="AJ37" s="2">
        <f t="shared" si="17"/>
        <v>90</v>
      </c>
      <c r="AK37" s="2">
        <v>2</v>
      </c>
      <c r="AL37" s="2">
        <f t="shared" si="18"/>
        <v>90</v>
      </c>
      <c r="AM37" s="2"/>
      <c r="AN37" s="2">
        <f t="shared" si="19"/>
        <v>0</v>
      </c>
      <c r="AO37" s="61">
        <f t="shared" si="21"/>
        <v>2254</v>
      </c>
      <c r="AP37" s="61">
        <f t="shared" si="20"/>
        <v>45</v>
      </c>
      <c r="AQ37" s="60">
        <v>45000</v>
      </c>
      <c r="AR37" s="60">
        <f t="shared" si="2"/>
        <v>101430000</v>
      </c>
    </row>
    <row r="38" spans="1:44" ht="15">
      <c r="A38" s="1">
        <v>30</v>
      </c>
      <c r="B38" s="81" t="s">
        <v>36</v>
      </c>
      <c r="C38" s="1" t="s">
        <v>0</v>
      </c>
      <c r="D38" s="2">
        <v>50</v>
      </c>
      <c r="E38" s="2"/>
      <c r="F38" s="2">
        <f t="shared" si="3"/>
        <v>0</v>
      </c>
      <c r="G38" s="2"/>
      <c r="H38" s="2">
        <f t="shared" si="4"/>
        <v>0</v>
      </c>
      <c r="I38" s="2"/>
      <c r="J38" s="2">
        <f t="shared" si="5"/>
        <v>0</v>
      </c>
      <c r="K38" s="2">
        <v>1</v>
      </c>
      <c r="L38" s="2">
        <f t="shared" si="6"/>
        <v>50</v>
      </c>
      <c r="M38" s="2"/>
      <c r="N38" s="2">
        <f t="shared" si="7"/>
        <v>0</v>
      </c>
      <c r="O38" s="2"/>
      <c r="P38" s="2">
        <f t="shared" si="8"/>
        <v>0</v>
      </c>
      <c r="Q38" s="2"/>
      <c r="R38" s="2">
        <f t="shared" si="9"/>
        <v>0</v>
      </c>
      <c r="S38" s="2"/>
      <c r="T38" s="2">
        <f t="shared" si="10"/>
        <v>0</v>
      </c>
      <c r="U38" s="2"/>
      <c r="V38" s="2">
        <f t="shared" si="11"/>
        <v>0</v>
      </c>
      <c r="W38" s="2">
        <v>1</v>
      </c>
      <c r="X38" s="2">
        <f t="shared" si="12"/>
        <v>50</v>
      </c>
      <c r="Y38" s="2"/>
      <c r="Z38" s="2">
        <f t="shared" si="13"/>
        <v>0</v>
      </c>
      <c r="AA38" s="2"/>
      <c r="AB38" s="2">
        <f t="shared" si="14"/>
        <v>0</v>
      </c>
      <c r="AC38" s="2"/>
      <c r="AD38" s="2">
        <f t="shared" si="15"/>
        <v>0</v>
      </c>
      <c r="AE38" s="2"/>
      <c r="AF38" s="2">
        <f t="shared" si="16"/>
        <v>0</v>
      </c>
      <c r="AG38" s="2"/>
      <c r="AH38" s="2">
        <f t="shared" si="0"/>
        <v>0</v>
      </c>
      <c r="AI38" s="2"/>
      <c r="AJ38" s="2">
        <f t="shared" si="17"/>
        <v>0</v>
      </c>
      <c r="AK38" s="2"/>
      <c r="AL38" s="2">
        <f t="shared" si="18"/>
        <v>0</v>
      </c>
      <c r="AM38" s="2"/>
      <c r="AN38" s="2">
        <f t="shared" si="19"/>
        <v>0</v>
      </c>
      <c r="AO38" s="61">
        <f t="shared" si="21"/>
        <v>102</v>
      </c>
      <c r="AP38" s="61">
        <f t="shared" si="20"/>
        <v>50</v>
      </c>
      <c r="AQ38" s="60">
        <v>50000</v>
      </c>
      <c r="AR38" s="60">
        <f t="shared" si="2"/>
        <v>5100000</v>
      </c>
    </row>
    <row r="39" spans="1:44" ht="15">
      <c r="A39" s="1">
        <v>31</v>
      </c>
      <c r="B39" s="81" t="s">
        <v>37</v>
      </c>
      <c r="C39" s="1" t="s">
        <v>38</v>
      </c>
      <c r="D39" s="2">
        <v>28</v>
      </c>
      <c r="E39" s="2">
        <v>12</v>
      </c>
      <c r="F39" s="2">
        <f t="shared" si="3"/>
        <v>336</v>
      </c>
      <c r="G39" s="2">
        <v>11</v>
      </c>
      <c r="H39" s="2">
        <f t="shared" si="4"/>
        <v>308</v>
      </c>
      <c r="I39" s="2">
        <v>4</v>
      </c>
      <c r="J39" s="2">
        <f t="shared" si="5"/>
        <v>112</v>
      </c>
      <c r="K39" s="2">
        <v>8</v>
      </c>
      <c r="L39" s="2">
        <f t="shared" si="6"/>
        <v>224</v>
      </c>
      <c r="M39" s="2">
        <v>11</v>
      </c>
      <c r="N39" s="2">
        <f t="shared" si="7"/>
        <v>308</v>
      </c>
      <c r="O39" s="2">
        <v>8</v>
      </c>
      <c r="P39" s="2">
        <f t="shared" si="8"/>
        <v>224</v>
      </c>
      <c r="Q39" s="2">
        <v>10</v>
      </c>
      <c r="R39" s="2">
        <f t="shared" si="9"/>
        <v>280</v>
      </c>
      <c r="S39" s="2">
        <v>8</v>
      </c>
      <c r="T39" s="2">
        <f t="shared" si="10"/>
        <v>224</v>
      </c>
      <c r="U39" s="2"/>
      <c r="V39" s="2">
        <f t="shared" si="11"/>
        <v>0</v>
      </c>
      <c r="W39" s="2"/>
      <c r="X39" s="2">
        <f t="shared" si="12"/>
        <v>0</v>
      </c>
      <c r="Y39" s="2">
        <v>4</v>
      </c>
      <c r="Z39" s="2">
        <f t="shared" si="13"/>
        <v>112</v>
      </c>
      <c r="AA39" s="2"/>
      <c r="AB39" s="2">
        <f t="shared" si="14"/>
        <v>0</v>
      </c>
      <c r="AC39" s="2">
        <v>5</v>
      </c>
      <c r="AD39" s="2">
        <f t="shared" si="15"/>
        <v>140</v>
      </c>
      <c r="AE39" s="2">
        <v>8</v>
      </c>
      <c r="AF39" s="2">
        <f t="shared" si="16"/>
        <v>224</v>
      </c>
      <c r="AG39" s="2">
        <v>2</v>
      </c>
      <c r="AH39" s="2">
        <f t="shared" si="0"/>
        <v>56</v>
      </c>
      <c r="AI39" s="2">
        <v>4</v>
      </c>
      <c r="AJ39" s="2">
        <f t="shared" si="17"/>
        <v>112</v>
      </c>
      <c r="AK39" s="2">
        <v>3</v>
      </c>
      <c r="AL39" s="2">
        <f t="shared" si="18"/>
        <v>84</v>
      </c>
      <c r="AM39" s="2">
        <v>2</v>
      </c>
      <c r="AN39" s="2">
        <f t="shared" si="19"/>
        <v>56</v>
      </c>
      <c r="AO39" s="61">
        <f t="shared" si="21"/>
        <v>2844</v>
      </c>
      <c r="AP39" s="61">
        <f t="shared" si="20"/>
        <v>28</v>
      </c>
      <c r="AQ39" s="60">
        <v>28000</v>
      </c>
      <c r="AR39" s="60">
        <f t="shared" si="2"/>
        <v>79632000</v>
      </c>
    </row>
    <row r="40" spans="1:44" ht="15">
      <c r="A40" s="1">
        <v>32</v>
      </c>
      <c r="B40" s="81" t="s">
        <v>39</v>
      </c>
      <c r="C40" s="1" t="s">
        <v>40</v>
      </c>
      <c r="D40" s="2">
        <v>35</v>
      </c>
      <c r="E40" s="2">
        <v>4</v>
      </c>
      <c r="F40" s="2">
        <f t="shared" si="3"/>
        <v>140</v>
      </c>
      <c r="G40" s="2">
        <v>8</v>
      </c>
      <c r="H40" s="2">
        <f t="shared" si="4"/>
        <v>280</v>
      </c>
      <c r="I40" s="2">
        <v>8</v>
      </c>
      <c r="J40" s="2">
        <f t="shared" si="5"/>
        <v>280</v>
      </c>
      <c r="K40" s="2"/>
      <c r="L40" s="2">
        <f t="shared" si="6"/>
        <v>0</v>
      </c>
      <c r="M40" s="2">
        <v>8</v>
      </c>
      <c r="N40" s="2">
        <f t="shared" si="7"/>
        <v>280</v>
      </c>
      <c r="O40" s="2"/>
      <c r="P40" s="2">
        <f t="shared" si="8"/>
        <v>0</v>
      </c>
      <c r="Q40" s="2">
        <v>4</v>
      </c>
      <c r="R40" s="2">
        <f t="shared" si="9"/>
        <v>140</v>
      </c>
      <c r="S40" s="2"/>
      <c r="T40" s="2">
        <f t="shared" si="10"/>
        <v>0</v>
      </c>
      <c r="U40" s="2"/>
      <c r="V40" s="2">
        <f t="shared" si="11"/>
        <v>0</v>
      </c>
      <c r="W40" s="2"/>
      <c r="X40" s="2">
        <f t="shared" si="12"/>
        <v>0</v>
      </c>
      <c r="Y40" s="2"/>
      <c r="Z40" s="2">
        <f t="shared" si="13"/>
        <v>0</v>
      </c>
      <c r="AA40" s="2"/>
      <c r="AB40" s="2">
        <f t="shared" si="14"/>
        <v>0</v>
      </c>
      <c r="AC40" s="2"/>
      <c r="AD40" s="2">
        <f t="shared" si="15"/>
        <v>0</v>
      </c>
      <c r="AE40" s="2"/>
      <c r="AF40" s="2">
        <f t="shared" si="16"/>
        <v>0</v>
      </c>
      <c r="AG40" s="2"/>
      <c r="AH40" s="2">
        <f t="shared" si="0"/>
        <v>0</v>
      </c>
      <c r="AI40" s="2">
        <v>3</v>
      </c>
      <c r="AJ40" s="2">
        <f t="shared" si="17"/>
        <v>105</v>
      </c>
      <c r="AK40" s="2"/>
      <c r="AL40" s="2">
        <f t="shared" si="18"/>
        <v>0</v>
      </c>
      <c r="AM40" s="2"/>
      <c r="AN40" s="2">
        <f t="shared" si="19"/>
        <v>0</v>
      </c>
      <c r="AO40" s="61">
        <f t="shared" si="21"/>
        <v>1260</v>
      </c>
      <c r="AP40" s="61">
        <f t="shared" si="20"/>
        <v>35</v>
      </c>
      <c r="AQ40" s="60">
        <v>35000</v>
      </c>
      <c r="AR40" s="60">
        <f t="shared" si="2"/>
        <v>44100000</v>
      </c>
    </row>
    <row r="41" spans="1:44" ht="15">
      <c r="A41" s="1">
        <v>33</v>
      </c>
      <c r="B41" s="81" t="s">
        <v>41</v>
      </c>
      <c r="C41" s="1" t="s">
        <v>9</v>
      </c>
      <c r="D41" s="2">
        <v>5</v>
      </c>
      <c r="E41" s="2">
        <v>12</v>
      </c>
      <c r="F41" s="2">
        <f t="shared" si="3"/>
        <v>60</v>
      </c>
      <c r="G41" s="2">
        <v>8</v>
      </c>
      <c r="H41" s="2">
        <f t="shared" si="4"/>
        <v>40</v>
      </c>
      <c r="I41" s="2">
        <v>7</v>
      </c>
      <c r="J41" s="2">
        <f t="shared" si="5"/>
        <v>35</v>
      </c>
      <c r="K41" s="2">
        <v>40</v>
      </c>
      <c r="L41" s="2">
        <f t="shared" si="6"/>
        <v>200</v>
      </c>
      <c r="M41" s="2">
        <v>8</v>
      </c>
      <c r="N41" s="2">
        <f t="shared" si="7"/>
        <v>40</v>
      </c>
      <c r="O41" s="2">
        <v>8</v>
      </c>
      <c r="P41" s="2">
        <f t="shared" si="8"/>
        <v>40</v>
      </c>
      <c r="Q41" s="2">
        <v>15</v>
      </c>
      <c r="R41" s="2">
        <f t="shared" si="9"/>
        <v>75</v>
      </c>
      <c r="S41" s="2">
        <v>3</v>
      </c>
      <c r="T41" s="2">
        <f t="shared" si="10"/>
        <v>15</v>
      </c>
      <c r="U41" s="2">
        <v>10</v>
      </c>
      <c r="V41" s="2">
        <f t="shared" si="11"/>
        <v>50</v>
      </c>
      <c r="W41" s="2">
        <v>10</v>
      </c>
      <c r="X41" s="2">
        <f t="shared" si="12"/>
        <v>50</v>
      </c>
      <c r="Y41" s="2"/>
      <c r="Z41" s="2">
        <f t="shared" si="13"/>
        <v>0</v>
      </c>
      <c r="AA41" s="2">
        <v>2</v>
      </c>
      <c r="AB41" s="2">
        <f t="shared" si="14"/>
        <v>10</v>
      </c>
      <c r="AC41" s="2">
        <v>8</v>
      </c>
      <c r="AD41" s="2">
        <f t="shared" si="15"/>
        <v>40</v>
      </c>
      <c r="AE41" s="2">
        <v>10</v>
      </c>
      <c r="AF41" s="2">
        <f t="shared" si="16"/>
        <v>50</v>
      </c>
      <c r="AG41" s="2">
        <v>8</v>
      </c>
      <c r="AH41" s="2">
        <f t="shared" si="0"/>
        <v>40</v>
      </c>
      <c r="AI41" s="2">
        <v>4</v>
      </c>
      <c r="AJ41" s="2">
        <f t="shared" si="17"/>
        <v>20</v>
      </c>
      <c r="AK41" s="2">
        <v>8</v>
      </c>
      <c r="AL41" s="2">
        <f t="shared" si="18"/>
        <v>40</v>
      </c>
      <c r="AM41" s="2">
        <v>6</v>
      </c>
      <c r="AN41" s="2">
        <f t="shared" si="19"/>
        <v>30</v>
      </c>
      <c r="AO41" s="61">
        <f t="shared" si="21"/>
        <v>972</v>
      </c>
      <c r="AP41" s="61">
        <f t="shared" si="20"/>
        <v>5</v>
      </c>
      <c r="AQ41" s="60">
        <v>5000</v>
      </c>
      <c r="AR41" s="60">
        <f t="shared" si="2"/>
        <v>4860000</v>
      </c>
    </row>
    <row r="42" spans="1:44" ht="15">
      <c r="A42" s="1">
        <v>34</v>
      </c>
      <c r="B42" s="81" t="s">
        <v>42</v>
      </c>
      <c r="C42" s="1" t="s">
        <v>40</v>
      </c>
      <c r="D42" s="2">
        <v>20</v>
      </c>
      <c r="E42" s="2">
        <v>4</v>
      </c>
      <c r="F42" s="2">
        <f t="shared" si="3"/>
        <v>80</v>
      </c>
      <c r="G42" s="2">
        <v>4</v>
      </c>
      <c r="H42" s="2">
        <f t="shared" si="4"/>
        <v>80</v>
      </c>
      <c r="I42" s="2">
        <v>4</v>
      </c>
      <c r="J42" s="2">
        <f t="shared" si="5"/>
        <v>80</v>
      </c>
      <c r="K42" s="2">
        <v>12</v>
      </c>
      <c r="L42" s="2">
        <f t="shared" si="6"/>
        <v>240</v>
      </c>
      <c r="M42" s="2">
        <v>4</v>
      </c>
      <c r="N42" s="2">
        <f t="shared" si="7"/>
        <v>80</v>
      </c>
      <c r="O42" s="2">
        <v>4</v>
      </c>
      <c r="P42" s="2">
        <f t="shared" si="8"/>
        <v>80</v>
      </c>
      <c r="Q42" s="2">
        <v>8</v>
      </c>
      <c r="R42" s="2">
        <f t="shared" si="9"/>
        <v>160</v>
      </c>
      <c r="S42" s="2">
        <v>6</v>
      </c>
      <c r="T42" s="2">
        <f t="shared" si="10"/>
        <v>120</v>
      </c>
      <c r="U42" s="2"/>
      <c r="V42" s="2">
        <f t="shared" si="11"/>
        <v>0</v>
      </c>
      <c r="W42" s="2">
        <v>4</v>
      </c>
      <c r="X42" s="2">
        <f t="shared" si="12"/>
        <v>80</v>
      </c>
      <c r="Y42" s="2">
        <v>100</v>
      </c>
      <c r="Z42" s="2">
        <f t="shared" si="13"/>
        <v>2000</v>
      </c>
      <c r="AA42" s="2"/>
      <c r="AB42" s="2">
        <f t="shared" si="14"/>
        <v>0</v>
      </c>
      <c r="AC42" s="2">
        <v>12</v>
      </c>
      <c r="AD42" s="2">
        <f t="shared" si="15"/>
        <v>240</v>
      </c>
      <c r="AE42" s="2"/>
      <c r="AF42" s="2">
        <f t="shared" si="16"/>
        <v>0</v>
      </c>
      <c r="AG42" s="2"/>
      <c r="AH42" s="2">
        <f t="shared" si="0"/>
        <v>0</v>
      </c>
      <c r="AI42" s="2">
        <v>10</v>
      </c>
      <c r="AJ42" s="2">
        <f t="shared" si="17"/>
        <v>200</v>
      </c>
      <c r="AK42" s="2"/>
      <c r="AL42" s="2">
        <f t="shared" si="18"/>
        <v>0</v>
      </c>
      <c r="AM42" s="2"/>
      <c r="AN42" s="2">
        <f t="shared" si="19"/>
        <v>0</v>
      </c>
      <c r="AO42" s="61">
        <f t="shared" si="21"/>
        <v>3612</v>
      </c>
      <c r="AP42" s="61">
        <f t="shared" si="20"/>
        <v>20</v>
      </c>
      <c r="AQ42" s="60">
        <v>20000</v>
      </c>
      <c r="AR42" s="60">
        <f t="shared" si="2"/>
        <v>72240000</v>
      </c>
    </row>
    <row r="43" spans="1:44" ht="15">
      <c r="A43" s="1">
        <v>35</v>
      </c>
      <c r="B43" s="81" t="s">
        <v>206</v>
      </c>
      <c r="C43" s="1" t="s">
        <v>38</v>
      </c>
      <c r="D43" s="2">
        <v>70</v>
      </c>
      <c r="E43" s="2">
        <f>((SUM(E44:E47))*500)/1000</f>
        <v>78</v>
      </c>
      <c r="F43" s="2">
        <f t="shared" si="3"/>
        <v>5460</v>
      </c>
      <c r="G43" s="2">
        <f t="shared" ref="G43:AM43" si="22">((SUM(G44:G47))*500)/1000</f>
        <v>40</v>
      </c>
      <c r="H43" s="2">
        <f t="shared" si="4"/>
        <v>2800</v>
      </c>
      <c r="I43" s="2">
        <f t="shared" si="22"/>
        <v>44</v>
      </c>
      <c r="J43" s="2">
        <f t="shared" si="5"/>
        <v>3080</v>
      </c>
      <c r="K43" s="2">
        <f t="shared" si="22"/>
        <v>176</v>
      </c>
      <c r="L43" s="2">
        <f t="shared" si="6"/>
        <v>12320</v>
      </c>
      <c r="M43" s="2">
        <v>70</v>
      </c>
      <c r="N43" s="2">
        <f t="shared" si="7"/>
        <v>4900</v>
      </c>
      <c r="O43" s="2">
        <f t="shared" si="22"/>
        <v>32</v>
      </c>
      <c r="P43" s="2">
        <f t="shared" si="8"/>
        <v>2240</v>
      </c>
      <c r="Q43" s="2">
        <f t="shared" si="22"/>
        <v>30.5</v>
      </c>
      <c r="R43" s="2">
        <f t="shared" si="9"/>
        <v>2135</v>
      </c>
      <c r="S43" s="2">
        <f t="shared" si="22"/>
        <v>31</v>
      </c>
      <c r="T43" s="2">
        <f t="shared" si="10"/>
        <v>2170</v>
      </c>
      <c r="U43" s="2">
        <f t="shared" si="22"/>
        <v>68</v>
      </c>
      <c r="V43" s="2">
        <f t="shared" si="11"/>
        <v>4760</v>
      </c>
      <c r="W43" s="2">
        <f t="shared" si="22"/>
        <v>15</v>
      </c>
      <c r="X43" s="2">
        <f t="shared" si="12"/>
        <v>1050</v>
      </c>
      <c r="Y43" s="2">
        <f t="shared" si="22"/>
        <v>0</v>
      </c>
      <c r="Z43" s="2">
        <f t="shared" si="13"/>
        <v>0</v>
      </c>
      <c r="AA43" s="2">
        <f t="shared" si="22"/>
        <v>4</v>
      </c>
      <c r="AB43" s="2">
        <f t="shared" si="14"/>
        <v>280</v>
      </c>
      <c r="AC43" s="2">
        <f t="shared" si="22"/>
        <v>9</v>
      </c>
      <c r="AD43" s="2">
        <f t="shared" si="15"/>
        <v>630</v>
      </c>
      <c r="AE43" s="2">
        <f t="shared" si="22"/>
        <v>14</v>
      </c>
      <c r="AF43" s="2">
        <f t="shared" si="16"/>
        <v>980</v>
      </c>
      <c r="AG43" s="2">
        <f t="shared" si="22"/>
        <v>8</v>
      </c>
      <c r="AH43" s="2">
        <f t="shared" si="0"/>
        <v>560</v>
      </c>
      <c r="AI43" s="2">
        <f t="shared" si="22"/>
        <v>4</v>
      </c>
      <c r="AJ43" s="2">
        <f t="shared" si="17"/>
        <v>280</v>
      </c>
      <c r="AK43" s="2">
        <f t="shared" si="22"/>
        <v>4</v>
      </c>
      <c r="AL43" s="2">
        <f t="shared" si="18"/>
        <v>280</v>
      </c>
      <c r="AM43" s="2">
        <f t="shared" si="22"/>
        <v>10.5</v>
      </c>
      <c r="AN43" s="2">
        <f t="shared" si="19"/>
        <v>735</v>
      </c>
    </row>
    <row r="44" spans="1:44" ht="15">
      <c r="A44" s="1">
        <v>36</v>
      </c>
      <c r="B44" s="81" t="s">
        <v>43</v>
      </c>
      <c r="C44" s="1" t="s">
        <v>44</v>
      </c>
      <c r="D44" s="2">
        <v>70</v>
      </c>
      <c r="E44" s="2">
        <f>35*4</f>
        <v>140</v>
      </c>
      <c r="F44" s="2">
        <f t="shared" si="3"/>
        <v>9800</v>
      </c>
      <c r="G44" s="2">
        <f>18*4</f>
        <v>72</v>
      </c>
      <c r="H44" s="2">
        <f t="shared" si="4"/>
        <v>5040</v>
      </c>
      <c r="I44" s="2">
        <f>19*4</f>
        <v>76</v>
      </c>
      <c r="J44" s="2">
        <f t="shared" si="5"/>
        <v>5320</v>
      </c>
      <c r="K44" s="2">
        <v>180</v>
      </c>
      <c r="L44" s="2">
        <f t="shared" si="6"/>
        <v>12600</v>
      </c>
      <c r="M44" s="2">
        <v>12</v>
      </c>
      <c r="N44" s="2">
        <f t="shared" si="7"/>
        <v>840</v>
      </c>
      <c r="O44" s="2">
        <v>56</v>
      </c>
      <c r="P44" s="2">
        <f t="shared" si="8"/>
        <v>3920</v>
      </c>
      <c r="Q44" s="2">
        <v>60</v>
      </c>
      <c r="R44" s="2">
        <f t="shared" si="9"/>
        <v>4200</v>
      </c>
      <c r="S44" s="2">
        <v>60</v>
      </c>
      <c r="T44" s="2">
        <f t="shared" si="10"/>
        <v>4200</v>
      </c>
      <c r="U44" s="72">
        <v>80</v>
      </c>
      <c r="V44" s="72">
        <f t="shared" si="11"/>
        <v>5600</v>
      </c>
      <c r="W44" s="2">
        <v>20</v>
      </c>
      <c r="X44" s="2">
        <f t="shared" si="12"/>
        <v>1400</v>
      </c>
      <c r="Y44" s="2"/>
      <c r="Z44" s="2">
        <f t="shared" si="13"/>
        <v>0</v>
      </c>
      <c r="AA44" s="2">
        <v>8</v>
      </c>
      <c r="AB44" s="2">
        <f t="shared" si="14"/>
        <v>560</v>
      </c>
      <c r="AC44" s="2">
        <v>16</v>
      </c>
      <c r="AD44" s="2">
        <f t="shared" si="15"/>
        <v>1120</v>
      </c>
      <c r="AE44" s="2">
        <v>16</v>
      </c>
      <c r="AF44" s="2">
        <f t="shared" si="16"/>
        <v>1120</v>
      </c>
      <c r="AG44" s="2">
        <v>12</v>
      </c>
      <c r="AH44" s="2">
        <f t="shared" si="0"/>
        <v>840</v>
      </c>
      <c r="AI44" s="2">
        <v>8</v>
      </c>
      <c r="AJ44" s="2">
        <f t="shared" si="17"/>
        <v>560</v>
      </c>
      <c r="AK44" s="2">
        <v>8</v>
      </c>
      <c r="AL44" s="2">
        <f t="shared" si="18"/>
        <v>560</v>
      </c>
      <c r="AM44" s="2">
        <v>20</v>
      </c>
      <c r="AN44" s="2">
        <f t="shared" si="19"/>
        <v>1400</v>
      </c>
      <c r="AO44" s="61">
        <f t="shared" si="21"/>
        <v>58524</v>
      </c>
      <c r="AP44" s="61">
        <f t="shared" si="20"/>
        <v>70</v>
      </c>
      <c r="AQ44" s="60">
        <v>70000</v>
      </c>
      <c r="AR44" s="60">
        <f t="shared" si="2"/>
        <v>4096680000</v>
      </c>
    </row>
    <row r="45" spans="1:44" ht="15">
      <c r="A45" s="1">
        <v>37</v>
      </c>
      <c r="B45" s="81" t="s">
        <v>45</v>
      </c>
      <c r="C45" s="1" t="s">
        <v>44</v>
      </c>
      <c r="D45" s="2">
        <v>45</v>
      </c>
      <c r="E45" s="2">
        <f>4*4</f>
        <v>16</v>
      </c>
      <c r="F45" s="2">
        <f t="shared" si="3"/>
        <v>720</v>
      </c>
      <c r="G45" s="2">
        <f>2*4</f>
        <v>8</v>
      </c>
      <c r="H45" s="2">
        <f t="shared" si="4"/>
        <v>360</v>
      </c>
      <c r="I45" s="2">
        <v>12</v>
      </c>
      <c r="J45" s="2">
        <f t="shared" si="5"/>
        <v>540</v>
      </c>
      <c r="K45" s="2">
        <v>172</v>
      </c>
      <c r="L45" s="2">
        <f t="shared" si="6"/>
        <v>7740</v>
      </c>
      <c r="M45" s="2"/>
      <c r="N45" s="2">
        <f t="shared" si="7"/>
        <v>0</v>
      </c>
      <c r="O45" s="2">
        <v>8</v>
      </c>
      <c r="P45" s="2">
        <f t="shared" si="8"/>
        <v>360</v>
      </c>
      <c r="Q45" s="2"/>
      <c r="R45" s="2">
        <f t="shared" si="9"/>
        <v>0</v>
      </c>
      <c r="S45" s="2"/>
      <c r="T45" s="2">
        <f t="shared" si="10"/>
        <v>0</v>
      </c>
      <c r="U45" s="72">
        <v>48</v>
      </c>
      <c r="V45" s="72">
        <f t="shared" si="11"/>
        <v>2160</v>
      </c>
      <c r="W45" s="2">
        <v>8</v>
      </c>
      <c r="X45" s="2">
        <f t="shared" si="12"/>
        <v>360</v>
      </c>
      <c r="Y45" s="2"/>
      <c r="Z45" s="2">
        <f t="shared" si="13"/>
        <v>0</v>
      </c>
      <c r="AA45" s="2"/>
      <c r="AB45" s="2">
        <f t="shared" si="14"/>
        <v>0</v>
      </c>
      <c r="AC45" s="2"/>
      <c r="AD45" s="2">
        <f t="shared" si="15"/>
        <v>0</v>
      </c>
      <c r="AE45" s="2">
        <v>12</v>
      </c>
      <c r="AF45" s="2">
        <f t="shared" si="16"/>
        <v>540</v>
      </c>
      <c r="AG45" s="2">
        <v>4</v>
      </c>
      <c r="AH45" s="2">
        <f t="shared" si="0"/>
        <v>180</v>
      </c>
      <c r="AI45" s="2"/>
      <c r="AJ45" s="2">
        <f t="shared" si="17"/>
        <v>0</v>
      </c>
      <c r="AK45" s="2"/>
      <c r="AL45" s="2">
        <f t="shared" si="18"/>
        <v>0</v>
      </c>
      <c r="AM45" s="2"/>
      <c r="AN45" s="2">
        <f t="shared" si="19"/>
        <v>0</v>
      </c>
      <c r="AO45" s="61">
        <f t="shared" si="21"/>
        <v>13248</v>
      </c>
      <c r="AP45" s="61">
        <f t="shared" si="20"/>
        <v>35</v>
      </c>
      <c r="AQ45" s="60">
        <v>35000</v>
      </c>
      <c r="AR45" s="60">
        <f t="shared" si="2"/>
        <v>463680000</v>
      </c>
    </row>
    <row r="46" spans="1:44" ht="15">
      <c r="A46" s="1">
        <v>38</v>
      </c>
      <c r="B46" s="81" t="s">
        <v>46</v>
      </c>
      <c r="C46" s="1" t="s">
        <v>44</v>
      </c>
      <c r="D46" s="2">
        <v>90</v>
      </c>
      <c r="E46" s="2"/>
      <c r="F46" s="2">
        <f t="shared" si="3"/>
        <v>0</v>
      </c>
      <c r="G46" s="2"/>
      <c r="H46" s="2">
        <f t="shared" si="4"/>
        <v>0</v>
      </c>
      <c r="I46" s="2"/>
      <c r="J46" s="2">
        <f t="shared" si="5"/>
        <v>0</v>
      </c>
      <c r="K46" s="2"/>
      <c r="L46" s="2">
        <f t="shared" si="6"/>
        <v>0</v>
      </c>
      <c r="M46" s="2"/>
      <c r="N46" s="2">
        <f t="shared" si="7"/>
        <v>0</v>
      </c>
      <c r="O46" s="2"/>
      <c r="P46" s="2">
        <f t="shared" si="8"/>
        <v>0</v>
      </c>
      <c r="Q46" s="2">
        <v>1</v>
      </c>
      <c r="R46" s="2">
        <f t="shared" si="9"/>
        <v>90</v>
      </c>
      <c r="S46" s="2">
        <v>2</v>
      </c>
      <c r="T46" s="2">
        <f t="shared" si="10"/>
        <v>180</v>
      </c>
      <c r="U46" s="2">
        <v>2</v>
      </c>
      <c r="V46" s="2">
        <f t="shared" si="11"/>
        <v>180</v>
      </c>
      <c r="W46" s="2">
        <v>2</v>
      </c>
      <c r="X46" s="2">
        <f t="shared" si="12"/>
        <v>180</v>
      </c>
      <c r="Y46" s="2"/>
      <c r="Z46" s="2">
        <f t="shared" si="13"/>
        <v>0</v>
      </c>
      <c r="AA46" s="2"/>
      <c r="AB46" s="2">
        <f t="shared" si="14"/>
        <v>0</v>
      </c>
      <c r="AC46" s="2">
        <v>2</v>
      </c>
      <c r="AD46" s="2">
        <f t="shared" si="15"/>
        <v>180</v>
      </c>
      <c r="AE46" s="2"/>
      <c r="AF46" s="2">
        <f t="shared" si="16"/>
        <v>0</v>
      </c>
      <c r="AG46" s="2"/>
      <c r="AH46" s="2">
        <f t="shared" si="0"/>
        <v>0</v>
      </c>
      <c r="AI46" s="2"/>
      <c r="AJ46" s="2">
        <f t="shared" si="17"/>
        <v>0</v>
      </c>
      <c r="AK46" s="2"/>
      <c r="AL46" s="2">
        <f t="shared" si="18"/>
        <v>0</v>
      </c>
      <c r="AM46" s="2">
        <v>1</v>
      </c>
      <c r="AN46" s="2">
        <f t="shared" si="19"/>
        <v>90</v>
      </c>
      <c r="AO46" s="61">
        <f t="shared" si="21"/>
        <v>820</v>
      </c>
      <c r="AP46" s="61">
        <f t="shared" si="20"/>
        <v>90</v>
      </c>
      <c r="AQ46" s="60">
        <v>90000</v>
      </c>
      <c r="AR46" s="60">
        <f t="shared" si="2"/>
        <v>73800000</v>
      </c>
    </row>
    <row r="47" spans="1:44" ht="15">
      <c r="A47" s="1">
        <v>39</v>
      </c>
      <c r="B47" s="81" t="s">
        <v>193</v>
      </c>
      <c r="C47" s="1" t="s">
        <v>44</v>
      </c>
      <c r="D47" s="2">
        <v>90</v>
      </c>
      <c r="E47" s="2"/>
      <c r="F47" s="2">
        <f t="shared" si="3"/>
        <v>0</v>
      </c>
      <c r="G47" s="2"/>
      <c r="H47" s="2">
        <f t="shared" si="4"/>
        <v>0</v>
      </c>
      <c r="I47" s="2"/>
      <c r="J47" s="2">
        <f t="shared" si="5"/>
        <v>0</v>
      </c>
      <c r="K47" s="2"/>
      <c r="L47" s="2">
        <f t="shared" si="6"/>
        <v>0</v>
      </c>
      <c r="M47" s="2"/>
      <c r="N47" s="2">
        <f t="shared" si="7"/>
        <v>0</v>
      </c>
      <c r="O47" s="2"/>
      <c r="P47" s="2">
        <f t="shared" si="8"/>
        <v>0</v>
      </c>
      <c r="Q47" s="2"/>
      <c r="R47" s="2">
        <f t="shared" si="9"/>
        <v>0</v>
      </c>
      <c r="S47" s="2"/>
      <c r="T47" s="2">
        <f t="shared" si="10"/>
        <v>0</v>
      </c>
      <c r="U47" s="2">
        <v>6</v>
      </c>
      <c r="V47" s="2">
        <f t="shared" si="11"/>
        <v>540</v>
      </c>
      <c r="W47" s="2"/>
      <c r="X47" s="2">
        <f t="shared" si="12"/>
        <v>0</v>
      </c>
      <c r="Y47" s="2"/>
      <c r="Z47" s="2">
        <f t="shared" si="13"/>
        <v>0</v>
      </c>
      <c r="AA47" s="2"/>
      <c r="AB47" s="2">
        <f t="shared" si="14"/>
        <v>0</v>
      </c>
      <c r="AC47" s="2"/>
      <c r="AD47" s="2">
        <f t="shared" si="15"/>
        <v>0</v>
      </c>
      <c r="AE47" s="2"/>
      <c r="AF47" s="2">
        <f t="shared" si="16"/>
        <v>0</v>
      </c>
      <c r="AG47" s="2"/>
      <c r="AH47" s="2">
        <f t="shared" si="0"/>
        <v>0</v>
      </c>
      <c r="AI47" s="2"/>
      <c r="AJ47" s="2">
        <f t="shared" si="17"/>
        <v>0</v>
      </c>
      <c r="AK47" s="2"/>
      <c r="AL47" s="2">
        <f t="shared" si="18"/>
        <v>0</v>
      </c>
      <c r="AM47" s="2"/>
      <c r="AN47" s="2">
        <f t="shared" si="19"/>
        <v>0</v>
      </c>
    </row>
    <row r="48" spans="1:44" ht="15">
      <c r="A48" s="1">
        <v>40</v>
      </c>
      <c r="B48" s="81" t="s">
        <v>47</v>
      </c>
      <c r="C48" s="1" t="s">
        <v>48</v>
      </c>
      <c r="D48" s="2">
        <v>8</v>
      </c>
      <c r="E48" s="2">
        <v>4</v>
      </c>
      <c r="F48" s="2">
        <f t="shared" si="3"/>
        <v>32</v>
      </c>
      <c r="G48" s="2">
        <v>4</v>
      </c>
      <c r="H48" s="2">
        <f t="shared" si="4"/>
        <v>32</v>
      </c>
      <c r="I48" s="2">
        <v>1</v>
      </c>
      <c r="J48" s="2">
        <f t="shared" si="5"/>
        <v>8</v>
      </c>
      <c r="K48" s="2"/>
      <c r="L48" s="2">
        <f t="shared" si="6"/>
        <v>0</v>
      </c>
      <c r="M48" s="2"/>
      <c r="N48" s="2">
        <f t="shared" si="7"/>
        <v>0</v>
      </c>
      <c r="O48" s="2">
        <v>9</v>
      </c>
      <c r="P48" s="2">
        <f t="shared" si="8"/>
        <v>72</v>
      </c>
      <c r="Q48" s="2"/>
      <c r="R48" s="2">
        <f t="shared" si="9"/>
        <v>0</v>
      </c>
      <c r="S48" s="2">
        <v>3</v>
      </c>
      <c r="T48" s="2">
        <f t="shared" si="10"/>
        <v>24</v>
      </c>
      <c r="U48" s="2">
        <v>8</v>
      </c>
      <c r="V48" s="2">
        <f t="shared" si="11"/>
        <v>64</v>
      </c>
      <c r="W48" s="2"/>
      <c r="X48" s="2">
        <f t="shared" si="12"/>
        <v>0</v>
      </c>
      <c r="Y48" s="2"/>
      <c r="Z48" s="2">
        <f t="shared" si="13"/>
        <v>0</v>
      </c>
      <c r="AA48" s="2"/>
      <c r="AB48" s="2">
        <f t="shared" si="14"/>
        <v>0</v>
      </c>
      <c r="AC48" s="2">
        <v>8</v>
      </c>
      <c r="AD48" s="2">
        <f t="shared" si="15"/>
        <v>64</v>
      </c>
      <c r="AE48" s="2"/>
      <c r="AF48" s="2">
        <f t="shared" si="16"/>
        <v>0</v>
      </c>
      <c r="AG48" s="2">
        <v>12</v>
      </c>
      <c r="AH48" s="2">
        <f t="shared" si="0"/>
        <v>96</v>
      </c>
      <c r="AI48" s="2"/>
      <c r="AJ48" s="2">
        <f t="shared" si="17"/>
        <v>0</v>
      </c>
      <c r="AK48" s="2">
        <v>5</v>
      </c>
      <c r="AL48" s="2">
        <f t="shared" si="18"/>
        <v>40</v>
      </c>
      <c r="AM48" s="2">
        <v>5</v>
      </c>
      <c r="AN48" s="2">
        <f t="shared" si="19"/>
        <v>40</v>
      </c>
      <c r="AO48" s="61">
        <f t="shared" si="21"/>
        <v>491</v>
      </c>
      <c r="AP48" s="61">
        <f t="shared" si="20"/>
        <v>0</v>
      </c>
      <c r="AR48" s="60">
        <f t="shared" si="2"/>
        <v>0</v>
      </c>
    </row>
    <row r="49" spans="1:44" ht="15">
      <c r="A49" s="1">
        <v>41</v>
      </c>
      <c r="B49" s="81" t="s">
        <v>49</v>
      </c>
      <c r="C49" s="1" t="s">
        <v>9</v>
      </c>
      <c r="D49" s="2">
        <v>8</v>
      </c>
      <c r="E49" s="2">
        <v>2</v>
      </c>
      <c r="F49" s="2">
        <f t="shared" si="3"/>
        <v>16</v>
      </c>
      <c r="G49" s="2">
        <v>2</v>
      </c>
      <c r="H49" s="2">
        <f t="shared" si="4"/>
        <v>16</v>
      </c>
      <c r="I49" s="2">
        <v>2</v>
      </c>
      <c r="J49" s="2">
        <f t="shared" si="5"/>
        <v>16</v>
      </c>
      <c r="K49" s="2">
        <v>2</v>
      </c>
      <c r="L49" s="2">
        <f t="shared" si="6"/>
        <v>16</v>
      </c>
      <c r="M49" s="2">
        <v>1</v>
      </c>
      <c r="N49" s="2">
        <f t="shared" si="7"/>
        <v>8</v>
      </c>
      <c r="O49" s="2">
        <v>1</v>
      </c>
      <c r="P49" s="2">
        <f t="shared" si="8"/>
        <v>8</v>
      </c>
      <c r="Q49" s="2">
        <v>1</v>
      </c>
      <c r="R49" s="2">
        <f t="shared" si="9"/>
        <v>8</v>
      </c>
      <c r="S49" s="2"/>
      <c r="T49" s="2">
        <f t="shared" si="10"/>
        <v>0</v>
      </c>
      <c r="U49" s="2">
        <v>4</v>
      </c>
      <c r="V49" s="2">
        <f t="shared" si="11"/>
        <v>32</v>
      </c>
      <c r="W49" s="2">
        <v>4</v>
      </c>
      <c r="X49" s="2">
        <f t="shared" si="12"/>
        <v>32</v>
      </c>
      <c r="Y49" s="2"/>
      <c r="Z49" s="2">
        <f t="shared" si="13"/>
        <v>0</v>
      </c>
      <c r="AA49" s="2"/>
      <c r="AB49" s="2">
        <f t="shared" si="14"/>
        <v>0</v>
      </c>
      <c r="AC49" s="2">
        <v>2</v>
      </c>
      <c r="AD49" s="2">
        <f t="shared" si="15"/>
        <v>16</v>
      </c>
      <c r="AE49" s="2"/>
      <c r="AF49" s="2">
        <f t="shared" si="16"/>
        <v>0</v>
      </c>
      <c r="AG49" s="2"/>
      <c r="AH49" s="2">
        <f t="shared" si="0"/>
        <v>0</v>
      </c>
      <c r="AI49" s="2">
        <v>1</v>
      </c>
      <c r="AJ49" s="2">
        <f t="shared" si="17"/>
        <v>8</v>
      </c>
      <c r="AK49" s="2"/>
      <c r="AL49" s="2">
        <f t="shared" si="18"/>
        <v>0</v>
      </c>
      <c r="AM49" s="2"/>
      <c r="AN49" s="2">
        <f t="shared" si="19"/>
        <v>0</v>
      </c>
      <c r="AO49" s="61">
        <f t="shared" si="21"/>
        <v>198</v>
      </c>
      <c r="AP49" s="61">
        <f t="shared" si="20"/>
        <v>8</v>
      </c>
      <c r="AQ49" s="60">
        <v>8000</v>
      </c>
      <c r="AR49" s="60">
        <f t="shared" si="2"/>
        <v>1584000</v>
      </c>
    </row>
    <row r="50" spans="1:44" ht="15">
      <c r="A50" s="1">
        <v>42</v>
      </c>
      <c r="B50" s="81" t="s">
        <v>50</v>
      </c>
      <c r="C50" s="1" t="s">
        <v>51</v>
      </c>
      <c r="D50" s="2">
        <v>15</v>
      </c>
      <c r="E50" s="2">
        <v>3</v>
      </c>
      <c r="F50" s="2">
        <f t="shared" si="3"/>
        <v>45</v>
      </c>
      <c r="G50" s="2"/>
      <c r="H50" s="2">
        <f t="shared" si="4"/>
        <v>0</v>
      </c>
      <c r="I50" s="2"/>
      <c r="J50" s="2">
        <f t="shared" si="5"/>
        <v>0</v>
      </c>
      <c r="K50" s="2"/>
      <c r="L50" s="2">
        <f t="shared" si="6"/>
        <v>0</v>
      </c>
      <c r="M50" s="2"/>
      <c r="N50" s="2">
        <f t="shared" si="7"/>
        <v>0</v>
      </c>
      <c r="O50" s="2"/>
      <c r="P50" s="2">
        <f t="shared" si="8"/>
        <v>0</v>
      </c>
      <c r="Q50" s="2">
        <v>4</v>
      </c>
      <c r="R50" s="2">
        <f t="shared" si="9"/>
        <v>60</v>
      </c>
      <c r="S50" s="2">
        <v>1</v>
      </c>
      <c r="T50" s="2">
        <f t="shared" si="10"/>
        <v>15</v>
      </c>
      <c r="U50" s="2">
        <v>4</v>
      </c>
      <c r="V50" s="2">
        <f t="shared" si="11"/>
        <v>60</v>
      </c>
      <c r="W50" s="2"/>
      <c r="X50" s="2">
        <f t="shared" si="12"/>
        <v>0</v>
      </c>
      <c r="Y50" s="2"/>
      <c r="Z50" s="2">
        <f t="shared" si="13"/>
        <v>0</v>
      </c>
      <c r="AA50" s="2"/>
      <c r="AB50" s="2">
        <f t="shared" si="14"/>
        <v>0</v>
      </c>
      <c r="AC50" s="2">
        <v>5</v>
      </c>
      <c r="AD50" s="2">
        <f t="shared" si="15"/>
        <v>75</v>
      </c>
      <c r="AE50" s="2">
        <v>15</v>
      </c>
      <c r="AF50" s="2">
        <f t="shared" si="16"/>
        <v>225</v>
      </c>
      <c r="AG50" s="2">
        <v>7</v>
      </c>
      <c r="AH50" s="2">
        <f t="shared" si="0"/>
        <v>105</v>
      </c>
      <c r="AI50" s="2">
        <v>5</v>
      </c>
      <c r="AJ50" s="2">
        <f t="shared" si="17"/>
        <v>75</v>
      </c>
      <c r="AK50" s="2">
        <v>2</v>
      </c>
      <c r="AL50" s="2">
        <f t="shared" si="18"/>
        <v>30</v>
      </c>
      <c r="AM50" s="2"/>
      <c r="AN50" s="2">
        <f t="shared" si="19"/>
        <v>0</v>
      </c>
      <c r="AO50" s="61">
        <f t="shared" si="21"/>
        <v>736</v>
      </c>
      <c r="AP50" s="61">
        <f t="shared" si="20"/>
        <v>15</v>
      </c>
      <c r="AQ50" s="60">
        <v>15000</v>
      </c>
      <c r="AR50" s="60">
        <f t="shared" si="2"/>
        <v>11040000</v>
      </c>
    </row>
    <row r="51" spans="1:44" ht="15">
      <c r="A51" s="1">
        <v>43</v>
      </c>
      <c r="B51" s="81" t="s">
        <v>52</v>
      </c>
      <c r="C51" s="1" t="s">
        <v>53</v>
      </c>
      <c r="D51" s="2">
        <v>35</v>
      </c>
      <c r="E51" s="2">
        <v>56</v>
      </c>
      <c r="F51" s="2">
        <f t="shared" si="3"/>
        <v>1960</v>
      </c>
      <c r="G51" s="2">
        <v>34</v>
      </c>
      <c r="H51" s="2">
        <f t="shared" si="4"/>
        <v>1190</v>
      </c>
      <c r="I51" s="2">
        <v>40</v>
      </c>
      <c r="J51" s="2">
        <f t="shared" si="5"/>
        <v>1400</v>
      </c>
      <c r="K51" s="2">
        <v>72</v>
      </c>
      <c r="L51" s="2">
        <f t="shared" si="6"/>
        <v>2520</v>
      </c>
      <c r="M51" s="2">
        <v>95</v>
      </c>
      <c r="N51" s="2">
        <f t="shared" si="7"/>
        <v>3325</v>
      </c>
      <c r="O51" s="2">
        <v>38</v>
      </c>
      <c r="P51" s="2">
        <f t="shared" si="8"/>
        <v>1330</v>
      </c>
      <c r="Q51" s="2">
        <v>40</v>
      </c>
      <c r="R51" s="2">
        <f t="shared" si="9"/>
        <v>1400</v>
      </c>
      <c r="S51" s="2">
        <v>50</v>
      </c>
      <c r="T51" s="2">
        <f t="shared" si="10"/>
        <v>1750</v>
      </c>
      <c r="U51" s="2"/>
      <c r="V51" s="2">
        <f t="shared" si="11"/>
        <v>0</v>
      </c>
      <c r="W51" s="2"/>
      <c r="X51" s="2">
        <f t="shared" si="12"/>
        <v>0</v>
      </c>
      <c r="Y51" s="2">
        <v>300</v>
      </c>
      <c r="Z51" s="2">
        <f t="shared" si="13"/>
        <v>10500</v>
      </c>
      <c r="AA51" s="2"/>
      <c r="AB51" s="2">
        <f t="shared" si="14"/>
        <v>0</v>
      </c>
      <c r="AC51" s="2">
        <v>10</v>
      </c>
      <c r="AD51" s="2">
        <f t="shared" si="15"/>
        <v>350</v>
      </c>
      <c r="AE51" s="2">
        <v>28</v>
      </c>
      <c r="AF51" s="2">
        <f t="shared" si="16"/>
        <v>980</v>
      </c>
      <c r="AG51" s="2">
        <v>20</v>
      </c>
      <c r="AH51" s="2">
        <f t="shared" si="0"/>
        <v>700</v>
      </c>
      <c r="AI51" s="2">
        <v>9</v>
      </c>
      <c r="AJ51" s="2">
        <f t="shared" si="17"/>
        <v>315</v>
      </c>
      <c r="AK51" s="2">
        <v>13</v>
      </c>
      <c r="AL51" s="2">
        <f t="shared" si="18"/>
        <v>455</v>
      </c>
      <c r="AM51" s="2">
        <v>12</v>
      </c>
      <c r="AN51" s="2">
        <f t="shared" si="19"/>
        <v>420</v>
      </c>
      <c r="AO51" s="61">
        <f t="shared" si="21"/>
        <v>28992</v>
      </c>
      <c r="AP51" s="61">
        <f t="shared" si="20"/>
        <v>35</v>
      </c>
      <c r="AQ51" s="60">
        <v>35000</v>
      </c>
      <c r="AR51" s="60">
        <f t="shared" si="2"/>
        <v>1014720000</v>
      </c>
    </row>
    <row r="52" spans="1:44" ht="15">
      <c r="A52" s="1">
        <v>44</v>
      </c>
      <c r="B52" s="81" t="s">
        <v>54</v>
      </c>
      <c r="C52" s="1" t="s">
        <v>53</v>
      </c>
      <c r="D52" s="2">
        <v>45</v>
      </c>
      <c r="E52" s="2"/>
      <c r="F52" s="2">
        <f t="shared" si="3"/>
        <v>0</v>
      </c>
      <c r="G52" s="2"/>
      <c r="H52" s="2">
        <f t="shared" si="4"/>
        <v>0</v>
      </c>
      <c r="I52" s="2"/>
      <c r="J52" s="2">
        <f t="shared" si="5"/>
        <v>0</v>
      </c>
      <c r="K52" s="2"/>
      <c r="L52" s="2">
        <f t="shared" si="6"/>
        <v>0</v>
      </c>
      <c r="M52" s="2">
        <v>24</v>
      </c>
      <c r="N52" s="2">
        <f t="shared" si="7"/>
        <v>1080</v>
      </c>
      <c r="O52" s="2"/>
      <c r="P52" s="2">
        <f t="shared" si="8"/>
        <v>0</v>
      </c>
      <c r="Q52" s="2"/>
      <c r="R52" s="2">
        <f t="shared" si="9"/>
        <v>0</v>
      </c>
      <c r="S52" s="2"/>
      <c r="T52" s="2">
        <f t="shared" si="10"/>
        <v>0</v>
      </c>
      <c r="U52" s="2"/>
      <c r="V52" s="2">
        <f t="shared" si="11"/>
        <v>0</v>
      </c>
      <c r="W52" s="2"/>
      <c r="X52" s="2">
        <f t="shared" si="12"/>
        <v>0</v>
      </c>
      <c r="Y52" s="2"/>
      <c r="Z52" s="2">
        <f t="shared" si="13"/>
        <v>0</v>
      </c>
      <c r="AA52" s="2"/>
      <c r="AB52" s="2">
        <f t="shared" si="14"/>
        <v>0</v>
      </c>
      <c r="AC52" s="2"/>
      <c r="AD52" s="2">
        <f t="shared" si="15"/>
        <v>0</v>
      </c>
      <c r="AE52" s="2"/>
      <c r="AF52" s="2">
        <f t="shared" si="16"/>
        <v>0</v>
      </c>
      <c r="AG52" s="2"/>
      <c r="AH52" s="2">
        <f t="shared" si="0"/>
        <v>0</v>
      </c>
      <c r="AI52" s="2"/>
      <c r="AJ52" s="2">
        <f t="shared" si="17"/>
        <v>0</v>
      </c>
      <c r="AK52" s="2"/>
      <c r="AL52" s="2">
        <f t="shared" si="18"/>
        <v>0</v>
      </c>
      <c r="AM52" s="2"/>
      <c r="AN52" s="2">
        <f t="shared" si="19"/>
        <v>0</v>
      </c>
      <c r="AO52" s="61">
        <f t="shared" si="21"/>
        <v>1104</v>
      </c>
      <c r="AP52" s="61">
        <f t="shared" si="20"/>
        <v>45</v>
      </c>
      <c r="AQ52" s="60">
        <v>45000</v>
      </c>
      <c r="AR52" s="60">
        <f t="shared" si="2"/>
        <v>49680000</v>
      </c>
    </row>
    <row r="53" spans="1:44" ht="15">
      <c r="A53" s="1">
        <v>45</v>
      </c>
      <c r="B53" s="81" t="s">
        <v>55</v>
      </c>
      <c r="C53" s="1" t="s">
        <v>9</v>
      </c>
      <c r="D53" s="2">
        <v>5</v>
      </c>
      <c r="E53" s="2">
        <v>2</v>
      </c>
      <c r="F53" s="2">
        <f t="shared" si="3"/>
        <v>10</v>
      </c>
      <c r="G53" s="2">
        <v>3</v>
      </c>
      <c r="H53" s="2">
        <f t="shared" si="4"/>
        <v>15</v>
      </c>
      <c r="I53" s="2">
        <v>2</v>
      </c>
      <c r="J53" s="2">
        <f t="shared" si="5"/>
        <v>10</v>
      </c>
      <c r="K53" s="2">
        <v>14</v>
      </c>
      <c r="L53" s="2">
        <f t="shared" si="6"/>
        <v>70</v>
      </c>
      <c r="M53" s="2">
        <v>8</v>
      </c>
      <c r="N53" s="2">
        <f t="shared" si="7"/>
        <v>40</v>
      </c>
      <c r="O53" s="2">
        <v>8</v>
      </c>
      <c r="P53" s="2">
        <f t="shared" si="8"/>
        <v>40</v>
      </c>
      <c r="Q53" s="2">
        <v>20</v>
      </c>
      <c r="R53" s="2">
        <f t="shared" si="9"/>
        <v>100</v>
      </c>
      <c r="S53" s="2">
        <v>4</v>
      </c>
      <c r="T53" s="2">
        <f t="shared" si="10"/>
        <v>20</v>
      </c>
      <c r="U53" s="2">
        <v>8</v>
      </c>
      <c r="V53" s="2">
        <f t="shared" si="11"/>
        <v>40</v>
      </c>
      <c r="W53" s="2">
        <v>6</v>
      </c>
      <c r="X53" s="2">
        <f t="shared" si="12"/>
        <v>30</v>
      </c>
      <c r="Y53" s="2"/>
      <c r="Z53" s="2">
        <f t="shared" si="13"/>
        <v>0</v>
      </c>
      <c r="AA53" s="2">
        <v>2</v>
      </c>
      <c r="AB53" s="2">
        <f t="shared" si="14"/>
        <v>10</v>
      </c>
      <c r="AC53" s="2">
        <v>8</v>
      </c>
      <c r="AD53" s="2">
        <f t="shared" si="15"/>
        <v>40</v>
      </c>
      <c r="AE53" s="2">
        <v>3</v>
      </c>
      <c r="AF53" s="2">
        <f t="shared" si="16"/>
        <v>15</v>
      </c>
      <c r="AG53" s="2">
        <v>12</v>
      </c>
      <c r="AH53" s="2">
        <f t="shared" si="0"/>
        <v>60</v>
      </c>
      <c r="AI53" s="2">
        <v>8</v>
      </c>
      <c r="AJ53" s="2">
        <f t="shared" si="17"/>
        <v>40</v>
      </c>
      <c r="AK53" s="2">
        <v>13</v>
      </c>
      <c r="AL53" s="2">
        <f t="shared" si="18"/>
        <v>65</v>
      </c>
      <c r="AM53" s="2">
        <v>10</v>
      </c>
      <c r="AN53" s="2">
        <f t="shared" si="19"/>
        <v>50</v>
      </c>
      <c r="AO53" s="61">
        <f t="shared" si="21"/>
        <v>736</v>
      </c>
      <c r="AP53" s="61">
        <f t="shared" si="20"/>
        <v>5</v>
      </c>
      <c r="AQ53" s="60">
        <v>5000</v>
      </c>
      <c r="AR53" s="60">
        <f t="shared" si="2"/>
        <v>3680000</v>
      </c>
    </row>
    <row r="54" spans="1:44" ht="15">
      <c r="A54" s="1">
        <v>46</v>
      </c>
      <c r="B54" s="81" t="s">
        <v>56</v>
      </c>
      <c r="C54" s="1" t="s">
        <v>38</v>
      </c>
      <c r="D54" s="2">
        <v>4</v>
      </c>
      <c r="E54" s="2">
        <v>240</v>
      </c>
      <c r="F54" s="2">
        <f t="shared" si="3"/>
        <v>960</v>
      </c>
      <c r="G54" s="2">
        <v>140</v>
      </c>
      <c r="H54" s="2">
        <f t="shared" si="4"/>
        <v>560</v>
      </c>
      <c r="I54" s="2">
        <v>44</v>
      </c>
      <c r="J54" s="2">
        <f t="shared" si="5"/>
        <v>176</v>
      </c>
      <c r="K54" s="2">
        <v>77</v>
      </c>
      <c r="L54" s="2">
        <f t="shared" si="6"/>
        <v>308</v>
      </c>
      <c r="M54" s="2"/>
      <c r="N54" s="2">
        <f t="shared" si="7"/>
        <v>0</v>
      </c>
      <c r="O54" s="2">
        <v>30</v>
      </c>
      <c r="P54" s="2">
        <f t="shared" si="8"/>
        <v>120</v>
      </c>
      <c r="Q54" s="2">
        <v>2</v>
      </c>
      <c r="R54" s="2">
        <f t="shared" si="9"/>
        <v>8</v>
      </c>
      <c r="S54" s="2">
        <v>5</v>
      </c>
      <c r="T54" s="2">
        <f t="shared" si="10"/>
        <v>20</v>
      </c>
      <c r="U54" s="2">
        <v>8</v>
      </c>
      <c r="V54" s="2">
        <f t="shared" si="11"/>
        <v>32</v>
      </c>
      <c r="W54" s="2">
        <v>3</v>
      </c>
      <c r="X54" s="2">
        <f t="shared" si="12"/>
        <v>12</v>
      </c>
      <c r="Y54" s="2"/>
      <c r="Z54" s="2">
        <f t="shared" si="13"/>
        <v>0</v>
      </c>
      <c r="AA54" s="2"/>
      <c r="AB54" s="2">
        <f t="shared" si="14"/>
        <v>0</v>
      </c>
      <c r="AC54" s="2">
        <v>7</v>
      </c>
      <c r="AD54" s="2">
        <f t="shared" si="15"/>
        <v>28</v>
      </c>
      <c r="AE54" s="2">
        <v>6</v>
      </c>
      <c r="AF54" s="2">
        <f t="shared" si="16"/>
        <v>24</v>
      </c>
      <c r="AG54" s="2"/>
      <c r="AH54" s="2">
        <f t="shared" si="0"/>
        <v>0</v>
      </c>
      <c r="AI54" s="2">
        <v>4</v>
      </c>
      <c r="AJ54" s="2">
        <f t="shared" si="17"/>
        <v>16</v>
      </c>
      <c r="AK54" s="2">
        <v>2</v>
      </c>
      <c r="AL54" s="2">
        <f t="shared" si="18"/>
        <v>8</v>
      </c>
      <c r="AM54" s="2">
        <v>5</v>
      </c>
      <c r="AN54" s="2">
        <f t="shared" si="19"/>
        <v>20</v>
      </c>
      <c r="AO54" s="61">
        <f t="shared" si="21"/>
        <v>2845</v>
      </c>
      <c r="AP54" s="61">
        <f t="shared" si="20"/>
        <v>4</v>
      </c>
      <c r="AQ54" s="60">
        <v>4000</v>
      </c>
      <c r="AR54" s="60">
        <f t="shared" si="2"/>
        <v>11380000</v>
      </c>
    </row>
    <row r="55" spans="1:44" ht="15">
      <c r="A55" s="1">
        <v>47</v>
      </c>
      <c r="B55" s="81" t="s">
        <v>57</v>
      </c>
      <c r="C55" s="1" t="s">
        <v>9</v>
      </c>
      <c r="D55" s="2">
        <v>8</v>
      </c>
      <c r="E55" s="2">
        <v>1</v>
      </c>
      <c r="F55" s="2">
        <f t="shared" si="3"/>
        <v>8</v>
      </c>
      <c r="G55" s="2">
        <v>1</v>
      </c>
      <c r="H55" s="2">
        <f t="shared" si="4"/>
        <v>8</v>
      </c>
      <c r="I55" s="2">
        <v>1</v>
      </c>
      <c r="J55" s="2">
        <f t="shared" si="5"/>
        <v>8</v>
      </c>
      <c r="K55" s="2">
        <v>2</v>
      </c>
      <c r="L55" s="2">
        <f t="shared" si="6"/>
        <v>16</v>
      </c>
      <c r="M55" s="2">
        <v>4</v>
      </c>
      <c r="N55" s="2">
        <f t="shared" si="7"/>
        <v>32</v>
      </c>
      <c r="O55" s="2">
        <v>1</v>
      </c>
      <c r="P55" s="2">
        <f t="shared" si="8"/>
        <v>8</v>
      </c>
      <c r="Q55" s="2">
        <v>8</v>
      </c>
      <c r="R55" s="2">
        <f t="shared" si="9"/>
        <v>64</v>
      </c>
      <c r="S55" s="2">
        <v>4</v>
      </c>
      <c r="T55" s="2">
        <f t="shared" si="10"/>
        <v>32</v>
      </c>
      <c r="U55" s="2">
        <v>8</v>
      </c>
      <c r="V55" s="2">
        <f t="shared" si="11"/>
        <v>64</v>
      </c>
      <c r="W55" s="2">
        <v>6</v>
      </c>
      <c r="X55" s="2">
        <f t="shared" si="12"/>
        <v>48</v>
      </c>
      <c r="Y55" s="2"/>
      <c r="Z55" s="2">
        <f t="shared" si="13"/>
        <v>0</v>
      </c>
      <c r="AA55" s="2">
        <v>1</v>
      </c>
      <c r="AB55" s="2">
        <f t="shared" si="14"/>
        <v>8</v>
      </c>
      <c r="AC55" s="2">
        <v>6</v>
      </c>
      <c r="AD55" s="2">
        <f t="shared" si="15"/>
        <v>48</v>
      </c>
      <c r="AE55" s="2">
        <v>6</v>
      </c>
      <c r="AF55" s="2">
        <f t="shared" si="16"/>
        <v>48</v>
      </c>
      <c r="AG55" s="2">
        <v>8</v>
      </c>
      <c r="AH55" s="2">
        <f t="shared" si="0"/>
        <v>64</v>
      </c>
      <c r="AI55" s="2">
        <v>8</v>
      </c>
      <c r="AJ55" s="2">
        <f t="shared" si="17"/>
        <v>64</v>
      </c>
      <c r="AK55" s="2">
        <v>2</v>
      </c>
      <c r="AL55" s="2">
        <f t="shared" si="18"/>
        <v>16</v>
      </c>
      <c r="AM55" s="2">
        <v>2</v>
      </c>
      <c r="AN55" s="2">
        <f t="shared" si="19"/>
        <v>16</v>
      </c>
      <c r="AO55" s="61">
        <f t="shared" si="21"/>
        <v>605</v>
      </c>
      <c r="AP55" s="61">
        <f t="shared" si="20"/>
        <v>8</v>
      </c>
      <c r="AQ55" s="60">
        <v>8000</v>
      </c>
      <c r="AR55" s="60">
        <f t="shared" si="2"/>
        <v>4840000</v>
      </c>
    </row>
    <row r="56" spans="1:44" ht="15">
      <c r="A56" s="1">
        <v>48</v>
      </c>
      <c r="B56" s="81" t="s">
        <v>58</v>
      </c>
      <c r="C56" s="1" t="s">
        <v>9</v>
      </c>
      <c r="D56" s="2">
        <v>25</v>
      </c>
      <c r="E56" s="2">
        <v>1</v>
      </c>
      <c r="F56" s="2">
        <f t="shared" si="3"/>
        <v>25</v>
      </c>
      <c r="G56" s="2">
        <v>3</v>
      </c>
      <c r="H56" s="2">
        <f t="shared" si="4"/>
        <v>75</v>
      </c>
      <c r="I56" s="2">
        <v>1</v>
      </c>
      <c r="J56" s="2">
        <f t="shared" si="5"/>
        <v>25</v>
      </c>
      <c r="K56" s="2"/>
      <c r="L56" s="2">
        <f t="shared" si="6"/>
        <v>0</v>
      </c>
      <c r="M56" s="2"/>
      <c r="N56" s="2">
        <f t="shared" si="7"/>
        <v>0</v>
      </c>
      <c r="O56" s="2"/>
      <c r="P56" s="2">
        <f t="shared" si="8"/>
        <v>0</v>
      </c>
      <c r="Q56" s="2">
        <v>9</v>
      </c>
      <c r="R56" s="2">
        <f t="shared" si="9"/>
        <v>225</v>
      </c>
      <c r="S56" s="2"/>
      <c r="T56" s="2">
        <f t="shared" si="10"/>
        <v>0</v>
      </c>
      <c r="U56" s="2">
        <v>8</v>
      </c>
      <c r="V56" s="2">
        <f t="shared" si="11"/>
        <v>200</v>
      </c>
      <c r="W56" s="2">
        <v>2</v>
      </c>
      <c r="X56" s="2">
        <f t="shared" si="12"/>
        <v>50</v>
      </c>
      <c r="Y56" s="2"/>
      <c r="Z56" s="2">
        <f t="shared" si="13"/>
        <v>0</v>
      </c>
      <c r="AA56" s="2">
        <v>1</v>
      </c>
      <c r="AB56" s="2">
        <f t="shared" si="14"/>
        <v>25</v>
      </c>
      <c r="AC56" s="2">
        <v>5</v>
      </c>
      <c r="AD56" s="2">
        <f t="shared" si="15"/>
        <v>125</v>
      </c>
      <c r="AE56" s="2"/>
      <c r="AF56" s="2">
        <f t="shared" si="16"/>
        <v>0</v>
      </c>
      <c r="AG56" s="2">
        <v>4</v>
      </c>
      <c r="AH56" s="2">
        <f t="shared" si="0"/>
        <v>100</v>
      </c>
      <c r="AI56" s="2">
        <v>4</v>
      </c>
      <c r="AJ56" s="2">
        <f t="shared" si="17"/>
        <v>100</v>
      </c>
      <c r="AK56" s="2">
        <v>4</v>
      </c>
      <c r="AL56" s="2">
        <f t="shared" si="18"/>
        <v>100</v>
      </c>
      <c r="AM56" s="2">
        <v>2</v>
      </c>
      <c r="AN56" s="2">
        <f t="shared" si="19"/>
        <v>50</v>
      </c>
      <c r="AO56" s="61">
        <f t="shared" ref="AO56:AO75" si="23">SUM(E56:AM56)</f>
        <v>1094</v>
      </c>
      <c r="AP56" s="61">
        <f t="shared" si="20"/>
        <v>25</v>
      </c>
      <c r="AQ56" s="60">
        <v>25000</v>
      </c>
      <c r="AR56" s="60">
        <f t="shared" si="2"/>
        <v>27350000</v>
      </c>
    </row>
    <row r="57" spans="1:44" ht="15">
      <c r="A57" s="1">
        <v>49</v>
      </c>
      <c r="B57" s="81" t="s">
        <v>59</v>
      </c>
      <c r="C57" s="1" t="s">
        <v>9</v>
      </c>
      <c r="D57" s="2">
        <v>15</v>
      </c>
      <c r="E57" s="2">
        <v>4</v>
      </c>
      <c r="F57" s="2">
        <f t="shared" si="3"/>
        <v>60</v>
      </c>
      <c r="G57" s="2">
        <v>1</v>
      </c>
      <c r="H57" s="2">
        <f t="shared" si="4"/>
        <v>15</v>
      </c>
      <c r="I57" s="2"/>
      <c r="J57" s="2">
        <f t="shared" si="5"/>
        <v>0</v>
      </c>
      <c r="K57" s="2">
        <v>2</v>
      </c>
      <c r="L57" s="2">
        <f t="shared" si="6"/>
        <v>30</v>
      </c>
      <c r="M57" s="2">
        <v>7</v>
      </c>
      <c r="N57" s="2">
        <f t="shared" si="7"/>
        <v>105</v>
      </c>
      <c r="O57" s="2">
        <v>4</v>
      </c>
      <c r="P57" s="2">
        <f t="shared" si="8"/>
        <v>60</v>
      </c>
      <c r="Q57" s="2">
        <v>11</v>
      </c>
      <c r="R57" s="2">
        <f t="shared" si="9"/>
        <v>165</v>
      </c>
      <c r="S57" s="2">
        <v>4</v>
      </c>
      <c r="T57" s="2">
        <f t="shared" si="10"/>
        <v>60</v>
      </c>
      <c r="U57" s="2">
        <v>12</v>
      </c>
      <c r="V57" s="2">
        <f t="shared" si="11"/>
        <v>180</v>
      </c>
      <c r="W57" s="2">
        <v>5</v>
      </c>
      <c r="X57" s="2">
        <f t="shared" si="12"/>
        <v>75</v>
      </c>
      <c r="Y57" s="2"/>
      <c r="Z57" s="2">
        <f t="shared" si="13"/>
        <v>0</v>
      </c>
      <c r="AA57" s="2">
        <v>1</v>
      </c>
      <c r="AB57" s="2">
        <f t="shared" si="14"/>
        <v>15</v>
      </c>
      <c r="AC57" s="2">
        <v>8</v>
      </c>
      <c r="AD57" s="2">
        <f t="shared" si="15"/>
        <v>120</v>
      </c>
      <c r="AE57" s="2">
        <v>3</v>
      </c>
      <c r="AF57" s="2">
        <f t="shared" si="16"/>
        <v>45</v>
      </c>
      <c r="AG57" s="2">
        <v>11</v>
      </c>
      <c r="AH57" s="2">
        <f t="shared" ref="AH57:AH75" si="24">D57*AG57</f>
        <v>165</v>
      </c>
      <c r="AI57" s="2">
        <v>4</v>
      </c>
      <c r="AJ57" s="2">
        <f t="shared" si="17"/>
        <v>60</v>
      </c>
      <c r="AK57" s="2">
        <v>5</v>
      </c>
      <c r="AL57" s="2">
        <f t="shared" si="18"/>
        <v>75</v>
      </c>
      <c r="AM57" s="2">
        <v>2</v>
      </c>
      <c r="AN57" s="2">
        <f t="shared" si="19"/>
        <v>30</v>
      </c>
      <c r="AO57" s="61">
        <f t="shared" si="23"/>
        <v>1314</v>
      </c>
      <c r="AP57" s="61">
        <f t="shared" si="20"/>
        <v>15</v>
      </c>
      <c r="AQ57" s="60">
        <v>15000</v>
      </c>
      <c r="AR57" s="60">
        <f t="shared" ref="AR57:AR75" si="25">AO57*AQ57</f>
        <v>19710000</v>
      </c>
    </row>
    <row r="58" spans="1:44" ht="15">
      <c r="A58" s="1">
        <v>50</v>
      </c>
      <c r="B58" s="81" t="s">
        <v>60</v>
      </c>
      <c r="C58" s="1" t="s">
        <v>9</v>
      </c>
      <c r="D58" s="2">
        <v>90</v>
      </c>
      <c r="E58" s="2"/>
      <c r="F58" s="2">
        <f t="shared" ref="F58:F75" si="26">D58*E58</f>
        <v>0</v>
      </c>
      <c r="G58" s="2"/>
      <c r="H58" s="2">
        <f t="shared" ref="H58:H75" si="27">D58*G58</f>
        <v>0</v>
      </c>
      <c r="I58" s="2">
        <v>3</v>
      </c>
      <c r="J58" s="2">
        <f t="shared" ref="J58:J75" si="28">D58*I58</f>
        <v>270</v>
      </c>
      <c r="K58" s="2">
        <v>5</v>
      </c>
      <c r="L58" s="2">
        <f t="shared" ref="L58:L75" si="29">D58*K58</f>
        <v>450</v>
      </c>
      <c r="M58" s="2">
        <v>4</v>
      </c>
      <c r="N58" s="2">
        <f t="shared" ref="N58:N75" si="30">D58*M58</f>
        <v>360</v>
      </c>
      <c r="O58" s="2"/>
      <c r="P58" s="2">
        <f t="shared" ref="P58:P75" si="31">D58*O58</f>
        <v>0</v>
      </c>
      <c r="Q58" s="2">
        <v>3</v>
      </c>
      <c r="R58" s="2">
        <f t="shared" ref="R58:R75" si="32">D58*Q58</f>
        <v>270</v>
      </c>
      <c r="S58" s="2">
        <v>2</v>
      </c>
      <c r="T58" s="2">
        <f t="shared" ref="T58:T75" si="33">D58*S58</f>
        <v>180</v>
      </c>
      <c r="U58" s="2">
        <v>2</v>
      </c>
      <c r="V58" s="2">
        <f t="shared" ref="V58:V75" si="34">D58*U58</f>
        <v>180</v>
      </c>
      <c r="W58" s="2"/>
      <c r="X58" s="2">
        <f t="shared" ref="X58:X75" si="35">D58*W58</f>
        <v>0</v>
      </c>
      <c r="Y58" s="2"/>
      <c r="Z58" s="2">
        <f t="shared" ref="Z58:Z75" si="36">D58*Y58</f>
        <v>0</v>
      </c>
      <c r="AA58" s="2"/>
      <c r="AB58" s="2">
        <f t="shared" ref="AB58:AB75" si="37">D58*AA58</f>
        <v>0</v>
      </c>
      <c r="AC58" s="2"/>
      <c r="AD58" s="2">
        <f t="shared" ref="AD58:AD75" si="38">D58*AC58</f>
        <v>0</v>
      </c>
      <c r="AE58" s="2"/>
      <c r="AF58" s="2">
        <f t="shared" ref="AF58:AF75" si="39">D58*AE58</f>
        <v>0</v>
      </c>
      <c r="AG58" s="2"/>
      <c r="AH58" s="2">
        <f t="shared" si="24"/>
        <v>0</v>
      </c>
      <c r="AI58" s="2"/>
      <c r="AJ58" s="2">
        <f t="shared" ref="AJ58:AJ75" si="40">D58*AI58</f>
        <v>0</v>
      </c>
      <c r="AK58" s="2"/>
      <c r="AL58" s="2">
        <f t="shared" ref="AL58:AL75" si="41">D58*AK58</f>
        <v>0</v>
      </c>
      <c r="AM58" s="2"/>
      <c r="AN58" s="2">
        <f t="shared" ref="AN58:AN75" si="42">D58*AM58</f>
        <v>0</v>
      </c>
      <c r="AO58" s="61">
        <f t="shared" si="23"/>
        <v>1729</v>
      </c>
      <c r="AP58" s="61">
        <f t="shared" ref="AP58:AP75" si="43">AQ58/1000</f>
        <v>90</v>
      </c>
      <c r="AQ58" s="60">
        <v>90000</v>
      </c>
      <c r="AR58" s="60">
        <f t="shared" si="25"/>
        <v>155610000</v>
      </c>
    </row>
    <row r="59" spans="1:44" ht="15">
      <c r="A59" s="1">
        <v>51</v>
      </c>
      <c r="B59" s="81" t="s">
        <v>61</v>
      </c>
      <c r="C59" s="1" t="s">
        <v>9</v>
      </c>
      <c r="D59" s="2">
        <v>90</v>
      </c>
      <c r="E59" s="2">
        <v>2</v>
      </c>
      <c r="F59" s="2">
        <f t="shared" si="26"/>
        <v>180</v>
      </c>
      <c r="G59" s="2">
        <v>2</v>
      </c>
      <c r="H59" s="2">
        <f t="shared" si="27"/>
        <v>180</v>
      </c>
      <c r="I59" s="2">
        <v>4</v>
      </c>
      <c r="J59" s="2">
        <f t="shared" si="28"/>
        <v>360</v>
      </c>
      <c r="K59" s="2">
        <v>9</v>
      </c>
      <c r="L59" s="2">
        <f t="shared" si="29"/>
        <v>810</v>
      </c>
      <c r="M59" s="2">
        <v>4</v>
      </c>
      <c r="N59" s="2">
        <f t="shared" si="30"/>
        <v>360</v>
      </c>
      <c r="O59" s="2">
        <v>2</v>
      </c>
      <c r="P59" s="2">
        <f t="shared" si="31"/>
        <v>180</v>
      </c>
      <c r="Q59" s="2">
        <v>2</v>
      </c>
      <c r="R59" s="2">
        <f t="shared" si="32"/>
        <v>180</v>
      </c>
      <c r="S59" s="2"/>
      <c r="T59" s="2">
        <f t="shared" si="33"/>
        <v>0</v>
      </c>
      <c r="U59" s="2">
        <v>2</v>
      </c>
      <c r="V59" s="2">
        <f t="shared" si="34"/>
        <v>180</v>
      </c>
      <c r="W59" s="2">
        <v>1</v>
      </c>
      <c r="X59" s="2">
        <f t="shared" si="35"/>
        <v>90</v>
      </c>
      <c r="Y59" s="2"/>
      <c r="Z59" s="2">
        <f t="shared" si="36"/>
        <v>0</v>
      </c>
      <c r="AA59" s="2"/>
      <c r="AB59" s="2">
        <f t="shared" si="37"/>
        <v>0</v>
      </c>
      <c r="AC59" s="2"/>
      <c r="AD59" s="2">
        <f t="shared" si="38"/>
        <v>0</v>
      </c>
      <c r="AE59" s="2"/>
      <c r="AF59" s="2">
        <f t="shared" si="39"/>
        <v>0</v>
      </c>
      <c r="AG59" s="2"/>
      <c r="AH59" s="2">
        <f t="shared" si="24"/>
        <v>0</v>
      </c>
      <c r="AI59" s="2"/>
      <c r="AJ59" s="2">
        <f t="shared" si="40"/>
        <v>0</v>
      </c>
      <c r="AK59" s="2"/>
      <c r="AL59" s="2">
        <f t="shared" si="41"/>
        <v>0</v>
      </c>
      <c r="AM59" s="2"/>
      <c r="AN59" s="2">
        <f t="shared" si="42"/>
        <v>0</v>
      </c>
      <c r="AO59" s="61">
        <f t="shared" si="23"/>
        <v>2548</v>
      </c>
      <c r="AP59" s="61">
        <f t="shared" si="43"/>
        <v>90</v>
      </c>
      <c r="AQ59" s="60">
        <v>90000</v>
      </c>
      <c r="AR59" s="60">
        <f t="shared" si="25"/>
        <v>229320000</v>
      </c>
    </row>
    <row r="60" spans="1:44" ht="15">
      <c r="A60" s="1">
        <v>52</v>
      </c>
      <c r="B60" s="81" t="s">
        <v>62</v>
      </c>
      <c r="C60" s="1" t="s">
        <v>63</v>
      </c>
      <c r="D60" s="2">
        <v>35</v>
      </c>
      <c r="E60" s="2">
        <v>2</v>
      </c>
      <c r="F60" s="2">
        <f t="shared" si="26"/>
        <v>70</v>
      </c>
      <c r="G60" s="2">
        <v>2</v>
      </c>
      <c r="H60" s="2">
        <f t="shared" si="27"/>
        <v>70</v>
      </c>
      <c r="I60" s="2"/>
      <c r="J60" s="2">
        <f t="shared" si="28"/>
        <v>0</v>
      </c>
      <c r="K60" s="2">
        <v>10</v>
      </c>
      <c r="L60" s="2">
        <f t="shared" si="29"/>
        <v>350</v>
      </c>
      <c r="M60" s="2">
        <v>12</v>
      </c>
      <c r="N60" s="2">
        <f t="shared" si="30"/>
        <v>420</v>
      </c>
      <c r="O60" s="2"/>
      <c r="P60" s="2">
        <f t="shared" si="31"/>
        <v>0</v>
      </c>
      <c r="Q60" s="2">
        <v>3</v>
      </c>
      <c r="R60" s="2">
        <f t="shared" si="32"/>
        <v>105</v>
      </c>
      <c r="S60" s="2"/>
      <c r="T60" s="2">
        <f t="shared" si="33"/>
        <v>0</v>
      </c>
      <c r="U60" s="2">
        <v>2</v>
      </c>
      <c r="V60" s="2">
        <f t="shared" si="34"/>
        <v>70</v>
      </c>
      <c r="W60" s="2">
        <v>4</v>
      </c>
      <c r="X60" s="2">
        <f t="shared" si="35"/>
        <v>140</v>
      </c>
      <c r="Y60" s="2"/>
      <c r="Z60" s="2">
        <f t="shared" si="36"/>
        <v>0</v>
      </c>
      <c r="AA60" s="2"/>
      <c r="AB60" s="2">
        <f t="shared" si="37"/>
        <v>0</v>
      </c>
      <c r="AC60" s="2"/>
      <c r="AD60" s="2">
        <f t="shared" si="38"/>
        <v>0</v>
      </c>
      <c r="AE60" s="2"/>
      <c r="AF60" s="2">
        <f t="shared" si="39"/>
        <v>0</v>
      </c>
      <c r="AG60" s="2"/>
      <c r="AH60" s="2">
        <f t="shared" si="24"/>
        <v>0</v>
      </c>
      <c r="AI60" s="2">
        <v>8</v>
      </c>
      <c r="AJ60" s="2">
        <f t="shared" si="40"/>
        <v>280</v>
      </c>
      <c r="AK60" s="2"/>
      <c r="AL60" s="2">
        <f t="shared" si="41"/>
        <v>0</v>
      </c>
      <c r="AM60" s="2"/>
      <c r="AN60" s="2">
        <f t="shared" si="42"/>
        <v>0</v>
      </c>
      <c r="AO60" s="61">
        <f t="shared" si="23"/>
        <v>1548</v>
      </c>
      <c r="AP60" s="61">
        <f t="shared" si="43"/>
        <v>35</v>
      </c>
      <c r="AQ60" s="60">
        <v>35000</v>
      </c>
      <c r="AR60" s="60">
        <f t="shared" si="25"/>
        <v>54180000</v>
      </c>
    </row>
    <row r="61" spans="1:44" ht="15">
      <c r="A61" s="1">
        <v>53</v>
      </c>
      <c r="B61" s="81" t="s">
        <v>65</v>
      </c>
      <c r="C61" s="1" t="s">
        <v>40</v>
      </c>
      <c r="D61" s="2">
        <v>14</v>
      </c>
      <c r="E61" s="2"/>
      <c r="F61" s="2">
        <f t="shared" si="26"/>
        <v>0</v>
      </c>
      <c r="G61" s="2"/>
      <c r="H61" s="2">
        <f t="shared" si="27"/>
        <v>0</v>
      </c>
      <c r="I61" s="2"/>
      <c r="J61" s="2">
        <f t="shared" si="28"/>
        <v>0</v>
      </c>
      <c r="K61" s="2"/>
      <c r="L61" s="2">
        <f t="shared" si="29"/>
        <v>0</v>
      </c>
      <c r="M61" s="2"/>
      <c r="N61" s="2">
        <f t="shared" si="30"/>
        <v>0</v>
      </c>
      <c r="O61" s="2">
        <v>240</v>
      </c>
      <c r="P61" s="2">
        <f t="shared" si="31"/>
        <v>3360</v>
      </c>
      <c r="Q61" s="2"/>
      <c r="R61" s="2">
        <f t="shared" si="32"/>
        <v>0</v>
      </c>
      <c r="S61" s="2"/>
      <c r="T61" s="2">
        <f t="shared" si="33"/>
        <v>0</v>
      </c>
      <c r="U61" s="2"/>
      <c r="V61" s="2">
        <f t="shared" si="34"/>
        <v>0</v>
      </c>
      <c r="W61" s="2"/>
      <c r="X61" s="2">
        <f t="shared" si="35"/>
        <v>0</v>
      </c>
      <c r="Y61" s="2"/>
      <c r="Z61" s="2">
        <f t="shared" si="36"/>
        <v>0</v>
      </c>
      <c r="AA61" s="2"/>
      <c r="AB61" s="2">
        <f t="shared" si="37"/>
        <v>0</v>
      </c>
      <c r="AC61" s="2"/>
      <c r="AD61" s="2">
        <f t="shared" si="38"/>
        <v>0</v>
      </c>
      <c r="AE61" s="2"/>
      <c r="AF61" s="2">
        <f t="shared" si="39"/>
        <v>0</v>
      </c>
      <c r="AG61" s="2"/>
      <c r="AH61" s="2">
        <f t="shared" si="24"/>
        <v>0</v>
      </c>
      <c r="AI61" s="2"/>
      <c r="AJ61" s="2">
        <f t="shared" si="40"/>
        <v>0</v>
      </c>
      <c r="AK61" s="2"/>
      <c r="AL61" s="2">
        <f t="shared" si="41"/>
        <v>0</v>
      </c>
      <c r="AM61" s="2"/>
      <c r="AN61" s="2">
        <f t="shared" si="42"/>
        <v>0</v>
      </c>
      <c r="AO61" s="61">
        <f t="shared" si="23"/>
        <v>3600</v>
      </c>
      <c r="AP61" s="61">
        <f t="shared" si="43"/>
        <v>14</v>
      </c>
      <c r="AQ61" s="60">
        <v>14000</v>
      </c>
      <c r="AR61" s="60">
        <f t="shared" si="25"/>
        <v>50400000</v>
      </c>
    </row>
    <row r="62" spans="1:44" ht="15">
      <c r="A62" s="1">
        <v>54</v>
      </c>
      <c r="B62" s="81" t="s">
        <v>67</v>
      </c>
      <c r="C62" s="1" t="s">
        <v>9</v>
      </c>
      <c r="D62" s="2">
        <v>30</v>
      </c>
      <c r="E62" s="2"/>
      <c r="F62" s="2">
        <f t="shared" si="26"/>
        <v>0</v>
      </c>
      <c r="G62" s="2"/>
      <c r="H62" s="2">
        <f t="shared" si="27"/>
        <v>0</v>
      </c>
      <c r="I62" s="2"/>
      <c r="J62" s="2">
        <f t="shared" si="28"/>
        <v>0</v>
      </c>
      <c r="K62" s="2">
        <v>24</v>
      </c>
      <c r="L62" s="2">
        <f t="shared" si="29"/>
        <v>720</v>
      </c>
      <c r="M62" s="2"/>
      <c r="N62" s="2">
        <f t="shared" si="30"/>
        <v>0</v>
      </c>
      <c r="O62" s="2"/>
      <c r="P62" s="2">
        <f t="shared" si="31"/>
        <v>0</v>
      </c>
      <c r="Q62" s="2"/>
      <c r="R62" s="2">
        <f t="shared" si="32"/>
        <v>0</v>
      </c>
      <c r="S62" s="2"/>
      <c r="T62" s="2">
        <f t="shared" si="33"/>
        <v>0</v>
      </c>
      <c r="U62" s="2"/>
      <c r="V62" s="2">
        <f t="shared" si="34"/>
        <v>0</v>
      </c>
      <c r="W62" s="2"/>
      <c r="X62" s="2">
        <f t="shared" si="35"/>
        <v>0</v>
      </c>
      <c r="Y62" s="2"/>
      <c r="Z62" s="2">
        <f t="shared" si="36"/>
        <v>0</v>
      </c>
      <c r="AA62" s="2"/>
      <c r="AB62" s="2">
        <f t="shared" si="37"/>
        <v>0</v>
      </c>
      <c r="AC62" s="2"/>
      <c r="AD62" s="2">
        <f t="shared" si="38"/>
        <v>0</v>
      </c>
      <c r="AE62" s="2"/>
      <c r="AF62" s="2">
        <f t="shared" si="39"/>
        <v>0</v>
      </c>
      <c r="AG62" s="2"/>
      <c r="AH62" s="2">
        <f t="shared" si="24"/>
        <v>0</v>
      </c>
      <c r="AI62" s="2"/>
      <c r="AJ62" s="2">
        <f t="shared" si="40"/>
        <v>0</v>
      </c>
      <c r="AK62" s="2"/>
      <c r="AL62" s="2">
        <f t="shared" si="41"/>
        <v>0</v>
      </c>
      <c r="AM62" s="2"/>
      <c r="AN62" s="2">
        <f t="shared" si="42"/>
        <v>0</v>
      </c>
      <c r="AO62" s="61">
        <f t="shared" si="23"/>
        <v>744</v>
      </c>
      <c r="AP62" s="61">
        <f t="shared" si="43"/>
        <v>30</v>
      </c>
      <c r="AQ62" s="60">
        <v>30000</v>
      </c>
      <c r="AR62" s="60">
        <f t="shared" si="25"/>
        <v>22320000</v>
      </c>
    </row>
    <row r="63" spans="1:44" ht="15">
      <c r="A63" s="1">
        <v>55</v>
      </c>
      <c r="B63" s="81" t="s">
        <v>202</v>
      </c>
      <c r="C63" s="1" t="s">
        <v>4</v>
      </c>
      <c r="D63" s="2">
        <v>50</v>
      </c>
      <c r="E63" s="2"/>
      <c r="F63" s="2">
        <f t="shared" si="26"/>
        <v>0</v>
      </c>
      <c r="G63" s="2"/>
      <c r="H63" s="2">
        <f t="shared" si="27"/>
        <v>0</v>
      </c>
      <c r="I63" s="2"/>
      <c r="J63" s="2">
        <f t="shared" si="28"/>
        <v>0</v>
      </c>
      <c r="K63" s="2"/>
      <c r="L63" s="2">
        <f t="shared" si="29"/>
        <v>0</v>
      </c>
      <c r="M63" s="2"/>
      <c r="N63" s="2">
        <f t="shared" si="30"/>
        <v>0</v>
      </c>
      <c r="O63" s="2"/>
      <c r="P63" s="2">
        <f t="shared" si="31"/>
        <v>0</v>
      </c>
      <c r="Q63" s="2">
        <v>1</v>
      </c>
      <c r="R63" s="2">
        <f t="shared" si="32"/>
        <v>50</v>
      </c>
      <c r="S63" s="2"/>
      <c r="T63" s="2">
        <f t="shared" si="33"/>
        <v>0</v>
      </c>
      <c r="U63" s="2"/>
      <c r="V63" s="2">
        <f t="shared" si="34"/>
        <v>0</v>
      </c>
      <c r="W63" s="2"/>
      <c r="X63" s="2">
        <f t="shared" si="35"/>
        <v>0</v>
      </c>
      <c r="Y63" s="2"/>
      <c r="Z63" s="2">
        <f t="shared" si="36"/>
        <v>0</v>
      </c>
      <c r="AA63" s="2"/>
      <c r="AB63" s="2">
        <f t="shared" si="37"/>
        <v>0</v>
      </c>
      <c r="AC63" s="2"/>
      <c r="AD63" s="2">
        <f t="shared" si="38"/>
        <v>0</v>
      </c>
      <c r="AE63" s="2"/>
      <c r="AF63" s="2">
        <f t="shared" si="39"/>
        <v>0</v>
      </c>
      <c r="AG63" s="2"/>
      <c r="AH63" s="2">
        <f t="shared" si="24"/>
        <v>0</v>
      </c>
      <c r="AI63" s="2"/>
      <c r="AJ63" s="2">
        <f t="shared" si="40"/>
        <v>0</v>
      </c>
      <c r="AK63" s="2"/>
      <c r="AL63" s="2">
        <f t="shared" si="41"/>
        <v>0</v>
      </c>
      <c r="AM63" s="2"/>
      <c r="AN63" s="2">
        <f t="shared" si="42"/>
        <v>0</v>
      </c>
      <c r="AO63" s="61">
        <f t="shared" si="23"/>
        <v>51</v>
      </c>
      <c r="AP63" s="61">
        <f t="shared" si="43"/>
        <v>50</v>
      </c>
      <c r="AQ63" s="60">
        <v>50000</v>
      </c>
      <c r="AR63" s="60">
        <f t="shared" si="25"/>
        <v>2550000</v>
      </c>
    </row>
    <row r="64" spans="1:44" ht="15">
      <c r="A64" s="1">
        <v>56</v>
      </c>
      <c r="B64" s="81" t="s">
        <v>203</v>
      </c>
      <c r="C64" s="1" t="s">
        <v>69</v>
      </c>
      <c r="D64" s="2">
        <v>50</v>
      </c>
      <c r="E64" s="2">
        <v>3</v>
      </c>
      <c r="F64" s="2">
        <f t="shared" si="26"/>
        <v>150</v>
      </c>
      <c r="G64" s="2">
        <v>2</v>
      </c>
      <c r="H64" s="2">
        <f t="shared" si="27"/>
        <v>100</v>
      </c>
      <c r="I64" s="2">
        <v>2</v>
      </c>
      <c r="J64" s="2">
        <f t="shared" si="28"/>
        <v>100</v>
      </c>
      <c r="K64" s="2"/>
      <c r="L64" s="2">
        <f t="shared" si="29"/>
        <v>0</v>
      </c>
      <c r="M64" s="2"/>
      <c r="N64" s="2">
        <f t="shared" si="30"/>
        <v>0</v>
      </c>
      <c r="O64" s="2">
        <v>1</v>
      </c>
      <c r="P64" s="2">
        <f t="shared" si="31"/>
        <v>50</v>
      </c>
      <c r="Q64" s="2">
        <v>4</v>
      </c>
      <c r="R64" s="2">
        <f t="shared" si="32"/>
        <v>200</v>
      </c>
      <c r="S64" s="2"/>
      <c r="T64" s="2">
        <f t="shared" si="33"/>
        <v>0</v>
      </c>
      <c r="U64" s="2">
        <v>2</v>
      </c>
      <c r="V64" s="2">
        <f t="shared" si="34"/>
        <v>100</v>
      </c>
      <c r="W64" s="2">
        <v>3</v>
      </c>
      <c r="X64" s="2">
        <f t="shared" si="35"/>
        <v>150</v>
      </c>
      <c r="Y64" s="2"/>
      <c r="Z64" s="2">
        <f t="shared" si="36"/>
        <v>0</v>
      </c>
      <c r="AA64" s="2"/>
      <c r="AB64" s="2">
        <f t="shared" si="37"/>
        <v>0</v>
      </c>
      <c r="AC64" s="2"/>
      <c r="AD64" s="2">
        <f t="shared" si="38"/>
        <v>0</v>
      </c>
      <c r="AE64" s="2"/>
      <c r="AF64" s="2">
        <f t="shared" si="39"/>
        <v>0</v>
      </c>
      <c r="AG64" s="2"/>
      <c r="AH64" s="2">
        <f t="shared" si="24"/>
        <v>0</v>
      </c>
      <c r="AI64" s="2"/>
      <c r="AJ64" s="2">
        <f t="shared" si="40"/>
        <v>0</v>
      </c>
      <c r="AK64" s="2"/>
      <c r="AL64" s="2">
        <f t="shared" si="41"/>
        <v>0</v>
      </c>
      <c r="AM64" s="2"/>
      <c r="AN64" s="2">
        <f t="shared" si="42"/>
        <v>0</v>
      </c>
      <c r="AO64" s="61">
        <f t="shared" si="23"/>
        <v>867</v>
      </c>
      <c r="AP64" s="61">
        <f t="shared" si="43"/>
        <v>50</v>
      </c>
      <c r="AQ64" s="60">
        <v>50000</v>
      </c>
      <c r="AR64" s="60">
        <f t="shared" si="25"/>
        <v>43350000</v>
      </c>
    </row>
    <row r="65" spans="1:45" ht="15">
      <c r="A65" s="1">
        <v>57</v>
      </c>
      <c r="B65" s="81" t="s">
        <v>70</v>
      </c>
      <c r="C65" s="1" t="s">
        <v>71</v>
      </c>
      <c r="D65" s="2">
        <v>10</v>
      </c>
      <c r="E65" s="2">
        <v>10</v>
      </c>
      <c r="F65" s="2">
        <f t="shared" si="26"/>
        <v>100</v>
      </c>
      <c r="G65" s="2">
        <v>3</v>
      </c>
      <c r="H65" s="2">
        <f t="shared" si="27"/>
        <v>30</v>
      </c>
      <c r="I65" s="2">
        <v>8</v>
      </c>
      <c r="J65" s="2">
        <f t="shared" si="28"/>
        <v>80</v>
      </c>
      <c r="K65" s="2">
        <v>5</v>
      </c>
      <c r="L65" s="2">
        <f t="shared" si="29"/>
        <v>50</v>
      </c>
      <c r="M65" s="2">
        <v>15</v>
      </c>
      <c r="N65" s="2">
        <f t="shared" si="30"/>
        <v>150</v>
      </c>
      <c r="O65" s="2">
        <v>12</v>
      </c>
      <c r="P65" s="2">
        <f t="shared" si="31"/>
        <v>120</v>
      </c>
      <c r="Q65" s="2">
        <v>30</v>
      </c>
      <c r="R65" s="2">
        <f t="shared" si="32"/>
        <v>300</v>
      </c>
      <c r="S65" s="2">
        <v>1</v>
      </c>
      <c r="T65" s="2">
        <f t="shared" si="33"/>
        <v>10</v>
      </c>
      <c r="U65" s="2">
        <v>10</v>
      </c>
      <c r="V65" s="2">
        <f t="shared" si="34"/>
        <v>100</v>
      </c>
      <c r="W65" s="2">
        <v>4</v>
      </c>
      <c r="X65" s="2">
        <f t="shared" si="35"/>
        <v>40</v>
      </c>
      <c r="Y65" s="2"/>
      <c r="Z65" s="2">
        <f t="shared" si="36"/>
        <v>0</v>
      </c>
      <c r="AA65" s="2"/>
      <c r="AB65" s="2">
        <f t="shared" si="37"/>
        <v>0</v>
      </c>
      <c r="AC65" s="2"/>
      <c r="AD65" s="2">
        <f t="shared" si="38"/>
        <v>0</v>
      </c>
      <c r="AE65" s="2">
        <v>6</v>
      </c>
      <c r="AF65" s="2">
        <f t="shared" si="39"/>
        <v>60</v>
      </c>
      <c r="AG65" s="2"/>
      <c r="AH65" s="2">
        <f t="shared" si="24"/>
        <v>0</v>
      </c>
      <c r="AI65" s="2">
        <v>8</v>
      </c>
      <c r="AJ65" s="2">
        <f t="shared" si="40"/>
        <v>80</v>
      </c>
      <c r="AK65" s="2">
        <v>6</v>
      </c>
      <c r="AL65" s="2">
        <f t="shared" si="41"/>
        <v>60</v>
      </c>
      <c r="AM65" s="2">
        <v>5</v>
      </c>
      <c r="AN65" s="2">
        <f t="shared" si="42"/>
        <v>50</v>
      </c>
      <c r="AO65" s="61">
        <f t="shared" si="23"/>
        <v>1303</v>
      </c>
      <c r="AP65" s="61">
        <f t="shared" si="43"/>
        <v>10</v>
      </c>
      <c r="AQ65" s="60">
        <v>10000</v>
      </c>
      <c r="AR65" s="60">
        <f t="shared" si="25"/>
        <v>13030000</v>
      </c>
    </row>
    <row r="66" spans="1:45" ht="15">
      <c r="A66" s="1">
        <v>58</v>
      </c>
      <c r="B66" s="81" t="s">
        <v>68</v>
      </c>
      <c r="C66" s="1" t="s">
        <v>40</v>
      </c>
      <c r="D66" s="2">
        <v>75</v>
      </c>
      <c r="E66" s="2"/>
      <c r="F66" s="2">
        <f t="shared" ref="F66:F72" si="44">D66*E66</f>
        <v>0</v>
      </c>
      <c r="G66" s="2"/>
      <c r="H66" s="2">
        <f t="shared" ref="H66:H72" si="45">D66*G66</f>
        <v>0</v>
      </c>
      <c r="I66" s="2"/>
      <c r="J66" s="2">
        <f t="shared" ref="J66:J72" si="46">D66*I66</f>
        <v>0</v>
      </c>
      <c r="K66" s="2">
        <v>1</v>
      </c>
      <c r="L66" s="2">
        <f t="shared" ref="L66:L72" si="47">D66*K66</f>
        <v>75</v>
      </c>
      <c r="M66" s="2"/>
      <c r="N66" s="2">
        <f t="shared" ref="N66:N72" si="48">D66*M66</f>
        <v>0</v>
      </c>
      <c r="O66" s="2"/>
      <c r="P66" s="2">
        <f t="shared" ref="P66:P72" si="49">D66*O66</f>
        <v>0</v>
      </c>
      <c r="Q66" s="2"/>
      <c r="R66" s="2">
        <f t="shared" ref="R66:R72" si="50">D66*Q66</f>
        <v>0</v>
      </c>
      <c r="S66" s="2"/>
      <c r="T66" s="2">
        <f t="shared" ref="T66:T72" si="51">D66*S66</f>
        <v>0</v>
      </c>
      <c r="U66" s="2"/>
      <c r="V66" s="2">
        <f t="shared" ref="V66:V72" si="52">D66*U66</f>
        <v>0</v>
      </c>
      <c r="W66" s="2"/>
      <c r="X66" s="2">
        <f t="shared" ref="X66:X72" si="53">D66*W66</f>
        <v>0</v>
      </c>
      <c r="Y66" s="2">
        <v>6</v>
      </c>
      <c r="Z66" s="2">
        <f t="shared" ref="Z66:Z72" si="54">D66*Y66</f>
        <v>450</v>
      </c>
      <c r="AA66" s="2"/>
      <c r="AB66" s="2">
        <f t="shared" ref="AB66:AB72" si="55">D66*AA66</f>
        <v>0</v>
      </c>
      <c r="AC66" s="2">
        <v>1</v>
      </c>
      <c r="AD66" s="2">
        <f t="shared" ref="AD66:AD72" si="56">D66*AC66</f>
        <v>75</v>
      </c>
      <c r="AE66" s="2"/>
      <c r="AF66" s="2">
        <f t="shared" ref="AF66:AF72" si="57">D66*AE66</f>
        <v>0</v>
      </c>
      <c r="AG66" s="2"/>
      <c r="AH66" s="2">
        <f t="shared" ref="AH66:AH72" si="58">D66*AG66</f>
        <v>0</v>
      </c>
      <c r="AI66" s="2">
        <v>1</v>
      </c>
      <c r="AJ66" s="2">
        <f t="shared" ref="AJ66:AJ72" si="59">D66*AI66</f>
        <v>75</v>
      </c>
      <c r="AK66" s="2"/>
      <c r="AL66" s="2">
        <f t="shared" ref="AL66:AL72" si="60">D66*AK66</f>
        <v>0</v>
      </c>
      <c r="AM66" s="2"/>
      <c r="AN66" s="2">
        <f t="shared" ref="AN66:AN72" si="61">D66*AM66</f>
        <v>0</v>
      </c>
      <c r="AO66" s="61">
        <f t="shared" ref="AO66:AO72" si="62">SUM(E66:AM66)</f>
        <v>684</v>
      </c>
      <c r="AP66" s="61">
        <f t="shared" ref="AP66:AP72" si="63">AQ66/1000</f>
        <v>75</v>
      </c>
      <c r="AQ66" s="60">
        <v>75000</v>
      </c>
      <c r="AR66" s="60">
        <f t="shared" ref="AR66:AR72" si="64">AO66*AQ66</f>
        <v>51300000</v>
      </c>
    </row>
    <row r="67" spans="1:45" ht="15">
      <c r="A67" s="1">
        <v>59</v>
      </c>
      <c r="B67" s="81" t="s">
        <v>197</v>
      </c>
      <c r="C67" s="1" t="s">
        <v>25</v>
      </c>
      <c r="D67" s="2">
        <v>116</v>
      </c>
      <c r="E67" s="2"/>
      <c r="F67" s="2">
        <f>D67*E67</f>
        <v>0</v>
      </c>
      <c r="G67" s="2"/>
      <c r="H67" s="2">
        <f>D67*G67</f>
        <v>0</v>
      </c>
      <c r="I67" s="2"/>
      <c r="J67" s="2">
        <f>D67*I67</f>
        <v>0</v>
      </c>
      <c r="K67" s="2"/>
      <c r="L67" s="2">
        <f>D67*K67</f>
        <v>0</v>
      </c>
      <c r="M67" s="2"/>
      <c r="N67" s="2">
        <f>D67*M67</f>
        <v>0</v>
      </c>
      <c r="O67" s="2"/>
      <c r="P67" s="2">
        <f>D67*O67</f>
        <v>0</v>
      </c>
      <c r="Q67" s="2"/>
      <c r="R67" s="2">
        <f>D67*Q67</f>
        <v>0</v>
      </c>
      <c r="S67" s="2"/>
      <c r="T67" s="2">
        <f>D67*S67</f>
        <v>0</v>
      </c>
      <c r="U67" s="2"/>
      <c r="V67" s="2">
        <f>D67*U67</f>
        <v>0</v>
      </c>
      <c r="W67" s="2"/>
      <c r="X67" s="2">
        <f>D67*W67</f>
        <v>0</v>
      </c>
      <c r="Y67" s="2">
        <v>60</v>
      </c>
      <c r="Z67" s="2">
        <f>D67*Y67</f>
        <v>6960</v>
      </c>
      <c r="AA67" s="2"/>
      <c r="AB67" s="2">
        <f>D67*AA67</f>
        <v>0</v>
      </c>
      <c r="AC67" s="2"/>
      <c r="AD67" s="2">
        <f>D67*AC67</f>
        <v>0</v>
      </c>
      <c r="AE67" s="2"/>
      <c r="AF67" s="2">
        <f>D67*AE67</f>
        <v>0</v>
      </c>
      <c r="AG67" s="2"/>
      <c r="AH67" s="2">
        <f>D67*AG67</f>
        <v>0</v>
      </c>
      <c r="AI67" s="2">
        <v>4</v>
      </c>
      <c r="AJ67" s="2">
        <f>D67*AI67</f>
        <v>464</v>
      </c>
      <c r="AK67" s="2"/>
      <c r="AL67" s="2">
        <f>D67*AK67</f>
        <v>0</v>
      </c>
      <c r="AM67" s="2"/>
      <c r="AN67" s="2">
        <f>D67*AM67</f>
        <v>0</v>
      </c>
      <c r="AO67" s="61">
        <f>SUM(E67:AM67)</f>
        <v>7488</v>
      </c>
      <c r="AP67" s="61">
        <f>AQ67/1000</f>
        <v>116</v>
      </c>
      <c r="AQ67" s="60">
        <v>116000</v>
      </c>
      <c r="AR67" s="60">
        <f>AO67*AQ67</f>
        <v>868608000</v>
      </c>
    </row>
    <row r="68" spans="1:45" ht="15">
      <c r="A68" s="1">
        <v>60</v>
      </c>
      <c r="B68" s="81" t="s">
        <v>199</v>
      </c>
      <c r="C68" s="1" t="s">
        <v>38</v>
      </c>
      <c r="D68" s="2">
        <v>29</v>
      </c>
      <c r="E68" s="2">
        <v>4</v>
      </c>
      <c r="F68" s="2">
        <f t="shared" si="44"/>
        <v>116</v>
      </c>
      <c r="G68" s="2">
        <v>4</v>
      </c>
      <c r="H68" s="2">
        <f t="shared" si="45"/>
        <v>116</v>
      </c>
      <c r="I68" s="2">
        <v>4</v>
      </c>
      <c r="J68" s="2">
        <f t="shared" si="46"/>
        <v>116</v>
      </c>
      <c r="K68" s="2">
        <v>36</v>
      </c>
      <c r="L68" s="2">
        <f t="shared" si="47"/>
        <v>1044</v>
      </c>
      <c r="M68" s="2">
        <v>8</v>
      </c>
      <c r="N68" s="2">
        <f t="shared" si="48"/>
        <v>232</v>
      </c>
      <c r="O68" s="2">
        <v>4</v>
      </c>
      <c r="P68" s="2">
        <f t="shared" si="49"/>
        <v>116</v>
      </c>
      <c r="Q68" s="2">
        <v>10</v>
      </c>
      <c r="R68" s="2">
        <f t="shared" si="50"/>
        <v>290</v>
      </c>
      <c r="S68" s="2">
        <v>20</v>
      </c>
      <c r="T68" s="2">
        <f t="shared" si="51"/>
        <v>580</v>
      </c>
      <c r="U68" s="2"/>
      <c r="V68" s="2">
        <f t="shared" si="52"/>
        <v>0</v>
      </c>
      <c r="W68" s="2"/>
      <c r="X68" s="2">
        <f t="shared" si="53"/>
        <v>0</v>
      </c>
      <c r="Y68" s="2">
        <v>183</v>
      </c>
      <c r="Z68" s="2">
        <f t="shared" si="54"/>
        <v>5307</v>
      </c>
      <c r="AA68" s="2"/>
      <c r="AB68" s="2">
        <f t="shared" si="55"/>
        <v>0</v>
      </c>
      <c r="AC68" s="2">
        <v>4</v>
      </c>
      <c r="AD68" s="2">
        <f t="shared" si="56"/>
        <v>116</v>
      </c>
      <c r="AE68" s="2">
        <v>12</v>
      </c>
      <c r="AF68" s="2">
        <f t="shared" si="57"/>
        <v>348</v>
      </c>
      <c r="AG68" s="2"/>
      <c r="AH68" s="2">
        <f t="shared" si="58"/>
        <v>0</v>
      </c>
      <c r="AI68" s="2">
        <v>16</v>
      </c>
      <c r="AJ68" s="2">
        <f t="shared" si="59"/>
        <v>464</v>
      </c>
      <c r="AK68" s="2"/>
      <c r="AL68" s="2">
        <f t="shared" si="60"/>
        <v>0</v>
      </c>
      <c r="AM68" s="2"/>
      <c r="AN68" s="2">
        <f t="shared" si="61"/>
        <v>0</v>
      </c>
      <c r="AO68" s="61">
        <f t="shared" si="62"/>
        <v>9150</v>
      </c>
      <c r="AP68" s="61">
        <f t="shared" si="63"/>
        <v>29</v>
      </c>
      <c r="AQ68" s="60">
        <v>29000</v>
      </c>
      <c r="AR68" s="60">
        <f t="shared" si="64"/>
        <v>265350000</v>
      </c>
    </row>
    <row r="69" spans="1:45" ht="15">
      <c r="A69" s="1">
        <v>61</v>
      </c>
      <c r="B69" s="81" t="s">
        <v>198</v>
      </c>
      <c r="C69" s="1" t="s">
        <v>38</v>
      </c>
      <c r="D69" s="2">
        <v>33</v>
      </c>
      <c r="E69" s="2"/>
      <c r="F69" s="2">
        <f t="shared" si="44"/>
        <v>0</v>
      </c>
      <c r="G69" s="2"/>
      <c r="H69" s="2">
        <f t="shared" si="45"/>
        <v>0</v>
      </c>
      <c r="I69" s="2"/>
      <c r="J69" s="2">
        <f t="shared" si="46"/>
        <v>0</v>
      </c>
      <c r="K69" s="2">
        <v>38</v>
      </c>
      <c r="L69" s="2">
        <f t="shared" si="47"/>
        <v>1254</v>
      </c>
      <c r="M69" s="2"/>
      <c r="N69" s="2">
        <f t="shared" si="48"/>
        <v>0</v>
      </c>
      <c r="O69" s="2"/>
      <c r="P69" s="2">
        <f t="shared" si="49"/>
        <v>0</v>
      </c>
      <c r="Q69" s="2">
        <v>12</v>
      </c>
      <c r="R69" s="2">
        <f t="shared" si="50"/>
        <v>396</v>
      </c>
      <c r="S69" s="2">
        <v>17</v>
      </c>
      <c r="T69" s="2">
        <f t="shared" si="51"/>
        <v>561</v>
      </c>
      <c r="U69" s="2"/>
      <c r="V69" s="2">
        <f t="shared" si="52"/>
        <v>0</v>
      </c>
      <c r="W69" s="2"/>
      <c r="X69" s="2">
        <f t="shared" si="53"/>
        <v>0</v>
      </c>
      <c r="Y69" s="2">
        <v>244</v>
      </c>
      <c r="Z69" s="2">
        <f t="shared" si="54"/>
        <v>8052</v>
      </c>
      <c r="AA69" s="2"/>
      <c r="AB69" s="2">
        <f t="shared" si="55"/>
        <v>0</v>
      </c>
      <c r="AC69" s="2"/>
      <c r="AD69" s="2">
        <f t="shared" si="56"/>
        <v>0</v>
      </c>
      <c r="AE69" s="2">
        <v>12</v>
      </c>
      <c r="AF69" s="2">
        <f t="shared" si="57"/>
        <v>396</v>
      </c>
      <c r="AG69" s="2"/>
      <c r="AH69" s="2">
        <f t="shared" si="58"/>
        <v>0</v>
      </c>
      <c r="AI69" s="2">
        <v>12</v>
      </c>
      <c r="AJ69" s="2">
        <f t="shared" si="59"/>
        <v>396</v>
      </c>
      <c r="AK69" s="2"/>
      <c r="AL69" s="2">
        <f t="shared" si="60"/>
        <v>0</v>
      </c>
      <c r="AM69" s="2"/>
      <c r="AN69" s="2">
        <f t="shared" si="61"/>
        <v>0</v>
      </c>
      <c r="AO69" s="61">
        <f t="shared" si="62"/>
        <v>11390</v>
      </c>
      <c r="AP69" s="61">
        <f t="shared" si="63"/>
        <v>33</v>
      </c>
      <c r="AQ69" s="60">
        <v>33000</v>
      </c>
      <c r="AR69" s="60">
        <f t="shared" si="64"/>
        <v>375870000</v>
      </c>
    </row>
    <row r="70" spans="1:45" ht="15">
      <c r="A70" s="1">
        <v>62</v>
      </c>
      <c r="B70" s="81" t="s">
        <v>66</v>
      </c>
      <c r="C70" s="1" t="s">
        <v>0</v>
      </c>
      <c r="D70" s="2">
        <v>60</v>
      </c>
      <c r="E70" s="2">
        <v>4</v>
      </c>
      <c r="F70" s="2">
        <f t="shared" si="44"/>
        <v>240</v>
      </c>
      <c r="G70" s="2">
        <v>4</v>
      </c>
      <c r="H70" s="2">
        <f t="shared" si="45"/>
        <v>240</v>
      </c>
      <c r="I70" s="2">
        <v>4</v>
      </c>
      <c r="J70" s="2">
        <f t="shared" si="46"/>
        <v>240</v>
      </c>
      <c r="K70" s="2">
        <v>13</v>
      </c>
      <c r="L70" s="2">
        <f t="shared" si="47"/>
        <v>780</v>
      </c>
      <c r="M70" s="2">
        <v>4</v>
      </c>
      <c r="N70" s="2">
        <f t="shared" si="48"/>
        <v>240</v>
      </c>
      <c r="O70" s="2">
        <v>4</v>
      </c>
      <c r="P70" s="2">
        <f t="shared" si="49"/>
        <v>240</v>
      </c>
      <c r="Q70" s="2">
        <v>7</v>
      </c>
      <c r="R70" s="2">
        <f t="shared" si="50"/>
        <v>420</v>
      </c>
      <c r="S70" s="2">
        <v>1</v>
      </c>
      <c r="T70" s="2">
        <f t="shared" si="51"/>
        <v>60</v>
      </c>
      <c r="U70" s="2">
        <v>2</v>
      </c>
      <c r="V70" s="2">
        <f t="shared" si="52"/>
        <v>120</v>
      </c>
      <c r="W70" s="2">
        <v>2</v>
      </c>
      <c r="X70" s="2">
        <f t="shared" si="53"/>
        <v>120</v>
      </c>
      <c r="Y70" s="2">
        <v>81</v>
      </c>
      <c r="Z70" s="2">
        <f t="shared" si="54"/>
        <v>4860</v>
      </c>
      <c r="AA70" s="2"/>
      <c r="AB70" s="2">
        <f t="shared" si="55"/>
        <v>0</v>
      </c>
      <c r="AC70" s="2">
        <v>2</v>
      </c>
      <c r="AD70" s="2">
        <f t="shared" si="56"/>
        <v>120</v>
      </c>
      <c r="AE70" s="2">
        <v>8</v>
      </c>
      <c r="AF70" s="2">
        <f t="shared" si="57"/>
        <v>480</v>
      </c>
      <c r="AG70" s="2">
        <v>4</v>
      </c>
      <c r="AH70" s="2">
        <f t="shared" si="58"/>
        <v>240</v>
      </c>
      <c r="AI70" s="2"/>
      <c r="AJ70" s="2">
        <f t="shared" si="59"/>
        <v>0</v>
      </c>
      <c r="AK70" s="2"/>
      <c r="AL70" s="2">
        <f t="shared" si="60"/>
        <v>0</v>
      </c>
      <c r="AM70" s="2"/>
      <c r="AN70" s="2">
        <f t="shared" si="61"/>
        <v>0</v>
      </c>
      <c r="AO70" s="61">
        <f t="shared" si="62"/>
        <v>8540</v>
      </c>
      <c r="AP70" s="61">
        <f t="shared" si="63"/>
        <v>60</v>
      </c>
      <c r="AQ70" s="60">
        <v>60000</v>
      </c>
      <c r="AR70" s="60">
        <f t="shared" si="64"/>
        <v>512400000</v>
      </c>
    </row>
    <row r="71" spans="1:45" ht="15">
      <c r="A71" s="1">
        <v>63</v>
      </c>
      <c r="B71" s="81" t="s">
        <v>64</v>
      </c>
      <c r="C71" s="1" t="s">
        <v>38</v>
      </c>
      <c r="D71" s="2">
        <v>51</v>
      </c>
      <c r="E71" s="2">
        <v>24</v>
      </c>
      <c r="F71" s="2">
        <f t="shared" si="44"/>
        <v>1224</v>
      </c>
      <c r="G71" s="2">
        <v>68</v>
      </c>
      <c r="H71" s="2">
        <f t="shared" si="45"/>
        <v>3468</v>
      </c>
      <c r="I71" s="2">
        <v>32</v>
      </c>
      <c r="J71" s="2">
        <f t="shared" si="46"/>
        <v>1632</v>
      </c>
      <c r="K71" s="2">
        <v>48</v>
      </c>
      <c r="L71" s="2">
        <f t="shared" si="47"/>
        <v>2448</v>
      </c>
      <c r="M71" s="2">
        <v>40</v>
      </c>
      <c r="N71" s="2">
        <f t="shared" si="48"/>
        <v>2040</v>
      </c>
      <c r="O71" s="2">
        <v>12</v>
      </c>
      <c r="P71" s="2">
        <f t="shared" si="49"/>
        <v>612</v>
      </c>
      <c r="Q71" s="2">
        <v>17</v>
      </c>
      <c r="R71" s="2">
        <f t="shared" si="50"/>
        <v>867</v>
      </c>
      <c r="S71" s="2">
        <v>12</v>
      </c>
      <c r="T71" s="2">
        <f t="shared" si="51"/>
        <v>612</v>
      </c>
      <c r="U71" s="2"/>
      <c r="V71" s="2">
        <f t="shared" si="52"/>
        <v>0</v>
      </c>
      <c r="W71" s="2"/>
      <c r="X71" s="2">
        <f t="shared" si="53"/>
        <v>0</v>
      </c>
      <c r="Y71" s="2"/>
      <c r="Z71" s="2">
        <f t="shared" si="54"/>
        <v>0</v>
      </c>
      <c r="AA71" s="2">
        <v>1</v>
      </c>
      <c r="AB71" s="2">
        <f t="shared" si="55"/>
        <v>51</v>
      </c>
      <c r="AC71" s="2"/>
      <c r="AD71" s="2">
        <f t="shared" si="56"/>
        <v>0</v>
      </c>
      <c r="AE71" s="2">
        <v>12</v>
      </c>
      <c r="AF71" s="2">
        <f t="shared" si="57"/>
        <v>612</v>
      </c>
      <c r="AG71" s="2">
        <v>2</v>
      </c>
      <c r="AH71" s="2">
        <f t="shared" si="58"/>
        <v>102</v>
      </c>
      <c r="AI71" s="2">
        <v>16</v>
      </c>
      <c r="AJ71" s="2">
        <f t="shared" si="59"/>
        <v>816</v>
      </c>
      <c r="AK71" s="2">
        <v>7</v>
      </c>
      <c r="AL71" s="2">
        <f t="shared" si="60"/>
        <v>357</v>
      </c>
      <c r="AM71" s="2"/>
      <c r="AN71" s="2">
        <f t="shared" si="61"/>
        <v>0</v>
      </c>
      <c r="AO71" s="61">
        <f t="shared" si="62"/>
        <v>15132</v>
      </c>
      <c r="AP71" s="61">
        <f t="shared" si="63"/>
        <v>51</v>
      </c>
      <c r="AQ71" s="60">
        <v>51000</v>
      </c>
      <c r="AR71" s="60">
        <f t="shared" si="64"/>
        <v>771732000</v>
      </c>
    </row>
    <row r="72" spans="1:45" ht="30">
      <c r="A72" s="1">
        <v>64</v>
      </c>
      <c r="B72" s="81" t="s">
        <v>200</v>
      </c>
      <c r="C72" s="1" t="s">
        <v>38</v>
      </c>
      <c r="D72" s="2">
        <v>18</v>
      </c>
      <c r="E72" s="2">
        <v>4</v>
      </c>
      <c r="F72" s="2">
        <f t="shared" si="44"/>
        <v>72</v>
      </c>
      <c r="G72" s="2">
        <v>4</v>
      </c>
      <c r="H72" s="2">
        <f t="shared" si="45"/>
        <v>72</v>
      </c>
      <c r="I72" s="2">
        <v>4</v>
      </c>
      <c r="J72" s="2">
        <f t="shared" si="46"/>
        <v>72</v>
      </c>
      <c r="K72" s="2">
        <v>15</v>
      </c>
      <c r="L72" s="2">
        <f t="shared" si="47"/>
        <v>270</v>
      </c>
      <c r="M72" s="2">
        <v>4</v>
      </c>
      <c r="N72" s="2">
        <f t="shared" si="48"/>
        <v>72</v>
      </c>
      <c r="O72" s="2">
        <v>4</v>
      </c>
      <c r="P72" s="2">
        <f t="shared" si="49"/>
        <v>72</v>
      </c>
      <c r="Q72" s="2">
        <v>2</v>
      </c>
      <c r="R72" s="2">
        <f t="shared" si="50"/>
        <v>36</v>
      </c>
      <c r="S72" s="2">
        <v>7</v>
      </c>
      <c r="T72" s="2">
        <f t="shared" si="51"/>
        <v>126</v>
      </c>
      <c r="U72" s="2"/>
      <c r="V72" s="2">
        <f t="shared" si="52"/>
        <v>0</v>
      </c>
      <c r="W72" s="2"/>
      <c r="X72" s="2">
        <f t="shared" si="53"/>
        <v>0</v>
      </c>
      <c r="Y72" s="2">
        <v>244</v>
      </c>
      <c r="Z72" s="2">
        <f t="shared" si="54"/>
        <v>4392</v>
      </c>
      <c r="AA72" s="2"/>
      <c r="AB72" s="2">
        <f t="shared" si="55"/>
        <v>0</v>
      </c>
      <c r="AC72" s="2"/>
      <c r="AD72" s="2">
        <f t="shared" si="56"/>
        <v>0</v>
      </c>
      <c r="AE72" s="2"/>
      <c r="AF72" s="2">
        <f t="shared" si="57"/>
        <v>0</v>
      </c>
      <c r="AG72" s="2">
        <v>3</v>
      </c>
      <c r="AH72" s="2">
        <f t="shared" si="58"/>
        <v>54</v>
      </c>
      <c r="AI72" s="2">
        <v>8</v>
      </c>
      <c r="AJ72" s="2">
        <f t="shared" si="59"/>
        <v>144</v>
      </c>
      <c r="AK72" s="2"/>
      <c r="AL72" s="2">
        <f t="shared" si="60"/>
        <v>0</v>
      </c>
      <c r="AM72" s="2"/>
      <c r="AN72" s="2">
        <f t="shared" si="61"/>
        <v>0</v>
      </c>
      <c r="AO72" s="61">
        <f t="shared" si="62"/>
        <v>5681</v>
      </c>
      <c r="AP72" s="61">
        <f t="shared" si="63"/>
        <v>18</v>
      </c>
      <c r="AQ72" s="60">
        <v>18000</v>
      </c>
      <c r="AR72" s="60">
        <f t="shared" si="64"/>
        <v>102258000</v>
      </c>
    </row>
    <row r="73" spans="1:45" ht="30">
      <c r="A73" s="1">
        <v>65</v>
      </c>
      <c r="B73" s="81" t="s">
        <v>201</v>
      </c>
      <c r="C73" s="1" t="s">
        <v>69</v>
      </c>
      <c r="D73" s="2">
        <v>34</v>
      </c>
      <c r="E73" s="2">
        <v>10</v>
      </c>
      <c r="F73" s="2">
        <f t="shared" si="26"/>
        <v>340</v>
      </c>
      <c r="G73" s="2">
        <v>8</v>
      </c>
      <c r="H73" s="2">
        <f t="shared" si="27"/>
        <v>272</v>
      </c>
      <c r="I73" s="2">
        <v>8</v>
      </c>
      <c r="J73" s="2">
        <f t="shared" si="28"/>
        <v>272</v>
      </c>
      <c r="K73" s="2">
        <v>10</v>
      </c>
      <c r="L73" s="2">
        <f t="shared" si="29"/>
        <v>340</v>
      </c>
      <c r="M73" s="2">
        <v>10</v>
      </c>
      <c r="N73" s="2">
        <f t="shared" si="30"/>
        <v>340</v>
      </c>
      <c r="O73" s="2">
        <v>8</v>
      </c>
      <c r="P73" s="2">
        <f t="shared" si="31"/>
        <v>272</v>
      </c>
      <c r="Q73" s="2">
        <v>8</v>
      </c>
      <c r="R73" s="2">
        <f t="shared" si="32"/>
        <v>272</v>
      </c>
      <c r="S73" s="2">
        <v>1</v>
      </c>
      <c r="T73" s="2">
        <f t="shared" si="33"/>
        <v>34</v>
      </c>
      <c r="U73" s="2"/>
      <c r="V73" s="2">
        <f t="shared" si="34"/>
        <v>0</v>
      </c>
      <c r="W73" s="2">
        <v>4</v>
      </c>
      <c r="X73" s="2">
        <f t="shared" si="35"/>
        <v>136</v>
      </c>
      <c r="Y73" s="2">
        <v>365</v>
      </c>
      <c r="Z73" s="2">
        <f t="shared" si="36"/>
        <v>12410</v>
      </c>
      <c r="AA73" s="2"/>
      <c r="AB73" s="2">
        <f t="shared" si="37"/>
        <v>0</v>
      </c>
      <c r="AC73" s="2">
        <v>4</v>
      </c>
      <c r="AD73" s="2">
        <f t="shared" si="38"/>
        <v>136</v>
      </c>
      <c r="AE73" s="2">
        <v>4</v>
      </c>
      <c r="AF73" s="2">
        <f t="shared" si="39"/>
        <v>136</v>
      </c>
      <c r="AG73" s="2">
        <v>2</v>
      </c>
      <c r="AH73" s="2">
        <f t="shared" si="24"/>
        <v>68</v>
      </c>
      <c r="AI73" s="2">
        <v>20</v>
      </c>
      <c r="AJ73" s="2">
        <f t="shared" si="40"/>
        <v>680</v>
      </c>
      <c r="AK73" s="2"/>
      <c r="AL73" s="2">
        <f t="shared" si="41"/>
        <v>0</v>
      </c>
      <c r="AM73" s="2"/>
      <c r="AN73" s="2">
        <f t="shared" si="42"/>
        <v>0</v>
      </c>
      <c r="AO73" s="61">
        <f t="shared" si="23"/>
        <v>16170</v>
      </c>
      <c r="AP73" s="61">
        <f t="shared" si="43"/>
        <v>34</v>
      </c>
      <c r="AQ73" s="60">
        <v>34000</v>
      </c>
      <c r="AR73" s="60">
        <f t="shared" si="25"/>
        <v>549780000</v>
      </c>
    </row>
    <row r="74" spans="1:45" ht="15">
      <c r="A74" s="1">
        <v>66</v>
      </c>
      <c r="B74" s="81" t="s">
        <v>196</v>
      </c>
      <c r="C74" s="1" t="s">
        <v>0</v>
      </c>
      <c r="D74" s="2">
        <v>15</v>
      </c>
      <c r="E74" s="2">
        <v>40</v>
      </c>
      <c r="F74" s="2">
        <f t="shared" si="26"/>
        <v>600</v>
      </c>
      <c r="G74" s="2">
        <v>102</v>
      </c>
      <c r="H74" s="2">
        <f t="shared" si="27"/>
        <v>1530</v>
      </c>
      <c r="I74" s="2">
        <v>40</v>
      </c>
      <c r="J74" s="2">
        <f t="shared" si="28"/>
        <v>600</v>
      </c>
      <c r="K74" s="2">
        <v>64</v>
      </c>
      <c r="L74" s="2">
        <f t="shared" si="29"/>
        <v>960</v>
      </c>
      <c r="M74" s="2">
        <v>40</v>
      </c>
      <c r="N74" s="2">
        <f t="shared" si="30"/>
        <v>600</v>
      </c>
      <c r="O74" s="2">
        <v>28</v>
      </c>
      <c r="P74" s="2">
        <f t="shared" si="31"/>
        <v>420</v>
      </c>
      <c r="Q74" s="2">
        <v>42</v>
      </c>
      <c r="R74" s="2">
        <f t="shared" si="32"/>
        <v>630</v>
      </c>
      <c r="S74" s="2">
        <v>30</v>
      </c>
      <c r="T74" s="2">
        <f t="shared" si="33"/>
        <v>450</v>
      </c>
      <c r="U74" s="2">
        <v>12</v>
      </c>
      <c r="V74" s="2">
        <f t="shared" si="34"/>
        <v>180</v>
      </c>
      <c r="W74" s="2">
        <v>14</v>
      </c>
      <c r="X74" s="2">
        <f t="shared" si="35"/>
        <v>210</v>
      </c>
      <c r="Y74" s="2">
        <v>36</v>
      </c>
      <c r="Z74" s="2">
        <f t="shared" si="36"/>
        <v>540</v>
      </c>
      <c r="AA74" s="2">
        <v>5</v>
      </c>
      <c r="AB74" s="2">
        <f t="shared" si="37"/>
        <v>75</v>
      </c>
      <c r="AC74" s="2">
        <v>10</v>
      </c>
      <c r="AD74" s="2"/>
      <c r="AE74" s="2">
        <v>19</v>
      </c>
      <c r="AF74" s="2">
        <f t="shared" si="39"/>
        <v>285</v>
      </c>
      <c r="AG74" s="2">
        <v>10</v>
      </c>
      <c r="AH74" s="2">
        <f t="shared" si="24"/>
        <v>150</v>
      </c>
      <c r="AI74" s="2">
        <v>24</v>
      </c>
      <c r="AJ74" s="2">
        <f t="shared" si="40"/>
        <v>360</v>
      </c>
      <c r="AK74" s="2">
        <v>15</v>
      </c>
      <c r="AL74" s="2">
        <f t="shared" si="41"/>
        <v>225</v>
      </c>
      <c r="AM74" s="2">
        <v>10</v>
      </c>
      <c r="AN74" s="2">
        <f t="shared" si="42"/>
        <v>150</v>
      </c>
    </row>
    <row r="75" spans="1:45" ht="15">
      <c r="A75" s="1">
        <v>67</v>
      </c>
      <c r="B75" s="81" t="s">
        <v>72</v>
      </c>
      <c r="C75" s="1" t="s">
        <v>73</v>
      </c>
      <c r="D75" s="2">
        <v>13</v>
      </c>
      <c r="E75" s="2"/>
      <c r="F75" s="2">
        <f t="shared" si="26"/>
        <v>0</v>
      </c>
      <c r="G75" s="2"/>
      <c r="H75" s="2">
        <f t="shared" si="27"/>
        <v>0</v>
      </c>
      <c r="I75" s="2"/>
      <c r="J75" s="2">
        <f t="shared" si="28"/>
        <v>0</v>
      </c>
      <c r="K75" s="2"/>
      <c r="L75" s="2">
        <f t="shared" si="29"/>
        <v>0</v>
      </c>
      <c r="M75" s="2"/>
      <c r="N75" s="2">
        <f t="shared" si="30"/>
        <v>0</v>
      </c>
      <c r="O75" s="2"/>
      <c r="P75" s="2">
        <f t="shared" si="31"/>
        <v>0</v>
      </c>
      <c r="Q75" s="2"/>
      <c r="R75" s="2">
        <f t="shared" si="32"/>
        <v>0</v>
      </c>
      <c r="S75" s="2">
        <v>1</v>
      </c>
      <c r="T75" s="2">
        <f t="shared" si="33"/>
        <v>13</v>
      </c>
      <c r="U75" s="2"/>
      <c r="V75" s="2">
        <f t="shared" si="34"/>
        <v>0</v>
      </c>
      <c r="W75" s="2"/>
      <c r="X75" s="2">
        <f t="shared" si="35"/>
        <v>0</v>
      </c>
      <c r="Y75" s="2">
        <v>10</v>
      </c>
      <c r="Z75" s="2">
        <f t="shared" si="36"/>
        <v>130</v>
      </c>
      <c r="AA75" s="2"/>
      <c r="AB75" s="2">
        <f t="shared" si="37"/>
        <v>0</v>
      </c>
      <c r="AC75" s="2">
        <v>1</v>
      </c>
      <c r="AD75" s="2">
        <f t="shared" si="38"/>
        <v>13</v>
      </c>
      <c r="AE75" s="2"/>
      <c r="AF75" s="2">
        <f t="shared" si="39"/>
        <v>0</v>
      </c>
      <c r="AG75" s="2"/>
      <c r="AH75" s="2">
        <f t="shared" si="24"/>
        <v>0</v>
      </c>
      <c r="AI75" s="2">
        <v>3</v>
      </c>
      <c r="AJ75" s="2">
        <f t="shared" si="40"/>
        <v>39</v>
      </c>
      <c r="AK75" s="2">
        <v>1</v>
      </c>
      <c r="AL75" s="2">
        <f t="shared" si="41"/>
        <v>13</v>
      </c>
      <c r="AM75" s="2"/>
      <c r="AN75" s="2">
        <f t="shared" si="42"/>
        <v>0</v>
      </c>
      <c r="AO75" s="61">
        <f t="shared" si="23"/>
        <v>224</v>
      </c>
      <c r="AP75" s="61">
        <f t="shared" si="43"/>
        <v>13</v>
      </c>
      <c r="AQ75" s="60">
        <v>13000</v>
      </c>
      <c r="AR75" s="60">
        <f t="shared" si="25"/>
        <v>2912000</v>
      </c>
    </row>
    <row r="76" spans="1:45" s="77" customFormat="1" ht="21.75" customHeight="1">
      <c r="A76" s="73"/>
      <c r="B76" s="83">
        <f>SUM(F76:AN76)</f>
        <v>311260</v>
      </c>
      <c r="C76" s="73"/>
      <c r="D76" s="74"/>
      <c r="E76" s="74"/>
      <c r="F76" s="74">
        <f>SUM(F9:F75)</f>
        <v>28778</v>
      </c>
      <c r="G76" s="74"/>
      <c r="H76" s="74">
        <f>SUM(H9:H75)</f>
        <v>20604</v>
      </c>
      <c r="I76" s="74"/>
      <c r="J76" s="74">
        <f>SUM(J9:J75)</f>
        <v>17031</v>
      </c>
      <c r="K76" s="74"/>
      <c r="L76" s="74">
        <f>SUM(L9:L75)</f>
        <v>51267</v>
      </c>
      <c r="M76" s="74"/>
      <c r="N76" s="74">
        <f>SUM(N9:N75)</f>
        <v>19041</v>
      </c>
      <c r="O76" s="74"/>
      <c r="P76" s="74">
        <f>SUM(P9:P75)</f>
        <v>16031</v>
      </c>
      <c r="Q76" s="74"/>
      <c r="R76" s="74">
        <f>SUM(R9:R75)</f>
        <v>21846</v>
      </c>
      <c r="S76" s="74"/>
      <c r="T76" s="74">
        <f>SUM(T9:T75)</f>
        <v>13259</v>
      </c>
      <c r="U76" s="74"/>
      <c r="V76" s="74">
        <f>SUM(V9:V75)</f>
        <v>17506</v>
      </c>
      <c r="W76" s="74"/>
      <c r="X76" s="74">
        <f>SUM(X9:X75)</f>
        <v>6289</v>
      </c>
      <c r="Y76" s="74"/>
      <c r="Z76" s="74">
        <f>SUM(Z9:Z75)</f>
        <v>64126</v>
      </c>
      <c r="AA76" s="74"/>
      <c r="AB76" s="74">
        <f>SUM(AB9:AB75)</f>
        <v>1676</v>
      </c>
      <c r="AC76" s="74"/>
      <c r="AD76" s="74">
        <f>SUM(AD9:AD75)</f>
        <v>4903</v>
      </c>
      <c r="AE76" s="74"/>
      <c r="AF76" s="74">
        <f>SUM(AF9:AF75)</f>
        <v>8627</v>
      </c>
      <c r="AG76" s="74"/>
      <c r="AH76" s="74">
        <f>SUM(AH9:AH75)</f>
        <v>5414</v>
      </c>
      <c r="AI76" s="74"/>
      <c r="AJ76" s="74">
        <f>SUM(AJ9:AJ75)</f>
        <v>7240</v>
      </c>
      <c r="AK76" s="74"/>
      <c r="AL76" s="74">
        <f>SUM(AL9:AL75)</f>
        <v>3575</v>
      </c>
      <c r="AM76" s="74"/>
      <c r="AN76" s="74">
        <f>SUM(AN9:AN75)</f>
        <v>4047</v>
      </c>
      <c r="AO76" s="75">
        <f>SUM(F76:AN76)</f>
        <v>311260</v>
      </c>
      <c r="AP76" s="75"/>
      <c r="AQ76" s="76"/>
      <c r="AR76" s="76">
        <f>SUM(AR9:AR75)</f>
        <v>11972796000</v>
      </c>
      <c r="AS76" s="76">
        <f>SUM(AS9:AS75)</f>
        <v>0</v>
      </c>
    </row>
  </sheetData>
  <mergeCells count="25">
    <mergeCell ref="W7:X7"/>
    <mergeCell ref="Y7:Z7"/>
    <mergeCell ref="AA7:AB7"/>
    <mergeCell ref="AM7:AN7"/>
    <mergeCell ref="AC7:AD7"/>
    <mergeCell ref="AE7:AF7"/>
    <mergeCell ref="AG7:AH7"/>
    <mergeCell ref="AI7:AJ7"/>
    <mergeCell ref="AK7:AL7"/>
    <mergeCell ref="AO6:AO8"/>
    <mergeCell ref="A4:AM4"/>
    <mergeCell ref="A6:A8"/>
    <mergeCell ref="B6:B8"/>
    <mergeCell ref="C6:C8"/>
    <mergeCell ref="D6:D8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E6:AN6"/>
  </mergeCells>
  <pageMargins left="0.2" right="0.19685039370078741" top="0.39370078740157483" bottom="0.19685039370078741" header="0.31496062992125984" footer="0.19685039370078741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0" workbookViewId="0">
      <selection activeCell="F10" sqref="F10"/>
    </sheetView>
  </sheetViews>
  <sheetFormatPr defaultColWidth="9.140625" defaultRowHeight="15.75"/>
  <cols>
    <col min="1" max="1" width="9.140625" style="31"/>
    <col min="2" max="2" width="25" style="31" customWidth="1"/>
    <col min="3" max="3" width="14.42578125" style="31" customWidth="1"/>
    <col min="4" max="4" width="19.42578125" style="31" customWidth="1"/>
    <col min="5" max="5" width="14.7109375" style="31" customWidth="1"/>
    <col min="6" max="6" width="17.7109375" style="31" customWidth="1"/>
    <col min="7" max="16384" width="9.140625" style="31"/>
  </cols>
  <sheetData>
    <row r="1" spans="1:6">
      <c r="A1" s="30" t="s">
        <v>155</v>
      </c>
    </row>
    <row r="3" spans="1:6">
      <c r="A3" s="109" t="s">
        <v>174</v>
      </c>
      <c r="B3" s="109"/>
      <c r="C3" s="109"/>
      <c r="D3" s="109"/>
      <c r="E3" s="109"/>
      <c r="F3" s="109"/>
    </row>
    <row r="5" spans="1:6" s="33" customFormat="1">
      <c r="A5" s="32" t="s">
        <v>78</v>
      </c>
      <c r="B5" s="32" t="s">
        <v>156</v>
      </c>
      <c r="C5" s="32" t="s">
        <v>157</v>
      </c>
      <c r="D5" s="32" t="s">
        <v>158</v>
      </c>
      <c r="E5" s="32" t="s">
        <v>159</v>
      </c>
      <c r="F5" s="32" t="s">
        <v>160</v>
      </c>
    </row>
    <row r="6" spans="1:6" ht="23.25" customHeight="1">
      <c r="A6" s="34">
        <v>1</v>
      </c>
      <c r="B6" s="35" t="s">
        <v>161</v>
      </c>
      <c r="C6" s="34" t="s">
        <v>44</v>
      </c>
      <c r="D6" s="34">
        <v>140</v>
      </c>
      <c r="E6" s="34">
        <v>16</v>
      </c>
      <c r="F6" s="35"/>
    </row>
    <row r="7" spans="1:6" ht="23.25" customHeight="1">
      <c r="A7" s="34">
        <v>2</v>
      </c>
      <c r="B7" s="35" t="s">
        <v>162</v>
      </c>
      <c r="C7" s="34" t="s">
        <v>44</v>
      </c>
      <c r="D7" s="34">
        <v>72</v>
      </c>
      <c r="E7" s="34">
        <v>8</v>
      </c>
      <c r="F7" s="35"/>
    </row>
    <row r="8" spans="1:6" ht="23.25" customHeight="1">
      <c r="A8" s="34">
        <v>3</v>
      </c>
      <c r="B8" s="35" t="s">
        <v>163</v>
      </c>
      <c r="C8" s="34" t="s">
        <v>44</v>
      </c>
      <c r="D8" s="34">
        <v>76</v>
      </c>
      <c r="E8" s="34">
        <v>12</v>
      </c>
      <c r="F8" s="35"/>
    </row>
    <row r="9" spans="1:6" ht="23.25" customHeight="1">
      <c r="A9" s="34">
        <v>4</v>
      </c>
      <c r="B9" s="35" t="s">
        <v>164</v>
      </c>
      <c r="C9" s="34" t="s">
        <v>44</v>
      </c>
      <c r="D9" s="34">
        <v>56</v>
      </c>
      <c r="E9" s="34">
        <v>8</v>
      </c>
      <c r="F9" s="35"/>
    </row>
    <row r="10" spans="1:6" ht="23.25" customHeight="1">
      <c r="A10" s="34">
        <v>5</v>
      </c>
      <c r="B10" s="35" t="s">
        <v>165</v>
      </c>
      <c r="C10" s="34" t="s">
        <v>44</v>
      </c>
      <c r="D10" s="34">
        <v>180</v>
      </c>
      <c r="E10" s="34">
        <v>172</v>
      </c>
      <c r="F10" s="35"/>
    </row>
    <row r="11" spans="1:6" ht="23.25" customHeight="1">
      <c r="A11" s="34">
        <v>6</v>
      </c>
      <c r="B11" s="35" t="s">
        <v>101</v>
      </c>
      <c r="C11" s="34" t="s">
        <v>44</v>
      </c>
      <c r="D11" s="34">
        <v>16</v>
      </c>
      <c r="E11" s="34">
        <v>12</v>
      </c>
      <c r="F11" s="35"/>
    </row>
    <row r="12" spans="1:6" ht="23.25" customHeight="1">
      <c r="A12" s="34">
        <v>7</v>
      </c>
      <c r="B12" s="35" t="s">
        <v>107</v>
      </c>
      <c r="C12" s="34" t="s">
        <v>44</v>
      </c>
      <c r="D12" s="34">
        <v>12</v>
      </c>
      <c r="E12" s="34"/>
      <c r="F12" s="35"/>
    </row>
    <row r="13" spans="1:6" ht="23.25" customHeight="1">
      <c r="A13" s="34">
        <v>8</v>
      </c>
      <c r="B13" s="35" t="s">
        <v>166</v>
      </c>
      <c r="C13" s="34" t="s">
        <v>44</v>
      </c>
      <c r="D13" s="34">
        <v>60</v>
      </c>
      <c r="E13" s="34"/>
      <c r="F13" s="35"/>
    </row>
    <row r="14" spans="1:6" ht="23.25" customHeight="1">
      <c r="A14" s="34">
        <v>9</v>
      </c>
      <c r="B14" s="35" t="s">
        <v>167</v>
      </c>
      <c r="C14" s="34" t="s">
        <v>44</v>
      </c>
      <c r="D14" s="34">
        <v>20</v>
      </c>
      <c r="E14" s="34">
        <v>8</v>
      </c>
      <c r="F14" s="35"/>
    </row>
    <row r="15" spans="1:6" ht="23.25" customHeight="1">
      <c r="A15" s="34">
        <v>10</v>
      </c>
      <c r="B15" s="35" t="s">
        <v>89</v>
      </c>
      <c r="C15" s="34" t="s">
        <v>44</v>
      </c>
      <c r="D15" s="34">
        <v>12</v>
      </c>
      <c r="E15" s="34">
        <v>4</v>
      </c>
      <c r="F15" s="35"/>
    </row>
    <row r="16" spans="1:6" ht="23.25" customHeight="1">
      <c r="A16" s="34">
        <v>11</v>
      </c>
      <c r="B16" s="35" t="s">
        <v>168</v>
      </c>
      <c r="C16" s="34" t="s">
        <v>44</v>
      </c>
      <c r="D16" s="34">
        <v>60</v>
      </c>
      <c r="E16" s="34"/>
      <c r="F16" s="35"/>
    </row>
    <row r="17" spans="1:6" ht="23.25" customHeight="1">
      <c r="A17" s="34">
        <v>12</v>
      </c>
      <c r="B17" s="35" t="s">
        <v>106</v>
      </c>
      <c r="C17" s="34" t="s">
        <v>44</v>
      </c>
      <c r="D17" s="34">
        <v>80</v>
      </c>
      <c r="E17" s="34">
        <v>48</v>
      </c>
      <c r="F17" s="35"/>
    </row>
    <row r="18" spans="1:6" ht="23.25" customHeight="1">
      <c r="A18" s="34">
        <v>13</v>
      </c>
      <c r="B18" s="35" t="s">
        <v>109</v>
      </c>
      <c r="C18" s="34" t="s">
        <v>44</v>
      </c>
      <c r="D18" s="34">
        <v>8</v>
      </c>
      <c r="E18" s="34"/>
      <c r="F18" s="35"/>
    </row>
    <row r="19" spans="1:6" ht="23.25" customHeight="1">
      <c r="A19" s="34">
        <v>14</v>
      </c>
      <c r="B19" s="35" t="s">
        <v>110</v>
      </c>
      <c r="C19" s="34" t="s">
        <v>44</v>
      </c>
      <c r="D19" s="34">
        <v>16</v>
      </c>
      <c r="E19" s="34"/>
      <c r="F19" s="35"/>
    </row>
    <row r="20" spans="1:6" ht="23.25" customHeight="1">
      <c r="A20" s="34">
        <v>15</v>
      </c>
      <c r="B20" s="35" t="s">
        <v>169</v>
      </c>
      <c r="C20" s="34" t="s">
        <v>44</v>
      </c>
      <c r="D20" s="34">
        <v>8</v>
      </c>
      <c r="E20" s="34"/>
      <c r="F20" s="35"/>
    </row>
    <row r="21" spans="1:6" ht="23.25" customHeight="1">
      <c r="A21" s="34">
        <v>16</v>
      </c>
      <c r="B21" s="35" t="s">
        <v>111</v>
      </c>
      <c r="C21" s="34" t="s">
        <v>44</v>
      </c>
      <c r="D21" s="34">
        <v>8</v>
      </c>
      <c r="E21" s="34"/>
      <c r="F21" s="35"/>
    </row>
    <row r="22" spans="1:6" ht="23.25" customHeight="1">
      <c r="A22" s="34">
        <v>17</v>
      </c>
      <c r="B22" s="35" t="s">
        <v>112</v>
      </c>
      <c r="C22" s="34" t="s">
        <v>44</v>
      </c>
      <c r="D22" s="34">
        <v>12</v>
      </c>
      <c r="E22" s="34"/>
      <c r="F22" s="35"/>
    </row>
    <row r="23" spans="1:6">
      <c r="A23" s="35"/>
      <c r="B23" s="35"/>
      <c r="C23" s="35"/>
      <c r="D23" s="35"/>
      <c r="E23" s="35"/>
      <c r="F23" s="35"/>
    </row>
    <row r="24" spans="1:6" ht="36" customHeight="1">
      <c r="A24" s="110" t="s">
        <v>170</v>
      </c>
      <c r="B24" s="110"/>
      <c r="C24" s="110"/>
      <c r="D24" s="110"/>
      <c r="E24" s="110"/>
      <c r="F24" s="110"/>
    </row>
  </sheetData>
  <mergeCells count="2">
    <mergeCell ref="A3:F3"/>
    <mergeCell ref="A24:F24"/>
  </mergeCells>
  <pageMargins left="0.7" right="0.4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5"/>
  <sheetViews>
    <sheetView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F31" sqref="F31"/>
    </sheetView>
  </sheetViews>
  <sheetFormatPr defaultColWidth="11.28515625" defaultRowHeight="16.5"/>
  <cols>
    <col min="1" max="1" width="10.140625" style="16" customWidth="1"/>
    <col min="2" max="2" width="33.5703125" style="16" customWidth="1"/>
    <col min="3" max="4" width="13.28515625" style="16" customWidth="1"/>
    <col min="5" max="14" width="11.7109375" style="16" customWidth="1"/>
    <col min="15" max="16" width="13.28515625" style="16" customWidth="1"/>
    <col min="17" max="19" width="11.7109375" style="16" customWidth="1"/>
    <col min="20" max="20" width="12.7109375" style="16" customWidth="1"/>
    <col min="21" max="32" width="11.7109375" style="16" customWidth="1"/>
    <col min="33" max="16384" width="11.28515625" style="16"/>
  </cols>
  <sheetData>
    <row r="1" spans="1:56" s="5" customFormat="1" ht="37.5" customHeight="1">
      <c r="A1" s="112" t="s">
        <v>78</v>
      </c>
      <c r="B1" s="112" t="s">
        <v>99</v>
      </c>
      <c r="C1" s="114" t="s">
        <v>100</v>
      </c>
      <c r="D1" s="115"/>
      <c r="E1" s="115"/>
      <c r="F1" s="116"/>
      <c r="G1" s="111" t="s">
        <v>101</v>
      </c>
      <c r="H1" s="111"/>
      <c r="I1" s="111" t="s">
        <v>85</v>
      </c>
      <c r="J1" s="111"/>
      <c r="K1" s="111" t="s">
        <v>102</v>
      </c>
      <c r="L1" s="111"/>
      <c r="M1" s="111" t="s">
        <v>103</v>
      </c>
      <c r="N1" s="111"/>
      <c r="O1" s="36"/>
      <c r="P1" s="36"/>
      <c r="Q1" s="111" t="s">
        <v>104</v>
      </c>
      <c r="R1" s="111"/>
      <c r="S1" s="111" t="s">
        <v>105</v>
      </c>
      <c r="T1" s="111"/>
      <c r="U1" s="111" t="s">
        <v>89</v>
      </c>
      <c r="V1" s="111"/>
      <c r="W1" s="111" t="s">
        <v>106</v>
      </c>
      <c r="X1" s="111"/>
      <c r="Y1" s="36" t="s">
        <v>107</v>
      </c>
      <c r="Z1" s="36" t="s">
        <v>93</v>
      </c>
      <c r="AA1" s="36" t="s">
        <v>108</v>
      </c>
      <c r="AB1" s="36" t="s">
        <v>109</v>
      </c>
      <c r="AC1" s="36" t="s">
        <v>110</v>
      </c>
      <c r="AD1" s="36" t="s">
        <v>90</v>
      </c>
      <c r="AE1" s="36" t="s">
        <v>111</v>
      </c>
      <c r="AF1" s="36" t="s">
        <v>112</v>
      </c>
    </row>
    <row r="2" spans="1:56" s="7" customFormat="1" ht="33">
      <c r="A2" s="113"/>
      <c r="B2" s="113"/>
      <c r="C2" s="37" t="s">
        <v>113</v>
      </c>
      <c r="D2" s="37" t="s">
        <v>114</v>
      </c>
      <c r="E2" s="37" t="s">
        <v>115</v>
      </c>
      <c r="F2" s="37" t="s">
        <v>116</v>
      </c>
      <c r="G2" s="6" t="s">
        <v>115</v>
      </c>
      <c r="H2" s="6" t="s">
        <v>116</v>
      </c>
      <c r="I2" s="6" t="s">
        <v>115</v>
      </c>
      <c r="J2" s="6" t="s">
        <v>116</v>
      </c>
      <c r="K2" s="6" t="s">
        <v>115</v>
      </c>
      <c r="L2" s="6" t="s">
        <v>116</v>
      </c>
      <c r="M2" s="6" t="s">
        <v>115</v>
      </c>
      <c r="N2" s="6" t="s">
        <v>116</v>
      </c>
      <c r="O2" s="37" t="s">
        <v>113</v>
      </c>
      <c r="P2" s="37" t="s">
        <v>114</v>
      </c>
      <c r="Q2" s="6" t="s">
        <v>115</v>
      </c>
      <c r="R2" s="6" t="s">
        <v>116</v>
      </c>
      <c r="S2" s="6" t="s">
        <v>115</v>
      </c>
      <c r="T2" s="6" t="s">
        <v>116</v>
      </c>
      <c r="U2" s="6" t="s">
        <v>115</v>
      </c>
      <c r="V2" s="6" t="s">
        <v>116</v>
      </c>
      <c r="W2" s="6" t="s">
        <v>115</v>
      </c>
      <c r="X2" s="6" t="s">
        <v>116</v>
      </c>
      <c r="Y2" s="6" t="s">
        <v>115</v>
      </c>
      <c r="Z2" s="6" t="s">
        <v>115</v>
      </c>
      <c r="AA2" s="6" t="s">
        <v>115</v>
      </c>
      <c r="AB2" s="6" t="s">
        <v>115</v>
      </c>
      <c r="AC2" s="6" t="s">
        <v>115</v>
      </c>
      <c r="AD2" s="6" t="s">
        <v>115</v>
      </c>
      <c r="AE2" s="6" t="s">
        <v>115</v>
      </c>
      <c r="AF2" s="6" t="s">
        <v>115</v>
      </c>
    </row>
    <row r="3" spans="1:56" s="7" customFormat="1">
      <c r="A3" s="37" t="s">
        <v>117</v>
      </c>
      <c r="B3" s="37" t="s">
        <v>118</v>
      </c>
      <c r="C3" s="37">
        <v>1</v>
      </c>
      <c r="D3" s="37">
        <v>2</v>
      </c>
      <c r="E3" s="37"/>
      <c r="F3" s="37"/>
      <c r="G3" s="6"/>
      <c r="H3" s="6"/>
      <c r="I3" s="6"/>
      <c r="J3" s="6"/>
      <c r="K3" s="6"/>
      <c r="L3" s="6"/>
      <c r="M3" s="6"/>
      <c r="N3" s="6"/>
      <c r="O3" s="37">
        <v>1</v>
      </c>
      <c r="P3" s="37">
        <v>2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56" s="11" customFormat="1">
      <c r="A4" s="8" t="s">
        <v>119</v>
      </c>
      <c r="B4" s="8" t="s">
        <v>120</v>
      </c>
      <c r="C4" s="9">
        <f t="shared" ref="C4:D4" si="0">SUM(C5:C22)</f>
        <v>0</v>
      </c>
      <c r="D4" s="9">
        <f t="shared" si="0"/>
        <v>0</v>
      </c>
      <c r="E4" s="9">
        <f>SUM(E5:E22)</f>
        <v>89400</v>
      </c>
      <c r="F4" s="9">
        <f t="shared" ref="F4:AF4" si="1">SUM(F5:F22)</f>
        <v>85000</v>
      </c>
      <c r="G4" s="9">
        <f t="shared" si="1"/>
        <v>7070</v>
      </c>
      <c r="H4" s="9">
        <f t="shared" si="1"/>
        <v>6500</v>
      </c>
      <c r="I4" s="9">
        <f t="shared" si="1"/>
        <v>9450</v>
      </c>
      <c r="J4" s="9">
        <f t="shared" si="1"/>
        <v>2400</v>
      </c>
      <c r="K4" s="9">
        <f t="shared" si="1"/>
        <v>6700</v>
      </c>
      <c r="L4" s="9">
        <f t="shared" si="1"/>
        <v>3200</v>
      </c>
      <c r="M4" s="9">
        <f t="shared" si="1"/>
        <v>0</v>
      </c>
      <c r="N4" s="9">
        <f t="shared" si="1"/>
        <v>0</v>
      </c>
      <c r="O4" s="9">
        <f t="shared" si="1"/>
        <v>0</v>
      </c>
      <c r="P4" s="9">
        <f t="shared" si="1"/>
        <v>0</v>
      </c>
      <c r="Q4" s="9">
        <f t="shared" si="1"/>
        <v>0</v>
      </c>
      <c r="R4" s="9">
        <f t="shared" si="1"/>
        <v>0</v>
      </c>
      <c r="S4" s="9">
        <f t="shared" si="1"/>
        <v>0</v>
      </c>
      <c r="T4" s="9">
        <f t="shared" si="1"/>
        <v>0</v>
      </c>
      <c r="U4" s="9">
        <f t="shared" si="1"/>
        <v>0</v>
      </c>
      <c r="V4" s="9">
        <f t="shared" si="1"/>
        <v>0</v>
      </c>
      <c r="W4" s="9">
        <f t="shared" si="1"/>
        <v>0</v>
      </c>
      <c r="X4" s="9">
        <f t="shared" si="1"/>
        <v>0</v>
      </c>
      <c r="Y4" s="9">
        <f t="shared" si="1"/>
        <v>0</v>
      </c>
      <c r="Z4" s="9">
        <f t="shared" si="1"/>
        <v>0</v>
      </c>
      <c r="AA4" s="9">
        <f t="shared" si="1"/>
        <v>0</v>
      </c>
      <c r="AB4" s="9">
        <f t="shared" si="1"/>
        <v>0</v>
      </c>
      <c r="AC4" s="9">
        <f t="shared" si="1"/>
        <v>0</v>
      </c>
      <c r="AD4" s="9">
        <f t="shared" si="1"/>
        <v>0</v>
      </c>
      <c r="AE4" s="9">
        <f t="shared" si="1"/>
        <v>0</v>
      </c>
      <c r="AF4" s="9">
        <f t="shared" si="1"/>
        <v>0</v>
      </c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1:56">
      <c r="A5" s="12">
        <v>1</v>
      </c>
      <c r="B5" s="13" t="s">
        <v>121</v>
      </c>
      <c r="C5" s="13"/>
      <c r="D5" s="13"/>
      <c r="E5" s="14"/>
      <c r="F5" s="14">
        <v>34000</v>
      </c>
      <c r="G5" s="14"/>
      <c r="H5" s="14">
        <v>2500</v>
      </c>
      <c r="I5" s="14"/>
      <c r="J5" s="14"/>
      <c r="K5" s="14"/>
      <c r="L5" s="14"/>
      <c r="M5" s="14"/>
      <c r="N5" s="14"/>
      <c r="O5" s="13"/>
      <c r="P5" s="1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</row>
    <row r="6" spans="1:56">
      <c r="A6" s="12">
        <v>2</v>
      </c>
      <c r="B6" s="13" t="s">
        <v>122</v>
      </c>
      <c r="C6" s="13"/>
      <c r="D6" s="13"/>
      <c r="E6" s="14">
        <v>4500</v>
      </c>
      <c r="F6" s="14"/>
      <c r="G6" s="14">
        <v>50</v>
      </c>
      <c r="H6" s="14"/>
      <c r="I6" s="14">
        <v>300</v>
      </c>
      <c r="J6" s="14"/>
      <c r="K6" s="14">
        <v>200</v>
      </c>
      <c r="L6" s="14"/>
      <c r="M6" s="14"/>
      <c r="N6" s="14"/>
      <c r="O6" s="13"/>
      <c r="P6" s="13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</row>
    <row r="7" spans="1:56">
      <c r="A7" s="12">
        <v>3</v>
      </c>
      <c r="B7" s="13" t="s">
        <v>123</v>
      </c>
      <c r="C7" s="17"/>
      <c r="D7" s="13"/>
      <c r="E7" s="14">
        <v>28000</v>
      </c>
      <c r="F7" s="14"/>
      <c r="G7" s="14">
        <v>2500</v>
      </c>
      <c r="H7" s="14"/>
      <c r="I7" s="14">
        <v>1700</v>
      </c>
      <c r="J7" s="14"/>
      <c r="K7" s="14">
        <v>1800</v>
      </c>
      <c r="L7" s="14"/>
      <c r="M7" s="14"/>
      <c r="N7" s="14"/>
      <c r="O7" s="13"/>
      <c r="P7" s="13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</row>
    <row r="8" spans="1:56">
      <c r="A8" s="12">
        <v>4</v>
      </c>
      <c r="B8" s="13" t="s">
        <v>124</v>
      </c>
      <c r="C8" s="17"/>
      <c r="D8" s="13"/>
      <c r="E8" s="14">
        <v>5500</v>
      </c>
      <c r="F8" s="14"/>
      <c r="G8" s="14">
        <v>20</v>
      </c>
      <c r="H8" s="14"/>
      <c r="I8" s="14">
        <v>1400</v>
      </c>
      <c r="J8" s="14"/>
      <c r="K8" s="14">
        <v>50</v>
      </c>
      <c r="L8" s="14"/>
      <c r="M8" s="14"/>
      <c r="N8" s="14"/>
      <c r="O8" s="13"/>
      <c r="P8" s="13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1:56">
      <c r="A9" s="12">
        <v>5</v>
      </c>
      <c r="B9" s="13" t="s">
        <v>125</v>
      </c>
      <c r="C9" s="17"/>
      <c r="D9" s="13"/>
      <c r="E9" s="14">
        <v>6000</v>
      </c>
      <c r="F9" s="14"/>
      <c r="G9" s="18"/>
      <c r="H9" s="14"/>
      <c r="I9" s="14">
        <v>250</v>
      </c>
      <c r="J9" s="14"/>
      <c r="K9" s="14">
        <v>1500</v>
      </c>
      <c r="L9" s="14"/>
      <c r="M9" s="14"/>
      <c r="N9" s="14"/>
      <c r="O9" s="13"/>
      <c r="P9" s="13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>
      <c r="A10" s="12">
        <v>6</v>
      </c>
      <c r="B10" s="13" t="s">
        <v>126</v>
      </c>
      <c r="C10" s="17"/>
      <c r="D10" s="13"/>
      <c r="E10" s="14">
        <v>1500</v>
      </c>
      <c r="F10" s="14"/>
      <c r="G10" s="14"/>
      <c r="H10" s="14"/>
      <c r="I10" s="14">
        <v>50</v>
      </c>
      <c r="J10" s="14"/>
      <c r="K10" s="14">
        <v>50</v>
      </c>
      <c r="L10" s="14"/>
      <c r="M10" s="14"/>
      <c r="N10" s="14"/>
      <c r="O10" s="13"/>
      <c r="P10" s="1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>
      <c r="A11" s="12">
        <v>7</v>
      </c>
      <c r="B11" s="13" t="s">
        <v>127</v>
      </c>
      <c r="C11" s="17"/>
      <c r="D11" s="13"/>
      <c r="E11" s="14">
        <v>5000</v>
      </c>
      <c r="F11" s="14"/>
      <c r="G11" s="14"/>
      <c r="H11" s="14"/>
      <c r="I11" s="14">
        <v>3000</v>
      </c>
      <c r="J11" s="14"/>
      <c r="K11" s="14">
        <v>150</v>
      </c>
      <c r="L11" s="14"/>
      <c r="M11" s="14"/>
      <c r="N11" s="14"/>
      <c r="O11" s="13"/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>
      <c r="A12" s="12">
        <v>8</v>
      </c>
      <c r="B12" s="13" t="s">
        <v>128</v>
      </c>
      <c r="C12" s="17"/>
      <c r="D12" s="13"/>
      <c r="E12" s="14">
        <v>2500</v>
      </c>
      <c r="F12" s="14"/>
      <c r="G12" s="14"/>
      <c r="H12" s="14"/>
      <c r="I12" s="14">
        <v>100</v>
      </c>
      <c r="J12" s="14"/>
      <c r="K12" s="14">
        <v>1000</v>
      </c>
      <c r="L12" s="14"/>
      <c r="M12" s="14"/>
      <c r="N12" s="14"/>
      <c r="O12" s="13"/>
      <c r="P12" s="13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>
      <c r="A13" s="12">
        <v>9</v>
      </c>
      <c r="B13" s="13" t="s">
        <v>129</v>
      </c>
      <c r="C13" s="17"/>
      <c r="D13" s="13"/>
      <c r="E13" s="14">
        <v>14500</v>
      </c>
      <c r="F13" s="14"/>
      <c r="G13" s="14"/>
      <c r="H13" s="14"/>
      <c r="I13" s="14">
        <v>250</v>
      </c>
      <c r="J13" s="14"/>
      <c r="K13" s="14">
        <v>1200</v>
      </c>
      <c r="L13" s="14"/>
      <c r="M13" s="14"/>
      <c r="N13" s="14"/>
      <c r="O13" s="13"/>
      <c r="P13" s="1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>
      <c r="A14" s="12">
        <v>10</v>
      </c>
      <c r="B14" s="13" t="s">
        <v>130</v>
      </c>
      <c r="C14" s="17"/>
      <c r="D14" s="13"/>
      <c r="E14" s="14">
        <v>7500</v>
      </c>
      <c r="F14" s="14"/>
      <c r="G14" s="14"/>
      <c r="H14" s="14"/>
      <c r="I14" s="14">
        <v>200</v>
      </c>
      <c r="J14" s="14"/>
      <c r="K14" s="14">
        <v>200</v>
      </c>
      <c r="L14" s="14"/>
      <c r="M14" s="14"/>
      <c r="N14" s="14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>
      <c r="A15" s="12">
        <v>11</v>
      </c>
      <c r="B15" s="13" t="s">
        <v>131</v>
      </c>
      <c r="C15" s="17"/>
      <c r="D15" s="13"/>
      <c r="E15" s="14">
        <v>200</v>
      </c>
      <c r="F15" s="14"/>
      <c r="G15" s="14"/>
      <c r="H15" s="14"/>
      <c r="I15" s="14"/>
      <c r="J15" s="14"/>
      <c r="K15" s="14">
        <v>50</v>
      </c>
      <c r="L15" s="14"/>
      <c r="M15" s="14"/>
      <c r="N15" s="1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>
      <c r="A16" s="12">
        <v>12</v>
      </c>
      <c r="B16" s="13" t="s">
        <v>132</v>
      </c>
      <c r="C16" s="17"/>
      <c r="D16" s="13"/>
      <c r="E16" s="14">
        <v>400</v>
      </c>
      <c r="F16" s="14"/>
      <c r="G16" s="14">
        <v>2000</v>
      </c>
      <c r="H16" s="14"/>
      <c r="I16" s="14">
        <v>100</v>
      </c>
      <c r="J16" s="14"/>
      <c r="K16" s="14">
        <v>500</v>
      </c>
      <c r="L16" s="14"/>
      <c r="M16" s="14"/>
      <c r="N16" s="14"/>
      <c r="O16" s="13"/>
      <c r="P16" s="13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1:56">
      <c r="A17" s="12">
        <v>13</v>
      </c>
      <c r="B17" s="13" t="s">
        <v>133</v>
      </c>
      <c r="C17" s="17"/>
      <c r="D17" s="13"/>
      <c r="E17" s="14"/>
      <c r="F17" s="14">
        <v>45000</v>
      </c>
      <c r="G17" s="14"/>
      <c r="H17" s="14">
        <v>4000</v>
      </c>
      <c r="I17" s="14"/>
      <c r="J17" s="14">
        <v>2400</v>
      </c>
      <c r="K17" s="14"/>
      <c r="L17" s="14">
        <v>3200</v>
      </c>
      <c r="M17" s="14"/>
      <c r="N17" s="14"/>
      <c r="O17" s="13"/>
      <c r="P17" s="13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</row>
    <row r="18" spans="1:56">
      <c r="A18" s="12">
        <v>14</v>
      </c>
      <c r="B18" s="13" t="s">
        <v>134</v>
      </c>
      <c r="C18" s="17"/>
      <c r="D18" s="13"/>
      <c r="E18" s="14"/>
      <c r="F18" s="14">
        <v>6000</v>
      </c>
      <c r="G18" s="14"/>
      <c r="H18" s="14"/>
      <c r="I18" s="14"/>
      <c r="J18" s="14"/>
      <c r="K18" s="14"/>
      <c r="L18" s="14"/>
      <c r="M18" s="14"/>
      <c r="N18" s="14"/>
      <c r="O18" s="13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</row>
    <row r="19" spans="1:56">
      <c r="A19" s="12">
        <v>15</v>
      </c>
      <c r="B19" s="13" t="s">
        <v>135</v>
      </c>
      <c r="C19" s="17"/>
      <c r="D19" s="13"/>
      <c r="E19" s="14">
        <v>8500</v>
      </c>
      <c r="F19" s="14"/>
      <c r="G19" s="14"/>
      <c r="H19" s="14"/>
      <c r="I19" s="14"/>
      <c r="J19" s="14"/>
      <c r="K19" s="14"/>
      <c r="L19" s="14"/>
      <c r="M19" s="14"/>
      <c r="N19" s="14"/>
      <c r="O19" s="13"/>
      <c r="P19" s="13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</row>
    <row r="20" spans="1:56">
      <c r="A20" s="12">
        <v>16</v>
      </c>
      <c r="B20" s="13" t="s">
        <v>136</v>
      </c>
      <c r="C20" s="17"/>
      <c r="D20" s="13"/>
      <c r="E20" s="14">
        <v>2800</v>
      </c>
      <c r="F20" s="14"/>
      <c r="G20" s="14"/>
      <c r="H20" s="14"/>
      <c r="I20" s="14">
        <v>300</v>
      </c>
      <c r="J20" s="14"/>
      <c r="K20" s="14"/>
      <c r="L20" s="14"/>
      <c r="M20" s="14"/>
      <c r="N20" s="14"/>
      <c r="O20" s="13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</row>
    <row r="21" spans="1:56">
      <c r="A21" s="12">
        <v>17</v>
      </c>
      <c r="B21" s="13" t="s">
        <v>137</v>
      </c>
      <c r="C21" s="17"/>
      <c r="D21" s="13"/>
      <c r="E21" s="14">
        <v>2500</v>
      </c>
      <c r="F21" s="14"/>
      <c r="G21" s="14">
        <v>2500</v>
      </c>
      <c r="H21" s="14"/>
      <c r="I21" s="14">
        <v>1800</v>
      </c>
      <c r="J21" s="14"/>
      <c r="K21" s="14"/>
      <c r="L21" s="14"/>
      <c r="M21" s="14"/>
      <c r="N21" s="14"/>
      <c r="O21" s="13"/>
      <c r="P21" s="13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</row>
    <row r="22" spans="1:56">
      <c r="A22" s="12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3"/>
      <c r="P22" s="13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</row>
    <row r="23" spans="1:56" s="23" customFormat="1">
      <c r="A23" s="19" t="s">
        <v>138</v>
      </c>
      <c r="B23" s="20" t="s">
        <v>139</v>
      </c>
      <c r="C23" s="20"/>
      <c r="D23" s="20"/>
      <c r="E23" s="21">
        <f t="shared" ref="E23:N23" si="2">SUM(E24:E46)</f>
        <v>0</v>
      </c>
      <c r="F23" s="21">
        <f t="shared" si="2"/>
        <v>0</v>
      </c>
      <c r="G23" s="21">
        <f t="shared" si="2"/>
        <v>0</v>
      </c>
      <c r="H23" s="21">
        <f t="shared" si="2"/>
        <v>0</v>
      </c>
      <c r="I23" s="21">
        <f t="shared" si="2"/>
        <v>16250</v>
      </c>
      <c r="J23" s="21">
        <f t="shared" si="2"/>
        <v>1500</v>
      </c>
      <c r="K23" s="21">
        <f t="shared" si="2"/>
        <v>27000</v>
      </c>
      <c r="L23" s="21">
        <f t="shared" si="2"/>
        <v>2400</v>
      </c>
      <c r="M23" s="21">
        <f t="shared" si="2"/>
        <v>31810</v>
      </c>
      <c r="N23" s="21">
        <f t="shared" si="2"/>
        <v>3600</v>
      </c>
      <c r="O23" s="20"/>
      <c r="P23" s="20"/>
      <c r="Q23" s="21">
        <f t="shared" ref="Q23:AF23" si="3">SUM(Q24:Q46)</f>
        <v>65200</v>
      </c>
      <c r="R23" s="21">
        <f t="shared" si="3"/>
        <v>7600</v>
      </c>
      <c r="S23" s="21">
        <f t="shared" si="3"/>
        <v>0</v>
      </c>
      <c r="T23" s="21">
        <f t="shared" si="3"/>
        <v>0</v>
      </c>
      <c r="U23" s="21">
        <f t="shared" si="3"/>
        <v>0</v>
      </c>
      <c r="V23" s="21">
        <f t="shared" si="3"/>
        <v>0</v>
      </c>
      <c r="W23" s="21">
        <f t="shared" si="3"/>
        <v>0</v>
      </c>
      <c r="X23" s="21">
        <f t="shared" si="3"/>
        <v>0</v>
      </c>
      <c r="Y23" s="21">
        <f t="shared" si="3"/>
        <v>0</v>
      </c>
      <c r="Z23" s="21">
        <f t="shared" si="3"/>
        <v>0</v>
      </c>
      <c r="AA23" s="21">
        <f t="shared" si="3"/>
        <v>0</v>
      </c>
      <c r="AB23" s="21">
        <f t="shared" si="3"/>
        <v>0</v>
      </c>
      <c r="AC23" s="21">
        <f t="shared" si="3"/>
        <v>0</v>
      </c>
      <c r="AD23" s="21">
        <f t="shared" si="3"/>
        <v>0</v>
      </c>
      <c r="AE23" s="21">
        <f t="shared" si="3"/>
        <v>0</v>
      </c>
      <c r="AF23" s="21">
        <f t="shared" si="3"/>
        <v>0</v>
      </c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</row>
    <row r="24" spans="1:56">
      <c r="A24" s="12">
        <v>1</v>
      </c>
      <c r="B24" s="13" t="s">
        <v>136</v>
      </c>
      <c r="C24" s="13"/>
      <c r="D24" s="13"/>
      <c r="E24" s="14"/>
      <c r="F24" s="14"/>
      <c r="G24" s="14"/>
      <c r="H24" s="14"/>
      <c r="I24" s="14">
        <v>650</v>
      </c>
      <c r="J24" s="14"/>
      <c r="K24" s="14">
        <v>1200</v>
      </c>
      <c r="L24" s="14"/>
      <c r="M24" s="14">
        <v>1800</v>
      </c>
      <c r="N24" s="14"/>
      <c r="O24" s="13"/>
      <c r="P24" s="13"/>
      <c r="Q24" s="14">
        <v>1900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</row>
    <row r="25" spans="1:56">
      <c r="A25" s="12">
        <v>2</v>
      </c>
      <c r="B25" s="13" t="s">
        <v>122</v>
      </c>
      <c r="C25" s="13"/>
      <c r="D25" s="13"/>
      <c r="E25" s="14"/>
      <c r="F25" s="14"/>
      <c r="G25" s="14"/>
      <c r="H25" s="14"/>
      <c r="I25" s="14"/>
      <c r="J25" s="14"/>
      <c r="K25" s="14">
        <v>300</v>
      </c>
      <c r="L25" s="14"/>
      <c r="M25" s="14">
        <v>500</v>
      </c>
      <c r="N25" s="14"/>
      <c r="O25" s="13"/>
      <c r="P25" s="13"/>
      <c r="Q25" s="14">
        <v>500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</row>
    <row r="26" spans="1:56">
      <c r="A26" s="12">
        <v>3</v>
      </c>
      <c r="B26" s="13" t="s">
        <v>123</v>
      </c>
      <c r="C26" s="13"/>
      <c r="D26" s="13"/>
      <c r="E26" s="14"/>
      <c r="F26" s="14"/>
      <c r="G26" s="14"/>
      <c r="H26" s="14"/>
      <c r="I26" s="14">
        <v>650</v>
      </c>
      <c r="J26" s="14"/>
      <c r="K26" s="14">
        <v>1200</v>
      </c>
      <c r="L26" s="14"/>
      <c r="M26" s="14">
        <v>1800</v>
      </c>
      <c r="N26" s="14"/>
      <c r="O26" s="13"/>
      <c r="P26" s="13"/>
      <c r="Q26" s="14">
        <v>3800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</row>
    <row r="27" spans="1:56">
      <c r="A27" s="12">
        <v>4</v>
      </c>
      <c r="B27" s="13" t="s">
        <v>124</v>
      </c>
      <c r="C27" s="13"/>
      <c r="D27" s="13"/>
      <c r="E27" s="14"/>
      <c r="F27" s="14"/>
      <c r="G27" s="14"/>
      <c r="H27" s="14"/>
      <c r="I27" s="14">
        <v>500</v>
      </c>
      <c r="J27" s="14"/>
      <c r="K27" s="14">
        <v>50</v>
      </c>
      <c r="L27" s="14"/>
      <c r="M27" s="14">
        <v>900</v>
      </c>
      <c r="N27" s="14"/>
      <c r="O27" s="13"/>
      <c r="P27" s="13"/>
      <c r="Q27" s="14">
        <v>1000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</row>
    <row r="28" spans="1:56">
      <c r="A28" s="12">
        <v>5</v>
      </c>
      <c r="B28" s="13" t="s">
        <v>125</v>
      </c>
      <c r="C28" s="13"/>
      <c r="D28" s="13"/>
      <c r="E28" s="14"/>
      <c r="F28" s="14"/>
      <c r="G28" s="14"/>
      <c r="H28" s="14"/>
      <c r="I28" s="14">
        <v>100</v>
      </c>
      <c r="J28" s="14"/>
      <c r="K28" s="14">
        <v>1100</v>
      </c>
      <c r="L28" s="14"/>
      <c r="M28" s="14">
        <v>300</v>
      </c>
      <c r="N28" s="14"/>
      <c r="O28" s="13"/>
      <c r="P28" s="13"/>
      <c r="Q28" s="14">
        <v>1500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</row>
    <row r="29" spans="1:56">
      <c r="A29" s="12">
        <v>6</v>
      </c>
      <c r="B29" s="13" t="s">
        <v>126</v>
      </c>
      <c r="C29" s="13"/>
      <c r="D29" s="13"/>
      <c r="E29" s="14"/>
      <c r="F29" s="14"/>
      <c r="G29" s="14"/>
      <c r="H29" s="14"/>
      <c r="I29" s="14">
        <v>50</v>
      </c>
      <c r="J29" s="14"/>
      <c r="K29" s="14">
        <v>50</v>
      </c>
      <c r="L29" s="14"/>
      <c r="M29" s="14">
        <v>10</v>
      </c>
      <c r="N29" s="14"/>
      <c r="O29" s="13"/>
      <c r="P29" s="13"/>
      <c r="Q29" s="14">
        <v>500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</row>
    <row r="30" spans="1:56">
      <c r="A30" s="12">
        <v>7</v>
      </c>
      <c r="B30" s="13" t="s">
        <v>127</v>
      </c>
      <c r="C30" s="13"/>
      <c r="D30" s="13"/>
      <c r="E30" s="14"/>
      <c r="F30" s="14"/>
      <c r="G30" s="14"/>
      <c r="H30" s="14"/>
      <c r="I30" s="14">
        <v>5000</v>
      </c>
      <c r="J30" s="14"/>
      <c r="K30" s="14">
        <v>2400</v>
      </c>
      <c r="L30" s="14"/>
      <c r="M30" s="14">
        <v>1300</v>
      </c>
      <c r="N30" s="14"/>
      <c r="O30" s="13"/>
      <c r="P30" s="13"/>
      <c r="Q30" s="14">
        <v>3500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</row>
    <row r="31" spans="1:56">
      <c r="A31" s="12">
        <v>8</v>
      </c>
      <c r="B31" s="13" t="s">
        <v>128</v>
      </c>
      <c r="C31" s="13"/>
      <c r="D31" s="13"/>
      <c r="E31" s="14"/>
      <c r="F31" s="14"/>
      <c r="G31" s="14"/>
      <c r="H31" s="14"/>
      <c r="I31" s="14">
        <v>100</v>
      </c>
      <c r="J31" s="14"/>
      <c r="K31" s="14">
        <v>900</v>
      </c>
      <c r="L31" s="14"/>
      <c r="M31" s="14">
        <v>200</v>
      </c>
      <c r="N31" s="14"/>
      <c r="O31" s="13"/>
      <c r="P31" s="13"/>
      <c r="Q31" s="14">
        <v>600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</row>
    <row r="32" spans="1:56">
      <c r="A32" s="12">
        <v>9</v>
      </c>
      <c r="B32" s="13" t="s">
        <v>129</v>
      </c>
      <c r="C32" s="13"/>
      <c r="D32" s="13"/>
      <c r="E32" s="14"/>
      <c r="F32" s="14"/>
      <c r="G32" s="14"/>
      <c r="H32" s="14"/>
      <c r="I32" s="14">
        <v>200</v>
      </c>
      <c r="J32" s="14"/>
      <c r="K32" s="14">
        <v>1100</v>
      </c>
      <c r="L32" s="14"/>
      <c r="M32" s="14">
        <v>1500</v>
      </c>
      <c r="N32" s="14"/>
      <c r="O32" s="13"/>
      <c r="P32" s="13"/>
      <c r="Q32" s="14">
        <v>4000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</row>
    <row r="33" spans="1:56">
      <c r="A33" s="12">
        <v>10</v>
      </c>
      <c r="B33" s="13" t="s">
        <v>130</v>
      </c>
      <c r="C33" s="13"/>
      <c r="D33" s="13"/>
      <c r="E33" s="14"/>
      <c r="F33" s="14"/>
      <c r="G33" s="14"/>
      <c r="H33" s="14"/>
      <c r="I33" s="14">
        <v>200</v>
      </c>
      <c r="J33" s="14"/>
      <c r="K33" s="14">
        <v>300</v>
      </c>
      <c r="L33" s="14"/>
      <c r="M33" s="14">
        <v>1500</v>
      </c>
      <c r="N33" s="14"/>
      <c r="O33" s="13"/>
      <c r="P33" s="13"/>
      <c r="Q33" s="14">
        <v>2800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</row>
    <row r="34" spans="1:56">
      <c r="A34" s="12">
        <v>11</v>
      </c>
      <c r="B34" s="13" t="s">
        <v>131</v>
      </c>
      <c r="C34" s="13"/>
      <c r="D34" s="13"/>
      <c r="E34" s="14"/>
      <c r="F34" s="14"/>
      <c r="G34" s="14"/>
      <c r="H34" s="14"/>
      <c r="I34" s="14"/>
      <c r="J34" s="14"/>
      <c r="K34" s="14">
        <v>1100</v>
      </c>
      <c r="L34" s="14"/>
      <c r="M34" s="14">
        <v>900</v>
      </c>
      <c r="N34" s="14"/>
      <c r="O34" s="13"/>
      <c r="P34" s="13"/>
      <c r="Q34" s="14">
        <v>200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</row>
    <row r="35" spans="1:56">
      <c r="A35" s="12">
        <v>12</v>
      </c>
      <c r="B35" s="13" t="s">
        <v>132</v>
      </c>
      <c r="C35" s="13"/>
      <c r="D35" s="13"/>
      <c r="E35" s="14"/>
      <c r="F35" s="14"/>
      <c r="G35" s="14"/>
      <c r="H35" s="14"/>
      <c r="I35" s="14"/>
      <c r="J35" s="14"/>
      <c r="K35" s="14">
        <v>1100</v>
      </c>
      <c r="L35" s="14"/>
      <c r="M35" s="14">
        <v>500</v>
      </c>
      <c r="N35" s="14"/>
      <c r="O35" s="13"/>
      <c r="P35" s="13"/>
      <c r="Q35" s="14">
        <v>200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</row>
    <row r="36" spans="1:56">
      <c r="A36" s="12">
        <v>13</v>
      </c>
      <c r="B36" s="13" t="s">
        <v>171</v>
      </c>
      <c r="C36" s="13"/>
      <c r="D36" s="13"/>
      <c r="E36" s="14"/>
      <c r="F36" s="14"/>
      <c r="G36" s="14"/>
      <c r="H36" s="14"/>
      <c r="I36" s="14">
        <v>1950</v>
      </c>
      <c r="J36" s="14"/>
      <c r="K36" s="14">
        <v>3000</v>
      </c>
      <c r="L36" s="14"/>
      <c r="M36" s="14">
        <v>4500</v>
      </c>
      <c r="N36" s="14"/>
      <c r="O36" s="13"/>
      <c r="P36" s="13"/>
      <c r="Q36" s="14">
        <v>9500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</row>
    <row r="37" spans="1:56">
      <c r="A37" s="12">
        <v>14</v>
      </c>
      <c r="B37" s="13" t="s">
        <v>140</v>
      </c>
      <c r="C37" s="13"/>
      <c r="D37" s="13"/>
      <c r="E37" s="14"/>
      <c r="F37" s="14"/>
      <c r="G37" s="14"/>
      <c r="H37" s="14"/>
      <c r="I37" s="14">
        <v>650</v>
      </c>
      <c r="J37" s="14"/>
      <c r="K37" s="14">
        <v>1200</v>
      </c>
      <c r="L37" s="14"/>
      <c r="M37" s="14">
        <v>1800</v>
      </c>
      <c r="N37" s="14"/>
      <c r="O37" s="13"/>
      <c r="P37" s="13"/>
      <c r="Q37" s="14">
        <v>3800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</row>
    <row r="38" spans="1:56">
      <c r="A38" s="12">
        <v>15</v>
      </c>
      <c r="B38" s="13" t="s">
        <v>141</v>
      </c>
      <c r="C38" s="13"/>
      <c r="D38" s="13"/>
      <c r="E38" s="14"/>
      <c r="F38" s="14"/>
      <c r="G38" s="14"/>
      <c r="H38" s="14"/>
      <c r="I38" s="14">
        <v>650</v>
      </c>
      <c r="J38" s="14"/>
      <c r="K38" s="14">
        <v>1200</v>
      </c>
      <c r="L38" s="14"/>
      <c r="M38" s="14">
        <v>1800</v>
      </c>
      <c r="N38" s="14"/>
      <c r="O38" s="13"/>
      <c r="P38" s="13"/>
      <c r="Q38" s="14">
        <v>3800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</row>
    <row r="39" spans="1:56">
      <c r="A39" s="12">
        <v>16</v>
      </c>
      <c r="B39" s="13" t="s">
        <v>142</v>
      </c>
      <c r="C39" s="13"/>
      <c r="D39" s="13"/>
      <c r="E39" s="14"/>
      <c r="F39" s="14"/>
      <c r="G39" s="14"/>
      <c r="H39" s="14"/>
      <c r="I39" s="14">
        <v>650</v>
      </c>
      <c r="J39" s="14"/>
      <c r="K39" s="14">
        <v>1200</v>
      </c>
      <c r="L39" s="14"/>
      <c r="M39" s="14">
        <v>1800</v>
      </c>
      <c r="N39" s="14"/>
      <c r="O39" s="13"/>
      <c r="P39" s="13"/>
      <c r="Q39" s="14">
        <v>3800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</row>
    <row r="40" spans="1:56">
      <c r="A40" s="12">
        <v>17</v>
      </c>
      <c r="B40" s="13" t="s">
        <v>143</v>
      </c>
      <c r="C40" s="13"/>
      <c r="D40" s="13"/>
      <c r="E40" s="14"/>
      <c r="F40" s="14"/>
      <c r="G40" s="14"/>
      <c r="H40" s="14"/>
      <c r="I40" s="14">
        <v>650</v>
      </c>
      <c r="J40" s="14"/>
      <c r="K40" s="14">
        <v>1200</v>
      </c>
      <c r="L40" s="14"/>
      <c r="M40" s="14">
        <v>1800</v>
      </c>
      <c r="N40" s="14"/>
      <c r="O40" s="13"/>
      <c r="P40" s="13"/>
      <c r="Q40" s="14">
        <v>3800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</row>
    <row r="41" spans="1:56">
      <c r="A41" s="12">
        <v>18</v>
      </c>
      <c r="B41" s="13" t="s">
        <v>144</v>
      </c>
      <c r="C41" s="13"/>
      <c r="D41" s="13"/>
      <c r="E41" s="14"/>
      <c r="F41" s="14"/>
      <c r="G41" s="14"/>
      <c r="H41" s="14"/>
      <c r="I41" s="14">
        <v>1000</v>
      </c>
      <c r="J41" s="14"/>
      <c r="K41" s="14">
        <v>1800</v>
      </c>
      <c r="L41" s="14"/>
      <c r="M41" s="14">
        <v>2700</v>
      </c>
      <c r="N41" s="14"/>
      <c r="O41" s="13"/>
      <c r="P41" s="13"/>
      <c r="Q41" s="14">
        <v>5700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</row>
    <row r="42" spans="1:56">
      <c r="A42" s="12">
        <v>19</v>
      </c>
      <c r="B42" s="24" t="s">
        <v>145</v>
      </c>
      <c r="C42" s="24"/>
      <c r="D42" s="24"/>
      <c r="E42" s="14"/>
      <c r="F42" s="14"/>
      <c r="G42" s="14"/>
      <c r="H42" s="14"/>
      <c r="I42" s="14">
        <v>2500</v>
      </c>
      <c r="J42" s="14"/>
      <c r="K42" s="14">
        <v>3600</v>
      </c>
      <c r="M42" s="14">
        <v>3500</v>
      </c>
      <c r="N42" s="14"/>
      <c r="O42" s="24"/>
      <c r="P42" s="24"/>
      <c r="Q42" s="14">
        <v>8500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</row>
    <row r="43" spans="1:56">
      <c r="A43" s="12">
        <v>20</v>
      </c>
      <c r="B43" s="24" t="s">
        <v>146</v>
      </c>
      <c r="C43" s="24"/>
      <c r="D43" s="24"/>
      <c r="E43" s="14"/>
      <c r="F43" s="14"/>
      <c r="G43" s="14"/>
      <c r="H43" s="14"/>
      <c r="I43" s="14">
        <v>100</v>
      </c>
      <c r="J43" s="14"/>
      <c r="K43" s="14">
        <v>600</v>
      </c>
      <c r="L43" s="14"/>
      <c r="M43" s="14">
        <v>900</v>
      </c>
      <c r="N43" s="14"/>
      <c r="O43" s="24"/>
      <c r="P43" s="24"/>
      <c r="Q43" s="14">
        <v>2000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</row>
    <row r="44" spans="1:56">
      <c r="A44" s="12">
        <v>21</v>
      </c>
      <c r="B44" s="24" t="s">
        <v>173</v>
      </c>
      <c r="C44" s="24"/>
      <c r="D44" s="24"/>
      <c r="E44" s="14"/>
      <c r="F44" s="14"/>
      <c r="G44" s="14"/>
      <c r="H44" s="14"/>
      <c r="I44" s="14"/>
      <c r="J44" s="14"/>
      <c r="K44" s="14">
        <v>1200</v>
      </c>
      <c r="L44" s="14"/>
      <c r="M44" s="14"/>
      <c r="N44" s="14"/>
      <c r="O44" s="24"/>
      <c r="P44" s="2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</row>
    <row r="45" spans="1:56">
      <c r="A45" s="12">
        <v>22</v>
      </c>
      <c r="B45" s="24" t="s">
        <v>147</v>
      </c>
      <c r="C45" s="24"/>
      <c r="D45" s="24"/>
      <c r="E45" s="14"/>
      <c r="F45" s="14"/>
      <c r="G45" s="14"/>
      <c r="H45" s="14"/>
      <c r="I45" s="14">
        <v>650</v>
      </c>
      <c r="J45" s="14"/>
      <c r="K45" s="14">
        <v>1200</v>
      </c>
      <c r="L45" s="14"/>
      <c r="M45" s="14">
        <v>1800</v>
      </c>
      <c r="N45" s="14"/>
      <c r="O45" s="24"/>
      <c r="P45" s="24"/>
      <c r="Q45" s="14">
        <v>3800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</row>
    <row r="46" spans="1:56" ht="33">
      <c r="A46" s="12">
        <v>23</v>
      </c>
      <c r="B46" s="24" t="s">
        <v>172</v>
      </c>
      <c r="C46" s="24"/>
      <c r="D46" s="24"/>
      <c r="E46" s="14"/>
      <c r="F46" s="14"/>
      <c r="G46" s="14"/>
      <c r="H46" s="14"/>
      <c r="I46" s="14"/>
      <c r="J46" s="14">
        <v>1500</v>
      </c>
      <c r="K46" s="14"/>
      <c r="L46" s="14">
        <v>2400</v>
      </c>
      <c r="M46" s="14"/>
      <c r="N46" s="14">
        <v>3600</v>
      </c>
      <c r="O46" s="24"/>
      <c r="P46" s="24"/>
      <c r="Q46" s="14"/>
      <c r="R46" s="14">
        <v>7600</v>
      </c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</row>
    <row r="47" spans="1:56" s="23" customFormat="1">
      <c r="A47" s="19" t="s">
        <v>148</v>
      </c>
      <c r="B47" s="25" t="s">
        <v>149</v>
      </c>
      <c r="C47" s="25"/>
      <c r="D47" s="25"/>
      <c r="E47" s="21">
        <f>SUM(E48:E51)</f>
        <v>1000</v>
      </c>
      <c r="F47" s="21">
        <f t="shared" ref="F47:AF47" si="4">SUM(F48:F51)</f>
        <v>0</v>
      </c>
      <c r="G47" s="21">
        <f t="shared" si="4"/>
        <v>1000</v>
      </c>
      <c r="H47" s="21">
        <f t="shared" si="4"/>
        <v>0</v>
      </c>
      <c r="I47" s="21">
        <f t="shared" si="4"/>
        <v>2900</v>
      </c>
      <c r="J47" s="21">
        <f t="shared" si="4"/>
        <v>0</v>
      </c>
      <c r="K47" s="21">
        <f t="shared" si="4"/>
        <v>3800</v>
      </c>
      <c r="L47" s="21">
        <f t="shared" si="4"/>
        <v>0</v>
      </c>
      <c r="M47" s="21">
        <f t="shared" si="4"/>
        <v>4000</v>
      </c>
      <c r="N47" s="21">
        <f t="shared" si="4"/>
        <v>0</v>
      </c>
      <c r="O47" s="25"/>
      <c r="P47" s="25"/>
      <c r="Q47" s="21">
        <f t="shared" si="4"/>
        <v>5500</v>
      </c>
      <c r="R47" s="21">
        <f t="shared" si="4"/>
        <v>0</v>
      </c>
      <c r="S47" s="21">
        <f t="shared" si="4"/>
        <v>10000</v>
      </c>
      <c r="T47" s="21">
        <f t="shared" si="4"/>
        <v>4000</v>
      </c>
      <c r="U47" s="21">
        <f t="shared" si="4"/>
        <v>6000</v>
      </c>
      <c r="V47" s="21">
        <f t="shared" si="4"/>
        <v>2000</v>
      </c>
      <c r="W47" s="21">
        <f t="shared" si="4"/>
        <v>40000</v>
      </c>
      <c r="X47" s="21">
        <f t="shared" si="4"/>
        <v>24000</v>
      </c>
      <c r="Y47" s="21">
        <f t="shared" si="4"/>
        <v>6000</v>
      </c>
      <c r="Z47" s="21">
        <f t="shared" si="4"/>
        <v>30000</v>
      </c>
      <c r="AA47" s="21">
        <f t="shared" si="4"/>
        <v>30000</v>
      </c>
      <c r="AB47" s="21">
        <f t="shared" si="4"/>
        <v>4000</v>
      </c>
      <c r="AC47" s="21">
        <f t="shared" si="4"/>
        <v>8000</v>
      </c>
      <c r="AD47" s="21">
        <f t="shared" si="4"/>
        <v>4000</v>
      </c>
      <c r="AE47" s="21">
        <f t="shared" si="4"/>
        <v>4000</v>
      </c>
      <c r="AF47" s="21">
        <f t="shared" si="4"/>
        <v>0</v>
      </c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</row>
    <row r="48" spans="1:56">
      <c r="A48" s="12">
        <v>27</v>
      </c>
      <c r="B48" s="13" t="s">
        <v>150</v>
      </c>
      <c r="C48" s="13"/>
      <c r="D48" s="13"/>
      <c r="E48" s="14"/>
      <c r="F48" s="14"/>
      <c r="G48" s="14"/>
      <c r="H48" s="14"/>
      <c r="I48" s="14">
        <v>500</v>
      </c>
      <c r="J48" s="14"/>
      <c r="K48" s="14">
        <v>800</v>
      </c>
      <c r="L48" s="14"/>
      <c r="M48" s="14">
        <v>1000</v>
      </c>
      <c r="N48" s="14"/>
      <c r="O48" s="13"/>
      <c r="P48" s="13"/>
      <c r="Q48" s="14">
        <v>2500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</row>
    <row r="49" spans="1:56">
      <c r="A49" s="12">
        <v>28</v>
      </c>
      <c r="B49" s="13" t="s">
        <v>151</v>
      </c>
      <c r="C49" s="13"/>
      <c r="D49" s="13"/>
      <c r="E49" s="14"/>
      <c r="F49" s="14"/>
      <c r="G49" s="14"/>
      <c r="H49" s="14"/>
      <c r="I49" s="14">
        <v>700</v>
      </c>
      <c r="J49" s="14"/>
      <c r="K49" s="14">
        <v>1000</v>
      </c>
      <c r="L49" s="14"/>
      <c r="M49" s="14">
        <v>1000</v>
      </c>
      <c r="N49" s="14"/>
      <c r="O49" s="13"/>
      <c r="P49" s="13"/>
      <c r="Q49" s="14">
        <v>1000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</row>
    <row r="50" spans="1:56">
      <c r="A50" s="12">
        <v>29</v>
      </c>
      <c r="B50" s="13" t="s">
        <v>152</v>
      </c>
      <c r="C50" s="13"/>
      <c r="D50" s="13"/>
      <c r="E50" s="14"/>
      <c r="F50" s="14"/>
      <c r="G50" s="14"/>
      <c r="H50" s="14"/>
      <c r="I50" s="14">
        <v>700</v>
      </c>
      <c r="J50" s="14"/>
      <c r="K50" s="14">
        <v>1000</v>
      </c>
      <c r="L50" s="14"/>
      <c r="M50" s="14">
        <v>1000</v>
      </c>
      <c r="N50" s="14"/>
      <c r="O50" s="13"/>
      <c r="P50" s="13"/>
      <c r="Q50" s="14">
        <v>1000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</row>
    <row r="51" spans="1:56">
      <c r="A51" s="12">
        <v>30</v>
      </c>
      <c r="B51" s="13" t="s">
        <v>153</v>
      </c>
      <c r="C51" s="13"/>
      <c r="D51" s="13"/>
      <c r="E51" s="14">
        <v>1000</v>
      </c>
      <c r="F51" s="14"/>
      <c r="G51" s="14">
        <v>1000</v>
      </c>
      <c r="H51" s="14"/>
      <c r="I51" s="14">
        <v>1000</v>
      </c>
      <c r="J51" s="14"/>
      <c r="K51" s="14">
        <v>1000</v>
      </c>
      <c r="L51" s="14"/>
      <c r="M51" s="14">
        <v>1000</v>
      </c>
      <c r="N51" s="14"/>
      <c r="O51" s="13"/>
      <c r="P51" s="13"/>
      <c r="Q51" s="14">
        <v>1000</v>
      </c>
      <c r="R51" s="14"/>
      <c r="S51" s="14">
        <v>10000</v>
      </c>
      <c r="T51" s="14">
        <v>4000</v>
      </c>
      <c r="U51" s="14">
        <v>6000</v>
      </c>
      <c r="V51" s="14">
        <v>2000</v>
      </c>
      <c r="W51" s="14">
        <v>40000</v>
      </c>
      <c r="X51" s="14">
        <v>24000</v>
      </c>
      <c r="Y51" s="14">
        <v>6000</v>
      </c>
      <c r="Z51" s="14">
        <v>30000</v>
      </c>
      <c r="AA51" s="14">
        <v>30000</v>
      </c>
      <c r="AB51" s="14">
        <v>4000</v>
      </c>
      <c r="AC51" s="14">
        <v>8000</v>
      </c>
      <c r="AD51" s="14">
        <v>4000</v>
      </c>
      <c r="AE51" s="14">
        <v>4000</v>
      </c>
      <c r="AF51" s="14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</row>
    <row r="52" spans="1:56" s="23" customFormat="1" ht="27" customHeight="1">
      <c r="A52" s="19"/>
      <c r="B52" s="20" t="s">
        <v>154</v>
      </c>
      <c r="C52" s="20"/>
      <c r="D52" s="20"/>
      <c r="E52" s="21">
        <f t="shared" ref="E52:N52" si="5">E4+E23+E47</f>
        <v>90400</v>
      </c>
      <c r="F52" s="21">
        <f t="shared" si="5"/>
        <v>85000</v>
      </c>
      <c r="G52" s="21">
        <f t="shared" si="5"/>
        <v>8070</v>
      </c>
      <c r="H52" s="21">
        <f t="shared" si="5"/>
        <v>6500</v>
      </c>
      <c r="I52" s="21">
        <f t="shared" si="5"/>
        <v>28600</v>
      </c>
      <c r="J52" s="21">
        <f t="shared" si="5"/>
        <v>3900</v>
      </c>
      <c r="K52" s="21">
        <f t="shared" si="5"/>
        <v>37500</v>
      </c>
      <c r="L52" s="21">
        <f t="shared" si="5"/>
        <v>5600</v>
      </c>
      <c r="M52" s="21">
        <f t="shared" si="5"/>
        <v>35810</v>
      </c>
      <c r="N52" s="21">
        <f t="shared" si="5"/>
        <v>3600</v>
      </c>
      <c r="O52" s="20"/>
      <c r="P52" s="20"/>
      <c r="Q52" s="21">
        <f t="shared" ref="Q52:AF52" si="6">Q4+Q23+Q47</f>
        <v>70700</v>
      </c>
      <c r="R52" s="21">
        <f t="shared" si="6"/>
        <v>7600</v>
      </c>
      <c r="S52" s="21">
        <f t="shared" si="6"/>
        <v>10000</v>
      </c>
      <c r="T52" s="21">
        <f t="shared" si="6"/>
        <v>4000</v>
      </c>
      <c r="U52" s="21">
        <f t="shared" si="6"/>
        <v>6000</v>
      </c>
      <c r="V52" s="21">
        <f t="shared" si="6"/>
        <v>2000</v>
      </c>
      <c r="W52" s="21">
        <f t="shared" si="6"/>
        <v>40000</v>
      </c>
      <c r="X52" s="21">
        <f t="shared" si="6"/>
        <v>24000</v>
      </c>
      <c r="Y52" s="21">
        <f t="shared" si="6"/>
        <v>6000</v>
      </c>
      <c r="Z52" s="21">
        <f t="shared" si="6"/>
        <v>30000</v>
      </c>
      <c r="AA52" s="21">
        <f t="shared" si="6"/>
        <v>30000</v>
      </c>
      <c r="AB52" s="21">
        <f t="shared" si="6"/>
        <v>4000</v>
      </c>
      <c r="AC52" s="21">
        <f t="shared" si="6"/>
        <v>8000</v>
      </c>
      <c r="AD52" s="21">
        <f t="shared" si="6"/>
        <v>4000</v>
      </c>
      <c r="AE52" s="21">
        <f t="shared" si="6"/>
        <v>4000</v>
      </c>
      <c r="AF52" s="21">
        <f t="shared" si="6"/>
        <v>0</v>
      </c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</row>
    <row r="53" spans="1:56">
      <c r="A53" s="26"/>
      <c r="B53" s="26"/>
      <c r="C53" s="26"/>
      <c r="D53" s="26"/>
      <c r="E53" s="27">
        <f>E52/500/4</f>
        <v>45.2</v>
      </c>
      <c r="F53" s="27">
        <f>F52/500/4</f>
        <v>42.5</v>
      </c>
      <c r="G53" s="27">
        <f t="shared" ref="G53:AF53" si="7">G52/500/4</f>
        <v>4.0350000000000001</v>
      </c>
      <c r="H53" s="27">
        <f t="shared" si="7"/>
        <v>3.25</v>
      </c>
      <c r="I53" s="27">
        <f t="shared" si="7"/>
        <v>14.3</v>
      </c>
      <c r="J53" s="27">
        <f t="shared" si="7"/>
        <v>1.95</v>
      </c>
      <c r="K53" s="27">
        <f t="shared" si="7"/>
        <v>18.75</v>
      </c>
      <c r="L53" s="27">
        <f t="shared" si="7"/>
        <v>2.8</v>
      </c>
      <c r="M53" s="27">
        <f t="shared" si="7"/>
        <v>17.905000000000001</v>
      </c>
      <c r="N53" s="27">
        <f t="shared" si="7"/>
        <v>1.8</v>
      </c>
      <c r="O53" s="26"/>
      <c r="P53" s="26"/>
      <c r="Q53" s="27">
        <f t="shared" si="7"/>
        <v>35.35</v>
      </c>
      <c r="R53" s="27">
        <f t="shared" si="7"/>
        <v>3.8</v>
      </c>
      <c r="S53" s="27">
        <f t="shared" si="7"/>
        <v>5</v>
      </c>
      <c r="T53" s="27">
        <f t="shared" si="7"/>
        <v>2</v>
      </c>
      <c r="U53" s="27">
        <f t="shared" si="7"/>
        <v>3</v>
      </c>
      <c r="V53" s="27">
        <f t="shared" si="7"/>
        <v>1</v>
      </c>
      <c r="W53" s="27">
        <f t="shared" si="7"/>
        <v>20</v>
      </c>
      <c r="X53" s="27">
        <f t="shared" si="7"/>
        <v>12</v>
      </c>
      <c r="Y53" s="27">
        <f t="shared" si="7"/>
        <v>3</v>
      </c>
      <c r="Z53" s="27">
        <f t="shared" si="7"/>
        <v>15</v>
      </c>
      <c r="AA53" s="27">
        <f t="shared" si="7"/>
        <v>15</v>
      </c>
      <c r="AB53" s="27">
        <f t="shared" si="7"/>
        <v>2</v>
      </c>
      <c r="AC53" s="27">
        <f t="shared" si="7"/>
        <v>4</v>
      </c>
      <c r="AD53" s="27">
        <f t="shared" si="7"/>
        <v>2</v>
      </c>
      <c r="AE53" s="27">
        <f t="shared" si="7"/>
        <v>2</v>
      </c>
      <c r="AF53" s="27">
        <f t="shared" si="7"/>
        <v>0</v>
      </c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</row>
    <row r="54" spans="1:56" s="28" customFormat="1">
      <c r="A54" s="38"/>
      <c r="B54" s="38"/>
      <c r="C54" s="38"/>
      <c r="D54" s="38"/>
      <c r="E54" s="39"/>
      <c r="F54" s="39"/>
      <c r="G54" s="39"/>
      <c r="H54" s="39"/>
      <c r="I54" s="39"/>
      <c r="J54" s="39"/>
      <c r="K54" s="39"/>
      <c r="L54" s="39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</row>
    <row r="55" spans="1:56" s="28" customFormat="1">
      <c r="K55" s="29"/>
      <c r="M55" s="29"/>
      <c r="N55" s="29"/>
      <c r="Q55" s="29"/>
      <c r="R55" s="29"/>
    </row>
  </sheetData>
  <mergeCells count="11">
    <mergeCell ref="M1:N1"/>
    <mergeCell ref="Q1:R1"/>
    <mergeCell ref="S1:T1"/>
    <mergeCell ref="U1:V1"/>
    <mergeCell ref="W1:X1"/>
    <mergeCell ref="K1:L1"/>
    <mergeCell ref="A1:A2"/>
    <mergeCell ref="B1:B2"/>
    <mergeCell ref="C1:F1"/>
    <mergeCell ref="G1:H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Tổng hợp tiền</vt:lpstr>
      <vt:lpstr>Tổng hợp khoan 2021</vt:lpstr>
      <vt:lpstr>TH giấy</vt:lpstr>
      <vt:lpstr>Chi tiết sửa</vt:lpstr>
      <vt:lpstr>'Tổng hợp khoan 2021'!Print_Titles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 Manh</dc:creator>
  <cp:keywords/>
  <dc:description/>
  <cp:lastModifiedBy>LEHUUNGOC</cp:lastModifiedBy>
  <cp:revision/>
  <cp:lastPrinted>2021-01-25T08:45:39Z</cp:lastPrinted>
  <dcterms:created xsi:type="dcterms:W3CDTF">2021-01-08T00:11:59Z</dcterms:created>
  <dcterms:modified xsi:type="dcterms:W3CDTF">2021-01-27T08:34:32Z</dcterms:modified>
  <cp:category/>
  <cp:contentStatus/>
</cp:coreProperties>
</file>