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7795" windowHeight="1233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S10" i="1" l="1"/>
  <c r="S8" i="1"/>
  <c r="S9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R155" i="1"/>
  <c r="M155" i="1"/>
  <c r="F155" i="1"/>
  <c r="C155" i="1"/>
  <c r="P154" i="1"/>
  <c r="P153" i="1"/>
  <c r="N153" i="1"/>
  <c r="O153" i="1" s="1"/>
  <c r="J153" i="1"/>
  <c r="P152" i="1"/>
  <c r="N152" i="1"/>
  <c r="O152" i="1" s="1"/>
  <c r="J152" i="1"/>
  <c r="P151" i="1"/>
  <c r="O151" i="1"/>
  <c r="J151" i="1"/>
  <c r="N151" i="1" s="1"/>
  <c r="P150" i="1"/>
  <c r="N150" i="1"/>
  <c r="O150" i="1" s="1"/>
  <c r="J150" i="1"/>
  <c r="P148" i="1"/>
  <c r="J148" i="1"/>
  <c r="N148" i="1" s="1"/>
  <c r="O148" i="1" s="1"/>
  <c r="P147" i="1"/>
  <c r="O147" i="1"/>
  <c r="N147" i="1"/>
  <c r="J147" i="1"/>
  <c r="P145" i="1"/>
  <c r="J145" i="1"/>
  <c r="N145" i="1" s="1"/>
  <c r="O145" i="1" s="1"/>
  <c r="P143" i="1"/>
  <c r="J143" i="1"/>
  <c r="N143" i="1" s="1"/>
  <c r="O143" i="1" s="1"/>
  <c r="P142" i="1"/>
  <c r="N142" i="1"/>
  <c r="O142" i="1" s="1"/>
  <c r="J142" i="1"/>
  <c r="P141" i="1"/>
  <c r="N141" i="1"/>
  <c r="O141" i="1" s="1"/>
  <c r="J141" i="1"/>
  <c r="P140" i="1"/>
  <c r="O140" i="1"/>
  <c r="J140" i="1"/>
  <c r="N140" i="1" s="1"/>
  <c r="H139" i="1"/>
  <c r="H155" i="1" s="1"/>
  <c r="G139" i="1"/>
  <c r="G155" i="1" s="1"/>
  <c r="E139" i="1"/>
  <c r="E155" i="1" s="1"/>
  <c r="D139" i="1"/>
  <c r="J139" i="1" s="1"/>
  <c r="P137" i="1"/>
  <c r="J137" i="1"/>
  <c r="N137" i="1" s="1"/>
  <c r="O137" i="1" s="1"/>
  <c r="P136" i="1"/>
  <c r="O136" i="1"/>
  <c r="N136" i="1"/>
  <c r="J136" i="1"/>
  <c r="P135" i="1"/>
  <c r="J135" i="1"/>
  <c r="N135" i="1" s="1"/>
  <c r="O135" i="1" s="1"/>
  <c r="L134" i="1"/>
  <c r="J134" i="1" s="1"/>
  <c r="N134" i="1" s="1"/>
  <c r="O134" i="1" s="1"/>
  <c r="P133" i="1"/>
  <c r="N133" i="1"/>
  <c r="O133" i="1" s="1"/>
  <c r="J133" i="1"/>
  <c r="P132" i="1"/>
  <c r="O132" i="1"/>
  <c r="J132" i="1"/>
  <c r="N132" i="1" s="1"/>
  <c r="P130" i="1"/>
  <c r="N130" i="1"/>
  <c r="O130" i="1" s="1"/>
  <c r="J130" i="1"/>
  <c r="P129" i="1"/>
  <c r="J129" i="1"/>
  <c r="N129" i="1" s="1"/>
  <c r="O129" i="1" s="1"/>
  <c r="P128" i="1"/>
  <c r="O128" i="1"/>
  <c r="N128" i="1"/>
  <c r="J128" i="1"/>
  <c r="P127" i="1"/>
  <c r="L127" i="1"/>
  <c r="J127" i="1" s="1"/>
  <c r="N127" i="1" s="1"/>
  <c r="O127" i="1" s="1"/>
  <c r="P125" i="1"/>
  <c r="J125" i="1"/>
  <c r="N125" i="1" s="1"/>
  <c r="O125" i="1" s="1"/>
  <c r="P124" i="1"/>
  <c r="O124" i="1"/>
  <c r="L123" i="1"/>
  <c r="P122" i="1"/>
  <c r="J122" i="1"/>
  <c r="N122" i="1" s="1"/>
  <c r="O122" i="1" s="1"/>
  <c r="P121" i="1"/>
  <c r="J121" i="1"/>
  <c r="N121" i="1" s="1"/>
  <c r="O121" i="1" s="1"/>
  <c r="P120" i="1"/>
  <c r="N120" i="1"/>
  <c r="O120" i="1" s="1"/>
  <c r="J120" i="1"/>
  <c r="P119" i="1"/>
  <c r="N119" i="1"/>
  <c r="O119" i="1" s="1"/>
  <c r="J119" i="1"/>
  <c r="P118" i="1"/>
  <c r="O118" i="1"/>
  <c r="J118" i="1"/>
  <c r="N118" i="1" s="1"/>
  <c r="P117" i="1"/>
  <c r="N117" i="1"/>
  <c r="O117" i="1" s="1"/>
  <c r="J117" i="1"/>
  <c r="P115" i="1"/>
  <c r="J115" i="1"/>
  <c r="N115" i="1" s="1"/>
  <c r="O115" i="1" s="1"/>
  <c r="P114" i="1"/>
  <c r="O114" i="1"/>
  <c r="N114" i="1"/>
  <c r="J114" i="1"/>
  <c r="P113" i="1"/>
  <c r="J113" i="1"/>
  <c r="N113" i="1" s="1"/>
  <c r="O113" i="1" s="1"/>
  <c r="L112" i="1"/>
  <c r="J112" i="1" s="1"/>
  <c r="N112" i="1" s="1"/>
  <c r="O112" i="1" s="1"/>
  <c r="P111" i="1"/>
  <c r="N111" i="1"/>
  <c r="O111" i="1" s="1"/>
  <c r="L111" i="1"/>
  <c r="J111" i="1"/>
  <c r="P110" i="1"/>
  <c r="L110" i="1"/>
  <c r="J110" i="1" s="1"/>
  <c r="N110" i="1" s="1"/>
  <c r="O110" i="1" s="1"/>
  <c r="P109" i="1"/>
  <c r="N109" i="1"/>
  <c r="O109" i="1" s="1"/>
  <c r="J109" i="1"/>
  <c r="P108" i="1"/>
  <c r="O108" i="1"/>
  <c r="J108" i="1"/>
  <c r="N108" i="1" s="1"/>
  <c r="P107" i="1"/>
  <c r="N107" i="1"/>
  <c r="O107" i="1" s="1"/>
  <c r="J107" i="1"/>
  <c r="P106" i="1"/>
  <c r="J106" i="1"/>
  <c r="N106" i="1" s="1"/>
  <c r="O106" i="1" s="1"/>
  <c r="P105" i="1"/>
  <c r="O105" i="1"/>
  <c r="N105" i="1"/>
  <c r="P104" i="1"/>
  <c r="N104" i="1"/>
  <c r="O104" i="1" s="1"/>
  <c r="J104" i="1"/>
  <c r="P103" i="1"/>
  <c r="O103" i="1"/>
  <c r="J103" i="1"/>
  <c r="N103" i="1" s="1"/>
  <c r="P101" i="1"/>
  <c r="N101" i="1"/>
  <c r="O101" i="1" s="1"/>
  <c r="P100" i="1"/>
  <c r="L100" i="1"/>
  <c r="J100" i="1" s="1"/>
  <c r="N100" i="1" s="1"/>
  <c r="O100" i="1" s="1"/>
  <c r="P99" i="1"/>
  <c r="O99" i="1"/>
  <c r="P98" i="1"/>
  <c r="J98" i="1"/>
  <c r="N98" i="1" s="1"/>
  <c r="O98" i="1" s="1"/>
  <c r="P97" i="1"/>
  <c r="O97" i="1"/>
  <c r="N97" i="1"/>
  <c r="J97" i="1"/>
  <c r="P96" i="1"/>
  <c r="L96" i="1"/>
  <c r="J96" i="1" s="1"/>
  <c r="N96" i="1" s="1"/>
  <c r="O96" i="1" s="1"/>
  <c r="P95" i="1"/>
  <c r="J95" i="1"/>
  <c r="N95" i="1" s="1"/>
  <c r="O95" i="1" s="1"/>
  <c r="P94" i="1"/>
  <c r="O94" i="1"/>
  <c r="N94" i="1"/>
  <c r="J94" i="1"/>
  <c r="P93" i="1"/>
  <c r="J93" i="1"/>
  <c r="N93" i="1" s="1"/>
  <c r="O93" i="1" s="1"/>
  <c r="P92" i="1"/>
  <c r="J92" i="1"/>
  <c r="N92" i="1" s="1"/>
  <c r="O92" i="1" s="1"/>
  <c r="L91" i="1"/>
  <c r="P90" i="1"/>
  <c r="J90" i="1"/>
  <c r="N90" i="1" s="1"/>
  <c r="O90" i="1" s="1"/>
  <c r="P89" i="1"/>
  <c r="J89" i="1"/>
  <c r="N89" i="1" s="1"/>
  <c r="O89" i="1" s="1"/>
  <c r="P87" i="1"/>
  <c r="N87" i="1"/>
  <c r="O87" i="1" s="1"/>
  <c r="J87" i="1"/>
  <c r="P86" i="1"/>
  <c r="N86" i="1"/>
  <c r="O86" i="1" s="1"/>
  <c r="J86" i="1"/>
  <c r="P85" i="1"/>
  <c r="O85" i="1"/>
  <c r="J85" i="1"/>
  <c r="N85" i="1" s="1"/>
  <c r="P84" i="1"/>
  <c r="N84" i="1"/>
  <c r="O84" i="1" s="1"/>
  <c r="J84" i="1"/>
  <c r="P83" i="1"/>
  <c r="J83" i="1"/>
  <c r="N83" i="1" s="1"/>
  <c r="O83" i="1" s="1"/>
  <c r="P82" i="1"/>
  <c r="O82" i="1"/>
  <c r="N82" i="1"/>
  <c r="J82" i="1"/>
  <c r="P81" i="1"/>
  <c r="J81" i="1"/>
  <c r="N81" i="1" s="1"/>
  <c r="O81" i="1" s="1"/>
  <c r="P79" i="1"/>
  <c r="J79" i="1"/>
  <c r="N79" i="1" s="1"/>
  <c r="O79" i="1" s="1"/>
  <c r="P78" i="1"/>
  <c r="N78" i="1"/>
  <c r="O78" i="1" s="1"/>
  <c r="J78" i="1"/>
  <c r="P77" i="1"/>
  <c r="N77" i="1"/>
  <c r="O77" i="1" s="1"/>
  <c r="P76" i="1"/>
  <c r="O76" i="1"/>
  <c r="N76" i="1"/>
  <c r="J76" i="1"/>
  <c r="P75" i="1"/>
  <c r="L75" i="1"/>
  <c r="J75" i="1" s="1"/>
  <c r="N75" i="1" s="1"/>
  <c r="O75" i="1" s="1"/>
  <c r="L74" i="1"/>
  <c r="P73" i="1"/>
  <c r="O73" i="1"/>
  <c r="J73" i="1"/>
  <c r="N73" i="1" s="1"/>
  <c r="L72" i="1"/>
  <c r="P72" i="1" s="1"/>
  <c r="J72" i="1"/>
  <c r="N72" i="1" s="1"/>
  <c r="O72" i="1" s="1"/>
  <c r="P71" i="1"/>
  <c r="O71" i="1"/>
  <c r="N71" i="1"/>
  <c r="J71" i="1"/>
  <c r="L70" i="1"/>
  <c r="P69" i="1"/>
  <c r="J69" i="1"/>
  <c r="N69" i="1" s="1"/>
  <c r="O69" i="1" s="1"/>
  <c r="P67" i="1"/>
  <c r="O67" i="1"/>
  <c r="N67" i="1"/>
  <c r="J67" i="1"/>
  <c r="P66" i="1"/>
  <c r="J66" i="1"/>
  <c r="N66" i="1" s="1"/>
  <c r="O66" i="1" s="1"/>
  <c r="P65" i="1"/>
  <c r="J65" i="1"/>
  <c r="N65" i="1" s="1"/>
  <c r="O65" i="1" s="1"/>
  <c r="P64" i="1"/>
  <c r="N64" i="1"/>
  <c r="O64" i="1" s="1"/>
  <c r="J64" i="1"/>
  <c r="P63" i="1"/>
  <c r="N63" i="1"/>
  <c r="O63" i="1" s="1"/>
  <c r="J63" i="1"/>
  <c r="P62" i="1"/>
  <c r="O62" i="1"/>
  <c r="J62" i="1"/>
  <c r="N62" i="1" s="1"/>
  <c r="P61" i="1"/>
  <c r="N61" i="1"/>
  <c r="O61" i="1" s="1"/>
  <c r="J61" i="1"/>
  <c r="L60" i="1"/>
  <c r="P59" i="1"/>
  <c r="O59" i="1"/>
  <c r="J59" i="1"/>
  <c r="N59" i="1" s="1"/>
  <c r="P58" i="1"/>
  <c r="N58" i="1"/>
  <c r="O58" i="1" s="1"/>
  <c r="J58" i="1"/>
  <c r="P57" i="1"/>
  <c r="O57" i="1"/>
  <c r="J57" i="1"/>
  <c r="N57" i="1" s="1"/>
  <c r="P56" i="1"/>
  <c r="O56" i="1"/>
  <c r="N56" i="1"/>
  <c r="J56" i="1"/>
  <c r="P55" i="1"/>
  <c r="J55" i="1"/>
  <c r="N55" i="1" s="1"/>
  <c r="O55" i="1" s="1"/>
  <c r="P53" i="1"/>
  <c r="N53" i="1"/>
  <c r="O53" i="1" s="1"/>
  <c r="P52" i="1"/>
  <c r="N52" i="1"/>
  <c r="O52" i="1" s="1"/>
  <c r="P51" i="1"/>
  <c r="J51" i="1"/>
  <c r="N51" i="1" s="1"/>
  <c r="O51" i="1" s="1"/>
  <c r="P50" i="1"/>
  <c r="N50" i="1"/>
  <c r="O50" i="1" s="1"/>
  <c r="J50" i="1"/>
  <c r="P49" i="1"/>
  <c r="N49" i="1"/>
  <c r="O49" i="1" s="1"/>
  <c r="L49" i="1"/>
  <c r="J49" i="1"/>
  <c r="P48" i="1"/>
  <c r="J48" i="1"/>
  <c r="N48" i="1" s="1"/>
  <c r="O48" i="1" s="1"/>
  <c r="P47" i="1"/>
  <c r="N47" i="1"/>
  <c r="O47" i="1" s="1"/>
  <c r="J47" i="1"/>
  <c r="P46" i="1"/>
  <c r="N46" i="1"/>
  <c r="O46" i="1" s="1"/>
  <c r="J46" i="1"/>
  <c r="P45" i="1"/>
  <c r="O45" i="1"/>
  <c r="J45" i="1"/>
  <c r="N45" i="1" s="1"/>
  <c r="P44" i="1"/>
  <c r="N44" i="1"/>
  <c r="O44" i="1" s="1"/>
  <c r="J44" i="1"/>
  <c r="P43" i="1"/>
  <c r="J43" i="1"/>
  <c r="N43" i="1" s="1"/>
  <c r="O43" i="1" s="1"/>
  <c r="P42" i="1"/>
  <c r="O42" i="1"/>
  <c r="J42" i="1"/>
  <c r="N42" i="1" s="1"/>
  <c r="P41" i="1"/>
  <c r="N41" i="1"/>
  <c r="O41" i="1" s="1"/>
  <c r="J41" i="1"/>
  <c r="P40" i="1"/>
  <c r="O40" i="1"/>
  <c r="J40" i="1"/>
  <c r="N40" i="1" s="1"/>
  <c r="P39" i="1"/>
  <c r="N39" i="1"/>
  <c r="O39" i="1" s="1"/>
  <c r="J39" i="1"/>
  <c r="L38" i="1"/>
  <c r="P37" i="1"/>
  <c r="J37" i="1"/>
  <c r="N37" i="1" s="1"/>
  <c r="O37" i="1" s="1"/>
  <c r="P36" i="1"/>
  <c r="N36" i="1"/>
  <c r="O36" i="1" s="1"/>
  <c r="J36" i="1"/>
  <c r="P34" i="1"/>
  <c r="O34" i="1"/>
  <c r="J34" i="1"/>
  <c r="N34" i="1" s="1"/>
  <c r="P32" i="1"/>
  <c r="N32" i="1"/>
  <c r="O32" i="1" s="1"/>
  <c r="J32" i="1"/>
  <c r="P31" i="1"/>
  <c r="O31" i="1"/>
  <c r="J31" i="1"/>
  <c r="N31" i="1" s="1"/>
  <c r="P30" i="1"/>
  <c r="N30" i="1"/>
  <c r="O30" i="1" s="1"/>
  <c r="J30" i="1"/>
  <c r="L29" i="1"/>
  <c r="P28" i="1"/>
  <c r="J28" i="1"/>
  <c r="N28" i="1" s="1"/>
  <c r="O28" i="1" s="1"/>
  <c r="P26" i="1"/>
  <c r="N26" i="1"/>
  <c r="O26" i="1" s="1"/>
  <c r="J26" i="1"/>
  <c r="P25" i="1"/>
  <c r="O25" i="1"/>
  <c r="J25" i="1"/>
  <c r="N25" i="1" s="1"/>
  <c r="P24" i="1"/>
  <c r="N24" i="1"/>
  <c r="O24" i="1" s="1"/>
  <c r="J24" i="1"/>
  <c r="L23" i="1"/>
  <c r="P22" i="1"/>
  <c r="J22" i="1"/>
  <c r="N22" i="1" s="1"/>
  <c r="O22" i="1" s="1"/>
  <c r="P20" i="1"/>
  <c r="N20" i="1"/>
  <c r="O20" i="1" s="1"/>
  <c r="J20" i="1"/>
  <c r="P19" i="1"/>
  <c r="J19" i="1"/>
  <c r="N19" i="1" s="1"/>
  <c r="O19" i="1" s="1"/>
  <c r="P18" i="1"/>
  <c r="N18" i="1"/>
  <c r="O18" i="1" s="1"/>
  <c r="J18" i="1"/>
  <c r="P17" i="1"/>
  <c r="O17" i="1"/>
  <c r="J17" i="1"/>
  <c r="N17" i="1" s="1"/>
  <c r="P16" i="1"/>
  <c r="N16" i="1"/>
  <c r="O16" i="1" s="1"/>
  <c r="J16" i="1"/>
  <c r="P15" i="1"/>
  <c r="O15" i="1"/>
  <c r="J15" i="1"/>
  <c r="N15" i="1" s="1"/>
  <c r="P14" i="1"/>
  <c r="N14" i="1"/>
  <c r="O14" i="1" s="1"/>
  <c r="J14" i="1"/>
  <c r="P13" i="1"/>
  <c r="J13" i="1"/>
  <c r="N13" i="1" s="1"/>
  <c r="O13" i="1" s="1"/>
  <c r="P11" i="1"/>
  <c r="N11" i="1"/>
  <c r="O11" i="1" s="1"/>
  <c r="J11" i="1"/>
  <c r="P10" i="1"/>
  <c r="J10" i="1"/>
  <c r="N10" i="1" s="1"/>
  <c r="O10" i="1" s="1"/>
  <c r="P9" i="1"/>
  <c r="N9" i="1"/>
  <c r="O9" i="1" s="1"/>
  <c r="J9" i="1"/>
  <c r="P8" i="1"/>
  <c r="J8" i="1"/>
  <c r="S155" i="1" l="1"/>
  <c r="L155" i="1"/>
  <c r="P23" i="1"/>
  <c r="J23" i="1"/>
  <c r="N23" i="1" s="1"/>
  <c r="O23" i="1" s="1"/>
  <c r="P29" i="1"/>
  <c r="J29" i="1"/>
  <c r="N29" i="1" s="1"/>
  <c r="O29" i="1" s="1"/>
  <c r="P38" i="1"/>
  <c r="J38" i="1"/>
  <c r="N38" i="1" s="1"/>
  <c r="O38" i="1" s="1"/>
  <c r="J70" i="1"/>
  <c r="N70" i="1" s="1"/>
  <c r="O70" i="1" s="1"/>
  <c r="P70" i="1"/>
  <c r="N8" i="1"/>
  <c r="P112" i="1"/>
  <c r="P123" i="1"/>
  <c r="J123" i="1"/>
  <c r="N123" i="1" s="1"/>
  <c r="O123" i="1" s="1"/>
  <c r="P134" i="1"/>
  <c r="N139" i="1"/>
  <c r="O139" i="1" s="1"/>
  <c r="P139" i="1"/>
  <c r="D155" i="1"/>
  <c r="P91" i="1"/>
  <c r="J91" i="1"/>
  <c r="N91" i="1" s="1"/>
  <c r="O91" i="1" s="1"/>
  <c r="P60" i="1"/>
  <c r="J60" i="1"/>
  <c r="N60" i="1" s="1"/>
  <c r="O60" i="1" s="1"/>
  <c r="P74" i="1"/>
  <c r="J74" i="1"/>
  <c r="N74" i="1" s="1"/>
  <c r="O74" i="1" s="1"/>
  <c r="C156" i="1"/>
  <c r="N155" i="1" l="1"/>
  <c r="O8" i="1"/>
  <c r="O155" i="1" s="1"/>
  <c r="P155" i="1"/>
  <c r="J155" i="1"/>
</calcChain>
</file>

<file path=xl/sharedStrings.xml><?xml version="1.0" encoding="utf-8"?>
<sst xmlns="http://schemas.openxmlformats.org/spreadsheetml/2006/main" count="203" uniqueCount="194">
  <si>
    <t xml:space="preserve">                 SỞ Y TẾ NGHỆ AN </t>
  </si>
  <si>
    <t>CỘNG HÒA XÃ HỘI CHỦ NGHĨA VIỆT NAM</t>
  </si>
  <si>
    <t>TRUNG TÂM Y TẾ HUYỆN QUỲ CHÂU</t>
  </si>
  <si>
    <t>Độc lập - Tự do - Hạnh phúc</t>
  </si>
  <si>
    <t>TT</t>
  </si>
  <si>
    <t>Họ và tên</t>
  </si>
  <si>
    <t>Hệ số lương</t>
  </si>
  <si>
    <t>Phụ cấp tính theo hệ số lương</t>
  </si>
  <si>
    <t>Tổng cộng hệ số và phụ cấp</t>
  </si>
  <si>
    <t>Trừ 1% Công đoàn phí hàng tháng 12/2020</t>
  </si>
  <si>
    <t>Chức vụ</t>
  </si>
  <si>
    <t>Khu vực</t>
  </si>
  <si>
    <t xml:space="preserve">Trách nhiệm </t>
  </si>
  <si>
    <t>Độc hại</t>
  </si>
  <si>
    <t>Lưu động</t>
  </si>
  <si>
    <t>Ưu đãi</t>
  </si>
  <si>
    <t>Vượt khung</t>
  </si>
  <si>
    <t>Cấp ủy</t>
  </si>
  <si>
    <t>Cộng phụ cấp</t>
  </si>
  <si>
    <t>%</t>
  </si>
  <si>
    <t>Hệ số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</si>
  <si>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</si>
  <si>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</si>
  <si>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</si>
  <si>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</si>
  <si>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</si>
  <si>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</si>
  <si>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</si>
  <si>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</si>
  <si>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</si>
  <si>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</si>
  <si>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</si>
  <si>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</si>
  <si>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</si>
  <si>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</si>
  <si>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Nguyễn Tiến Mạnh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</si>
  <si>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</si>
  <si>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</si>
  <si>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</si>
  <si>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</si>
  <si>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</si>
  <si>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</si>
  <si>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</si>
  <si>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</si>
  <si>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</si>
  <si>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</si>
  <si>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</si>
  <si>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Trần Thị Hương</t>
  </si>
  <si>
    <t>Hồ Thị Thanh</t>
  </si>
  <si>
    <t>Lê Thị Hồng Thắm</t>
  </si>
  <si>
    <t>Đinh Thị Thu Trang</t>
  </si>
  <si>
    <t>V</t>
  </si>
  <si>
    <t>Phòng Điều dưỡng</t>
  </si>
  <si>
    <t>Tống Thị Mỹ Châu</t>
  </si>
  <si>
    <t>VI</t>
  </si>
  <si>
    <t>Khoa Nội - Nhi - Lây Tổng hợp</t>
  </si>
  <si>
    <t>Lang Thị Nga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</si>
  <si>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</si>
  <si>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</si>
  <si>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</si>
  <si>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</si>
  <si>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</si>
  <si>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</si>
  <si>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</si>
  <si>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</si>
  <si>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</si>
  <si>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</si>
  <si>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</si>
  <si>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</si>
  <si>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</si>
  <si>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</si>
  <si>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Lương Thị Nhã</t>
  </si>
  <si>
    <t>Lang Thị Trúc Phương</t>
  </si>
  <si>
    <t>Vi Ngọc Trâm</t>
  </si>
  <si>
    <t>VII</t>
  </si>
  <si>
    <t>Khoa Ngoại tổng hợp</t>
  </si>
  <si>
    <t>Lương Văn Thuỷ</t>
  </si>
  <si>
    <t>Lê Việt Thắng</t>
  </si>
  <si>
    <t>Sầm Thị Hà</t>
  </si>
  <si>
    <t>Lô Thanh Ngọc</t>
  </si>
  <si>
    <t>Hủn Vi Thành</t>
  </si>
  <si>
    <t>Vy Thị Vinh</t>
  </si>
  <si>
    <t>Vy Thị Danh</t>
  </si>
  <si>
    <t>Lương Thị Tuyết</t>
  </si>
  <si>
    <t>Châu Minh Cương</t>
  </si>
  <si>
    <t>Lê Thị Hoài</t>
  </si>
  <si>
    <t>Lê Thị Thu Huyền</t>
  </si>
  <si>
    <t>Mạc Thị Yến</t>
  </si>
  <si>
    <t>Nguyễn Văn Hiếu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</si>
  <si>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</si>
  <si>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</si>
  <si>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</si>
  <si>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</si>
  <si>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</si>
  <si>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</si>
  <si>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</si>
  <si>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</si>
  <si>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</si>
  <si>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</si>
  <si>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</si>
  <si>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</si>
  <si>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</si>
  <si>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</si>
  <si>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</si>
  <si>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</si>
  <si>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</si>
  <si>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</si>
  <si>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</si>
  <si>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</si>
  <si>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</si>
  <si>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</si>
  <si>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X</t>
  </si>
  <si>
    <t>Khoa khám bệnh</t>
  </si>
  <si>
    <t>Vi Thị Xuân</t>
  </si>
  <si>
    <t>Lương Xuân Quỳnh</t>
  </si>
  <si>
    <t>Lê Thị Nga</t>
  </si>
  <si>
    <t>Vi Thi Hương</t>
  </si>
  <si>
    <t>Trần Thị Thúy Ngân</t>
  </si>
  <si>
    <t>Nguyễn Tuấn Anh</t>
  </si>
  <si>
    <t>Vi Thị Hải Hậu</t>
  </si>
  <si>
    <t>Lang Thị Chiến</t>
  </si>
  <si>
    <t>Vi Thị Lan</t>
  </si>
  <si>
    <t>Lữ Thị Thuận</t>
  </si>
  <si>
    <t>Nguyễn Thành Chung</t>
  </si>
  <si>
    <t>Lang Thị Hoa</t>
  </si>
  <si>
    <t>Lương Quý Nhân</t>
  </si>
  <si>
    <t>XI</t>
  </si>
  <si>
    <t>Khoa Cận lâm sàng</t>
  </si>
  <si>
    <t>Lương Văn Thuơng</t>
  </si>
  <si>
    <t xml:space="preserve">Cao Thị Huyền 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</si>
  <si>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</si>
  <si>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</si>
  <si>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</si>
  <si>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</si>
  <si>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</si>
  <si>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</si>
  <si>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</si>
  <si>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</si>
  <si>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Cao Văn Khánh</t>
  </si>
  <si>
    <t>Phạm Đức Anh</t>
  </si>
  <si>
    <t>Vi Nam Đông</t>
  </si>
  <si>
    <t>XII</t>
  </si>
  <si>
    <t>Khoa Dược</t>
  </si>
  <si>
    <t>Mạc Thành Linh</t>
  </si>
  <si>
    <t>Phan Thị Lài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</si>
  <si>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</si>
  <si>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</si>
  <si>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</si>
  <si>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</si>
  <si>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</si>
  <si>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</si>
  <si>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XIII</t>
  </si>
  <si>
    <t>Điều trị Methadone</t>
  </si>
  <si>
    <t>Nguyễn Tiến Dũng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</si>
  <si>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</si>
  <si>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</si>
  <si>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</si>
  <si>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</si>
  <si>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</si>
  <si>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</si>
  <si>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</si>
  <si>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</si>
  <si>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</si>
  <si>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</si>
  <si>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</t>
  </si>
  <si>
    <t>Phan Xuân Đức</t>
  </si>
  <si>
    <t>Lô Thị Thu</t>
  </si>
  <si>
    <t>Lương Thị Loan</t>
  </si>
  <si>
    <t xml:space="preserve">Lô Thanh Hương </t>
  </si>
  <si>
    <t xml:space="preserve">Phạm Đình Thuần </t>
  </si>
  <si>
    <t xml:space="preserve">Trương Thanh Tâm </t>
  </si>
  <si>
    <t>Hoàng Thị Lệ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</si>
  <si>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</si>
  <si>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</si>
  <si>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</si>
  <si>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</si>
  <si>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</si>
  <si>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</si>
  <si>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Vi Thị Trang</t>
  </si>
  <si>
    <t>XIV</t>
  </si>
  <si>
    <t>Hợp đồng thuê khoán</t>
  </si>
  <si>
    <t>TỔNG CỘNG:</t>
  </si>
  <si>
    <t>Tiền ghi bằng chữ:</t>
  </si>
  <si>
    <t>Quỳ châu, ngày 11 tháng 12 năm 2020</t>
  </si>
  <si>
    <t xml:space="preserve">THỦ TRƯỞNG ĐƠN VỊ </t>
  </si>
  <si>
    <t>NGƯỜI LẬP</t>
  </si>
  <si>
    <t>KẾ TOÁN TRƯỞNG</t>
  </si>
  <si>
    <t>GIÁM ĐỐC</t>
  </si>
  <si>
    <t xml:space="preserve">      Lê Hữu Ngọc</t>
  </si>
  <si>
    <t xml:space="preserve">Đặng Tân Minh </t>
  </si>
  <si>
    <t>TỔNG CỘNG CÔNG ĐOÀN QUÝ 4</t>
  </si>
  <si>
    <t>Trừ 1% Công đoàn phí hàng tháng 11/2020</t>
  </si>
  <si>
    <t>Trừ 1% Công đoàn phí hàng tháng 10/2020</t>
  </si>
  <si>
    <t>DANH SÁCH CÁN BỘ NỘP TIỀN PHÍ CÔNG ĐOÀN QUÝ 4 - NĂM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</si>
</sst>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₫_-;\-* #,##0.00\ _₫_-;_-* &quot;-&quot;??\ _₫_-;_-@_-"/>
    <numFmt numFmtId="164" formatCode="_(* #,##0_);_(* \(#,##0\);_(* &quot;-&quot;???_);_(@_)"/>
    <numFmt numFmtId="165" formatCode="0.000"/>
    <numFmt numFmtId="166" formatCode="_(* #,##0_);_(* \(#,##0\);_(* &quot;-&quot;??_);_(@_)"/>
    <numFmt numFmtId="167" formatCode="0.0"/>
    <numFmt numFmtId="168" formatCode="_(* #,##0.0_);_(* \(#,##0.0\);_(* &quot;-&quot;??_);_(@_)"/>
    <numFmt numFmtId="169" formatCode="0.0000"/>
    <numFmt numFmtId="170" formatCode="_(* #,##0.000_);_(* \(#,##0.000\);_(* &quot;-&quot;??_);_(@_)"/>
    <numFmt numFmtId="171" formatCode="_(* #,##0.00_);_(* \(#,##0.00\);_(* &quot;-&quot;??_);_(@_)"/>
    <numFmt numFmtId="172" formatCode="_(* #,##0.0000_);_(* \(#,##0.0000\);_(* &quot;-&quot;??_);_(@_)"/>
    <numFmt numFmtId="173" formatCode="#,##0.0000"/>
  </numFmts>
  <fonts count="23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sz val="8"/>
      <name val="Arial"/>
      <family val="2"/>
    </font>
    <font>
      <b/>
      <sz val="7"/>
      <name val="Arial"/>
      <family val="2"/>
    </font>
    <font>
      <b/>
      <sz val="8"/>
      <name val=".VnArial NarrowH"/>
      <family val="2"/>
    </font>
    <font>
      <sz val="10"/>
      <name val="Arial"/>
      <family val="2"/>
    </font>
    <font>
      <sz val="8"/>
      <name val=".VnArial NarrowH"/>
      <family val="2"/>
    </font>
    <font>
      <sz val="7"/>
      <name val="Arial"/>
      <family val="2"/>
    </font>
    <font>
      <sz val="10"/>
      <name val="Arial"/>
      <family val="2"/>
      <charset val="163"/>
    </font>
    <font>
      <sz val="8"/>
      <name val=".VnTime"/>
      <family val="2"/>
    </font>
    <font>
      <b/>
      <sz val="10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  <charset val="163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 applyAlignment="1">
      <alignment horizontal="left"/>
    </xf>
    <xf numFmtId="0" fontId="3" fillId="2" borderId="0" xfId="2" applyFont="1" applyFill="1"/>
    <xf numFmtId="0" fontId="4" fillId="2" borderId="0" xfId="2" applyFont="1" applyFill="1"/>
    <xf numFmtId="0" fontId="4" fillId="2" borderId="0" xfId="2" applyFont="1" applyFill="1" applyAlignment="1">
      <alignment horizontal="center"/>
    </xf>
    <xf numFmtId="0" fontId="5" fillId="2" borderId="0" xfId="2" applyFont="1" applyFill="1"/>
    <xf numFmtId="0" fontId="3" fillId="2" borderId="0" xfId="0" applyFont="1" applyFill="1" applyAlignment="1">
      <alignment horizontal="center"/>
    </xf>
    <xf numFmtId="164" fontId="5" fillId="2" borderId="0" xfId="2" applyNumberFormat="1" applyFont="1" applyFill="1" applyBorder="1"/>
    <xf numFmtId="0" fontId="5" fillId="2" borderId="0" xfId="2" applyFont="1" applyFill="1" applyBorder="1"/>
    <xf numFmtId="0" fontId="6" fillId="2" borderId="0" xfId="0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164" fontId="7" fillId="2" borderId="0" xfId="2" applyNumberFormat="1" applyFont="1" applyFill="1" applyBorder="1"/>
    <xf numFmtId="0" fontId="7" fillId="2" borderId="0" xfId="2" applyFont="1" applyFill="1" applyBorder="1"/>
    <xf numFmtId="0" fontId="7" fillId="2" borderId="0" xfId="2" applyFont="1" applyFill="1"/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/>
    </xf>
    <xf numFmtId="2" fontId="5" fillId="2" borderId="3" xfId="2" applyNumberFormat="1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/>
    </xf>
    <xf numFmtId="0" fontId="5" fillId="2" borderId="10" xfId="2" applyFont="1" applyFill="1" applyBorder="1" applyAlignment="1">
      <alignment horizontal="center" vertical="center" wrapText="1"/>
    </xf>
    <xf numFmtId="0" fontId="5" fillId="2" borderId="11" xfId="2" applyFont="1" applyFill="1" applyBorder="1" applyAlignment="1">
      <alignment horizontal="center" vertical="center" wrapText="1"/>
    </xf>
    <xf numFmtId="2" fontId="5" fillId="2" borderId="7" xfId="2" applyNumberFormat="1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4" xfId="2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 wrapText="1"/>
    </xf>
    <xf numFmtId="2" fontId="5" fillId="2" borderId="14" xfId="2" applyNumberFormat="1" applyFont="1" applyFill="1" applyBorder="1" applyAlignment="1">
      <alignment horizontal="center" vertical="center" wrapText="1"/>
    </xf>
    <xf numFmtId="0" fontId="5" fillId="2" borderId="15" xfId="2" applyFont="1" applyFill="1" applyBorder="1" applyAlignment="1">
      <alignment horizontal="center" vertical="center" wrapText="1"/>
    </xf>
    <xf numFmtId="0" fontId="5" fillId="2" borderId="16" xfId="2" applyFont="1" applyFill="1" applyBorder="1"/>
    <xf numFmtId="0" fontId="8" fillId="2" borderId="17" xfId="2" applyFont="1" applyFill="1" applyBorder="1" applyAlignment="1">
      <alignment horizontal="center"/>
    </xf>
    <xf numFmtId="0" fontId="5" fillId="2" borderId="9" xfId="2" applyFont="1" applyFill="1" applyBorder="1"/>
    <xf numFmtId="0" fontId="5" fillId="2" borderId="9" xfId="2" applyFont="1" applyFill="1" applyBorder="1" applyAlignment="1">
      <alignment horizontal="center" vertical="center"/>
    </xf>
    <xf numFmtId="2" fontId="5" fillId="2" borderId="8" xfId="2" applyNumberFormat="1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18" xfId="2" applyFont="1" applyFill="1" applyBorder="1" applyAlignment="1">
      <alignment horizontal="center" vertical="center" wrapText="1"/>
    </xf>
    <xf numFmtId="0" fontId="9" fillId="2" borderId="17" xfId="2" applyFont="1" applyFill="1" applyBorder="1" applyAlignment="1">
      <alignment horizontal="center"/>
    </xf>
    <xf numFmtId="0" fontId="7" fillId="2" borderId="9" xfId="2" applyFont="1" applyFill="1" applyBorder="1"/>
    <xf numFmtId="0" fontId="10" fillId="2" borderId="9" xfId="2" applyFont="1" applyFill="1" applyBorder="1" applyAlignment="1">
      <alignment horizontal="center"/>
    </xf>
    <xf numFmtId="165" fontId="10" fillId="2" borderId="9" xfId="2" applyNumberFormat="1" applyFont="1" applyFill="1" applyBorder="1" applyAlignment="1">
      <alignment horizontal="center"/>
    </xf>
    <xf numFmtId="166" fontId="10" fillId="2" borderId="9" xfId="2" applyNumberFormat="1" applyFont="1" applyFill="1" applyBorder="1" applyAlignment="1">
      <alignment horizontal="center"/>
    </xf>
    <xf numFmtId="2" fontId="10" fillId="2" borderId="9" xfId="2" applyNumberFormat="1" applyFont="1" applyFill="1" applyBorder="1" applyAlignment="1">
      <alignment horizontal="center"/>
    </xf>
    <xf numFmtId="167" fontId="10" fillId="2" borderId="9" xfId="2" applyNumberFormat="1" applyFont="1" applyFill="1" applyBorder="1" applyAlignment="1">
      <alignment horizontal="center"/>
    </xf>
    <xf numFmtId="165" fontId="7" fillId="2" borderId="9" xfId="2" applyNumberFormat="1" applyFont="1" applyFill="1" applyBorder="1" applyAlignment="1">
      <alignment horizontal="center"/>
    </xf>
    <xf numFmtId="3" fontId="7" fillId="2" borderId="10" xfId="2" applyNumberFormat="1" applyFont="1" applyFill="1" applyBorder="1" applyAlignment="1">
      <alignment horizontal="right"/>
    </xf>
    <xf numFmtId="3" fontId="5" fillId="2" borderId="18" xfId="2" applyNumberFormat="1" applyFont="1" applyFill="1" applyBorder="1" applyAlignment="1">
      <alignment horizontal="right"/>
    </xf>
    <xf numFmtId="0" fontId="7" fillId="2" borderId="9" xfId="0" applyFont="1" applyFill="1" applyBorder="1" applyAlignment="1">
      <alignment wrapText="1"/>
    </xf>
    <xf numFmtId="168" fontId="11" fillId="2" borderId="9" xfId="2" applyNumberFormat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wrapText="1"/>
    </xf>
    <xf numFmtId="0" fontId="7" fillId="2" borderId="19" xfId="2" applyFont="1" applyFill="1" applyBorder="1"/>
    <xf numFmtId="1" fontId="12" fillId="2" borderId="9" xfId="0" applyNumberFormat="1" applyFont="1" applyFill="1" applyBorder="1" applyAlignment="1">
      <alignment horizontal="center" wrapText="1"/>
    </xf>
    <xf numFmtId="0" fontId="13" fillId="2" borderId="9" xfId="2" applyFont="1" applyFill="1" applyBorder="1" applyAlignment="1">
      <alignment horizontal="center"/>
    </xf>
    <xf numFmtId="165" fontId="13" fillId="2" borderId="9" xfId="2" applyNumberFormat="1" applyFont="1" applyFill="1" applyBorder="1" applyAlignment="1">
      <alignment horizontal="center"/>
    </xf>
    <xf numFmtId="167" fontId="13" fillId="2" borderId="9" xfId="2" applyNumberFormat="1" applyFont="1" applyFill="1" applyBorder="1" applyAlignment="1">
      <alignment horizontal="center"/>
    </xf>
    <xf numFmtId="169" fontId="10" fillId="2" borderId="9" xfId="2" applyNumberFormat="1" applyFont="1" applyFill="1" applyBorder="1" applyAlignment="1">
      <alignment horizontal="center"/>
    </xf>
    <xf numFmtId="1" fontId="14" fillId="2" borderId="9" xfId="0" applyNumberFormat="1" applyFont="1" applyFill="1" applyBorder="1" applyAlignment="1">
      <alignment horizontal="center" wrapText="1"/>
    </xf>
    <xf numFmtId="168" fontId="15" fillId="2" borderId="9" xfId="2" applyNumberFormat="1" applyFont="1" applyFill="1" applyBorder="1" applyAlignment="1">
      <alignment horizontal="center" vertical="center"/>
    </xf>
    <xf numFmtId="164" fontId="7" fillId="2" borderId="20" xfId="2" applyNumberFormat="1" applyFont="1" applyFill="1" applyBorder="1"/>
    <xf numFmtId="0" fontId="7" fillId="2" borderId="20" xfId="2" applyFont="1" applyFill="1" applyBorder="1"/>
    <xf numFmtId="165" fontId="14" fillId="2" borderId="9" xfId="0" applyNumberFormat="1" applyFont="1" applyFill="1" applyBorder="1" applyAlignment="1">
      <alignment horizontal="center" wrapText="1"/>
    </xf>
    <xf numFmtId="0" fontId="16" fillId="3" borderId="0" xfId="0" applyFont="1" applyFill="1"/>
    <xf numFmtId="0" fontId="17" fillId="2" borderId="9" xfId="0" applyFont="1" applyFill="1" applyBorder="1" applyAlignment="1">
      <alignment horizontal="center"/>
    </xf>
    <xf numFmtId="165" fontId="17" fillId="2" borderId="9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wrapText="1"/>
    </xf>
    <xf numFmtId="164" fontId="5" fillId="2" borderId="0" xfId="2" applyNumberFormat="1" applyFont="1" applyFill="1" applyBorder="1" applyAlignment="1">
      <alignment vertical="center"/>
    </xf>
    <xf numFmtId="165" fontId="5" fillId="2" borderId="0" xfId="2" applyNumberFormat="1" applyFont="1" applyFill="1" applyBorder="1" applyAlignment="1">
      <alignment vertical="center"/>
    </xf>
    <xf numFmtId="165" fontId="5" fillId="2" borderId="0" xfId="2" applyNumberFormat="1" applyFont="1" applyFill="1" applyAlignment="1">
      <alignment vertical="center"/>
    </xf>
    <xf numFmtId="165" fontId="8" fillId="2" borderId="21" xfId="2" applyNumberFormat="1" applyFont="1" applyFill="1" applyBorder="1" applyAlignment="1">
      <alignment horizontal="center" vertical="center"/>
    </xf>
    <xf numFmtId="0" fontId="5" fillId="2" borderId="22" xfId="2" applyFont="1" applyFill="1" applyBorder="1"/>
    <xf numFmtId="2" fontId="5" fillId="2" borderId="22" xfId="2" applyNumberFormat="1" applyFont="1" applyFill="1" applyBorder="1" applyAlignment="1">
      <alignment horizontal="center" vertical="center"/>
    </xf>
    <xf numFmtId="3" fontId="5" fillId="2" borderId="22" xfId="2" applyNumberFormat="1" applyFont="1" applyFill="1" applyBorder="1" applyAlignment="1">
      <alignment horizontal="right" vertical="center"/>
    </xf>
    <xf numFmtId="3" fontId="5" fillId="2" borderId="23" xfId="2" applyNumberFormat="1" applyFont="1" applyFill="1" applyBorder="1" applyAlignment="1">
      <alignment horizontal="right" vertical="center"/>
    </xf>
    <xf numFmtId="165" fontId="8" fillId="2" borderId="0" xfId="2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166" fontId="3" fillId="2" borderId="0" xfId="0" applyNumberFormat="1" applyFont="1" applyFill="1" applyBorder="1"/>
    <xf numFmtId="2" fontId="3" fillId="2" borderId="0" xfId="2" applyNumberFormat="1" applyFont="1" applyFill="1" applyBorder="1" applyAlignment="1">
      <alignment horizontal="center" vertical="center"/>
    </xf>
    <xf numFmtId="170" fontId="3" fillId="2" borderId="0" xfId="2" applyNumberFormat="1" applyFont="1" applyFill="1" applyBorder="1" applyAlignment="1">
      <alignment horizontal="center" vertical="center"/>
    </xf>
    <xf numFmtId="3" fontId="5" fillId="2" borderId="0" xfId="2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/>
    </xf>
    <xf numFmtId="3" fontId="18" fillId="2" borderId="0" xfId="0" applyNumberFormat="1" applyFont="1" applyFill="1"/>
    <xf numFmtId="0" fontId="19" fillId="2" borderId="0" xfId="0" applyFont="1" applyFill="1" applyAlignment="1">
      <alignment horizontal="left"/>
    </xf>
    <xf numFmtId="165" fontId="19" fillId="2" borderId="0" xfId="0" applyNumberFormat="1" applyFont="1" applyFill="1" applyBorder="1" applyAlignment="1">
      <alignment horizontal="left"/>
    </xf>
    <xf numFmtId="169" fontId="19" fillId="2" borderId="0" xfId="0" applyNumberFormat="1" applyFont="1" applyFill="1" applyBorder="1" applyAlignment="1">
      <alignment horizontal="left"/>
    </xf>
    <xf numFmtId="0" fontId="20" fillId="2" borderId="0" xfId="0" applyFont="1" applyFill="1"/>
    <xf numFmtId="172" fontId="3" fillId="2" borderId="0" xfId="1" applyNumberFormat="1" applyFont="1" applyFill="1" applyAlignment="1">
      <alignment horizontal="center"/>
    </xf>
    <xf numFmtId="0" fontId="18" fillId="2" borderId="0" xfId="0" applyFont="1" applyFill="1" applyAlignment="1">
      <alignment horizontal="right"/>
    </xf>
    <xf numFmtId="165" fontId="21" fillId="2" borderId="0" xfId="0" applyNumberFormat="1" applyFont="1" applyFill="1" applyAlignment="1">
      <alignment horizontal="center"/>
    </xf>
    <xf numFmtId="0" fontId="21" fillId="2" borderId="0" xfId="0" applyFont="1" applyFill="1"/>
    <xf numFmtId="0" fontId="4" fillId="2" borderId="0" xfId="0" applyFont="1" applyFill="1"/>
    <xf numFmtId="0" fontId="21" fillId="2" borderId="0" xfId="0" applyFont="1" applyFill="1" applyAlignment="1">
      <alignment horizontal="center"/>
    </xf>
    <xf numFmtId="172" fontId="3" fillId="2" borderId="0" xfId="1" applyNumberFormat="1" applyFont="1" applyFill="1"/>
    <xf numFmtId="165" fontId="19" fillId="2" borderId="0" xfId="0" applyNumberFormat="1" applyFont="1" applyFill="1" applyAlignment="1">
      <alignment horizontal="center"/>
    </xf>
    <xf numFmtId="0" fontId="19" fillId="2" borderId="0" xfId="0" applyFont="1" applyFill="1"/>
    <xf numFmtId="0" fontId="5" fillId="2" borderId="0" xfId="0" applyFont="1" applyFill="1" applyBorder="1" applyAlignment="1">
      <alignment horizontal="center"/>
    </xf>
    <xf numFmtId="165" fontId="19" fillId="2" borderId="0" xfId="0" applyNumberFormat="1" applyFont="1" applyFill="1"/>
    <xf numFmtId="0" fontId="19" fillId="2" borderId="0" xfId="0" applyFont="1" applyFill="1" applyAlignment="1">
      <alignment horizontal="center"/>
    </xf>
    <xf numFmtId="167" fontId="5" fillId="2" borderId="0" xfId="0" applyNumberFormat="1" applyFont="1" applyFill="1" applyBorder="1" applyAlignment="1">
      <alignment horizontal="center"/>
    </xf>
    <xf numFmtId="38" fontId="3" fillId="2" borderId="0" xfId="0" applyNumberFormat="1" applyFont="1" applyFill="1" applyBorder="1" applyAlignment="1">
      <alignment horizontal="center"/>
    </xf>
    <xf numFmtId="2" fontId="19" fillId="2" borderId="0" xfId="0" applyNumberFormat="1" applyFont="1" applyFill="1" applyBorder="1" applyAlignment="1">
      <alignment horizontal="center"/>
    </xf>
    <xf numFmtId="2" fontId="22" fillId="2" borderId="0" xfId="0" applyNumberFormat="1" applyFont="1" applyFill="1"/>
    <xf numFmtId="172" fontId="22" fillId="2" borderId="0" xfId="1" applyNumberFormat="1" applyFont="1" applyFill="1" applyAlignment="1">
      <alignment horizontal="center"/>
    </xf>
    <xf numFmtId="0" fontId="19" fillId="2" borderId="0" xfId="2" applyFont="1" applyFill="1"/>
    <xf numFmtId="173" fontId="5" fillId="2" borderId="0" xfId="0" applyNumberFormat="1" applyFont="1" applyFill="1"/>
    <xf numFmtId="0" fontId="22" fillId="2" borderId="0" xfId="0" applyFont="1" applyFill="1"/>
    <xf numFmtId="1" fontId="22" fillId="2" borderId="0" xfId="0" applyNumberFormat="1" applyFont="1" applyFill="1" applyAlignment="1">
      <alignment horizontal="center"/>
    </xf>
    <xf numFmtId="172" fontId="22" fillId="2" borderId="0" xfId="1" applyNumberFormat="1" applyFont="1" applyFill="1"/>
    <xf numFmtId="165" fontId="5" fillId="2" borderId="0" xfId="2" applyNumberFormat="1" applyFont="1" applyFill="1" applyBorder="1" applyAlignment="1">
      <alignment horizontal="center" vertical="center"/>
    </xf>
    <xf numFmtId="165" fontId="19" fillId="2" borderId="0" xfId="2" applyNumberFormat="1" applyFont="1" applyFill="1" applyAlignment="1">
      <alignment horizontal="center"/>
    </xf>
    <xf numFmtId="165" fontId="7" fillId="2" borderId="0" xfId="2" applyNumberFormat="1" applyFont="1" applyFill="1" applyAlignment="1">
      <alignment horizontal="center"/>
    </xf>
    <xf numFmtId="0" fontId="20" fillId="2" borderId="0" xfId="2" applyFont="1" applyFill="1"/>
    <xf numFmtId="0" fontId="7" fillId="2" borderId="0" xfId="2" applyFont="1" applyFill="1" applyAlignment="1">
      <alignment horizontal="center"/>
    </xf>
    <xf numFmtId="165" fontId="19" fillId="2" borderId="0" xfId="2" applyNumberFormat="1" applyFont="1" applyFill="1" applyAlignment="1">
      <alignment horizontal="left"/>
    </xf>
    <xf numFmtId="172" fontId="19" fillId="2" borderId="0" xfId="1" applyNumberFormat="1" applyFont="1" applyFill="1" applyAlignment="1">
      <alignment horizontal="center"/>
    </xf>
    <xf numFmtId="168" fontId="7" fillId="2" borderId="0" xfId="2" applyNumberFormat="1" applyFont="1" applyFill="1" applyBorder="1" applyAlignment="1">
      <alignment horizontal="center" vertical="center"/>
    </xf>
    <xf numFmtId="168" fontId="5" fillId="2" borderId="0" xfId="2" applyNumberFormat="1" applyFont="1" applyFill="1" applyAlignment="1">
      <alignment vertical="center"/>
    </xf>
    <xf numFmtId="170" fontId="7" fillId="2" borderId="0" xfId="2" applyNumberFormat="1" applyFont="1" applyFill="1" applyBorder="1" applyAlignment="1">
      <alignment horizontal="center" vertical="center"/>
    </xf>
    <xf numFmtId="166" fontId="5" fillId="2" borderId="0" xfId="2" applyNumberFormat="1" applyFont="1" applyFill="1" applyBorder="1" applyAlignment="1">
      <alignment horizontal="center" vertical="center"/>
    </xf>
    <xf numFmtId="168" fontId="5" fillId="2" borderId="0" xfId="2" applyNumberFormat="1" applyFont="1" applyFill="1" applyBorder="1" applyAlignment="1">
      <alignment horizontal="center" vertical="center"/>
    </xf>
    <xf numFmtId="170" fontId="5" fillId="2" borderId="0" xfId="2" applyNumberFormat="1" applyFont="1" applyFill="1" applyBorder="1" applyAlignment="1">
      <alignment horizontal="center" vertical="center"/>
    </xf>
    <xf numFmtId="171" fontId="5" fillId="2" borderId="0" xfId="2" applyNumberFormat="1" applyFont="1" applyFill="1" applyBorder="1" applyAlignment="1">
      <alignment horizontal="center" vertical="center"/>
    </xf>
    <xf numFmtId="172" fontId="5" fillId="2" borderId="0" xfId="2" applyNumberFormat="1" applyFont="1" applyFill="1" applyBorder="1" applyAlignment="1">
      <alignment horizontal="center" vertical="center"/>
    </xf>
    <xf numFmtId="2" fontId="7" fillId="2" borderId="0" xfId="2" applyNumberFormat="1" applyFont="1" applyFill="1" applyAlignment="1">
      <alignment horizontal="center"/>
    </xf>
  </cellXfs>
  <cellStyles count="3">
    <cellStyle name="Comma" xfId="1" builtinId="3"/>
    <cellStyle name="Normal" xfId="0" builtinId="0"/>
    <cellStyle name="Normal_Luong 20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1</xdr:row>
      <xdr:rowOff>285750</xdr:rowOff>
    </xdr:from>
    <xdr:to>
      <xdr:col>2</xdr:col>
      <xdr:colOff>266700</xdr:colOff>
      <xdr:row>1</xdr:row>
      <xdr:rowOff>285750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685800" y="476250"/>
          <a:ext cx="1724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</xdr:row>
      <xdr:rowOff>0</xdr:rowOff>
    </xdr:from>
    <xdr:to>
      <xdr:col>15</xdr:col>
      <xdr:colOff>381000</xdr:colOff>
      <xdr:row>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6086475" y="476250"/>
          <a:ext cx="1314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Roaming\Microsoft\AddIns\Ufunctions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Base"/>
      <sheetName val="vniBase"/>
      <sheetName val="abcBase"/>
    </sheetNames>
    <definedNames>
      <definedName name="VND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21"/>
  <sheetViews>
    <sheetView tabSelected="1" workbookViewId="0">
      <selection activeCell="W16" sqref="W16"/>
    </sheetView>
  </sheetViews>
  <sheetFormatPr defaultColWidth="10.28515625" defaultRowHeight="11.25" x14ac:dyDescent="0.2"/>
  <cols>
    <col min="1" max="1" width="5.42578125" style="114" customWidth="1"/>
    <col min="2" max="2" width="20.7109375" style="13" customWidth="1"/>
    <col min="3" max="3" width="5.85546875" style="114" customWidth="1"/>
    <col min="4" max="4" width="4.7109375" style="114" customWidth="1"/>
    <col min="5" max="5" width="5.7109375" style="114" customWidth="1"/>
    <col min="6" max="6" width="5.5703125" style="114" customWidth="1"/>
    <col min="7" max="7" width="4.5703125" style="114" customWidth="1"/>
    <col min="8" max="8" width="5.140625" style="114" customWidth="1"/>
    <col min="9" max="9" width="4.7109375" style="114" customWidth="1"/>
    <col min="10" max="10" width="7.28515625" style="114" customWidth="1"/>
    <col min="11" max="11" width="4.42578125" style="114" customWidth="1"/>
    <col min="12" max="12" width="5.85546875" style="114" customWidth="1"/>
    <col min="13" max="13" width="5.140625" style="114" customWidth="1"/>
    <col min="14" max="14" width="6.5703125" style="114" customWidth="1"/>
    <col min="15" max="15" width="7.5703125" style="125" customWidth="1"/>
    <col min="16" max="18" width="10.7109375" style="114" customWidth="1"/>
    <col min="19" max="19" width="10.28515625" style="114" customWidth="1"/>
    <col min="20" max="55" width="10.28515625" style="11" customWidth="1"/>
    <col min="56" max="66" width="10.28515625" style="12" customWidth="1"/>
    <col min="67" max="257" width="10.28515625" style="13"/>
    <col min="258" max="258" width="5.42578125" style="13" customWidth="1"/>
    <col min="259" max="259" width="26.7109375" style="13" customWidth="1"/>
    <col min="260" max="260" width="5.85546875" style="13" customWidth="1"/>
    <col min="261" max="261" width="4.7109375" style="13" customWidth="1"/>
    <col min="262" max="262" width="5.7109375" style="13" customWidth="1"/>
    <col min="263" max="263" width="5.5703125" style="13" customWidth="1"/>
    <col min="264" max="264" width="4.5703125" style="13" customWidth="1"/>
    <col min="265" max="265" width="5.140625" style="13" customWidth="1"/>
    <col min="266" max="266" width="4.7109375" style="13" customWidth="1"/>
    <col min="267" max="267" width="7.28515625" style="13" customWidth="1"/>
    <col min="268" max="268" width="4.42578125" style="13" customWidth="1"/>
    <col min="269" max="269" width="5.85546875" style="13" customWidth="1"/>
    <col min="270" max="270" width="5.140625" style="13" customWidth="1"/>
    <col min="271" max="271" width="6.5703125" style="13" customWidth="1"/>
    <col min="272" max="272" width="7.5703125" style="13" customWidth="1"/>
    <col min="273" max="273" width="22.85546875" style="13" customWidth="1"/>
    <col min="274" max="274" width="0" style="13" hidden="1" customWidth="1"/>
    <col min="275" max="275" width="13.5703125" style="13" customWidth="1"/>
    <col min="276" max="322" width="10.28515625" style="13" customWidth="1"/>
    <col min="323" max="513" width="10.28515625" style="13"/>
    <col min="514" max="514" width="5.42578125" style="13" customWidth="1"/>
    <col min="515" max="515" width="26.7109375" style="13" customWidth="1"/>
    <col min="516" max="516" width="5.85546875" style="13" customWidth="1"/>
    <col min="517" max="517" width="4.7109375" style="13" customWidth="1"/>
    <col min="518" max="518" width="5.7109375" style="13" customWidth="1"/>
    <col min="519" max="519" width="5.5703125" style="13" customWidth="1"/>
    <col min="520" max="520" width="4.5703125" style="13" customWidth="1"/>
    <col min="521" max="521" width="5.140625" style="13" customWidth="1"/>
    <col min="522" max="522" width="4.7109375" style="13" customWidth="1"/>
    <col min="523" max="523" width="7.28515625" style="13" customWidth="1"/>
    <col min="524" max="524" width="4.42578125" style="13" customWidth="1"/>
    <col min="525" max="525" width="5.85546875" style="13" customWidth="1"/>
    <col min="526" max="526" width="5.140625" style="13" customWidth="1"/>
    <col min="527" max="527" width="6.5703125" style="13" customWidth="1"/>
    <col min="528" max="528" width="7.5703125" style="13" customWidth="1"/>
    <col min="529" max="529" width="22.85546875" style="13" customWidth="1"/>
    <col min="530" max="530" width="0" style="13" hidden="1" customWidth="1"/>
    <col min="531" max="531" width="13.5703125" style="13" customWidth="1"/>
    <col min="532" max="578" width="10.28515625" style="13" customWidth="1"/>
    <col min="579" max="769" width="10.28515625" style="13"/>
    <col min="770" max="770" width="5.42578125" style="13" customWidth="1"/>
    <col min="771" max="771" width="26.7109375" style="13" customWidth="1"/>
    <col min="772" max="772" width="5.85546875" style="13" customWidth="1"/>
    <col min="773" max="773" width="4.7109375" style="13" customWidth="1"/>
    <col min="774" max="774" width="5.7109375" style="13" customWidth="1"/>
    <col min="775" max="775" width="5.5703125" style="13" customWidth="1"/>
    <col min="776" max="776" width="4.5703125" style="13" customWidth="1"/>
    <col min="777" max="777" width="5.140625" style="13" customWidth="1"/>
    <col min="778" max="778" width="4.7109375" style="13" customWidth="1"/>
    <col min="779" max="779" width="7.28515625" style="13" customWidth="1"/>
    <col min="780" max="780" width="4.42578125" style="13" customWidth="1"/>
    <col min="781" max="781" width="5.85546875" style="13" customWidth="1"/>
    <col min="782" max="782" width="5.140625" style="13" customWidth="1"/>
    <col min="783" max="783" width="6.5703125" style="13" customWidth="1"/>
    <col min="784" max="784" width="7.5703125" style="13" customWidth="1"/>
    <col min="785" max="785" width="22.85546875" style="13" customWidth="1"/>
    <col min="786" max="786" width="0" style="13" hidden="1" customWidth="1"/>
    <col min="787" max="787" width="13.5703125" style="13" customWidth="1"/>
    <col min="788" max="834" width="10.28515625" style="13" customWidth="1"/>
    <col min="835" max="1025" width="10.28515625" style="13"/>
    <col min="1026" max="1026" width="5.42578125" style="13" customWidth="1"/>
    <col min="1027" max="1027" width="26.7109375" style="13" customWidth="1"/>
    <col min="1028" max="1028" width="5.85546875" style="13" customWidth="1"/>
    <col min="1029" max="1029" width="4.7109375" style="13" customWidth="1"/>
    <col min="1030" max="1030" width="5.7109375" style="13" customWidth="1"/>
    <col min="1031" max="1031" width="5.5703125" style="13" customWidth="1"/>
    <col min="1032" max="1032" width="4.5703125" style="13" customWidth="1"/>
    <col min="1033" max="1033" width="5.140625" style="13" customWidth="1"/>
    <col min="1034" max="1034" width="4.7109375" style="13" customWidth="1"/>
    <col min="1035" max="1035" width="7.28515625" style="13" customWidth="1"/>
    <col min="1036" max="1036" width="4.42578125" style="13" customWidth="1"/>
    <col min="1037" max="1037" width="5.85546875" style="13" customWidth="1"/>
    <col min="1038" max="1038" width="5.140625" style="13" customWidth="1"/>
    <col min="1039" max="1039" width="6.5703125" style="13" customWidth="1"/>
    <col min="1040" max="1040" width="7.5703125" style="13" customWidth="1"/>
    <col min="1041" max="1041" width="22.85546875" style="13" customWidth="1"/>
    <col min="1042" max="1042" width="0" style="13" hidden="1" customWidth="1"/>
    <col min="1043" max="1043" width="13.5703125" style="13" customWidth="1"/>
    <col min="1044" max="1090" width="10.28515625" style="13" customWidth="1"/>
    <col min="1091" max="1281" width="10.28515625" style="13"/>
    <col min="1282" max="1282" width="5.42578125" style="13" customWidth="1"/>
    <col min="1283" max="1283" width="26.7109375" style="13" customWidth="1"/>
    <col min="1284" max="1284" width="5.85546875" style="13" customWidth="1"/>
    <col min="1285" max="1285" width="4.7109375" style="13" customWidth="1"/>
    <col min="1286" max="1286" width="5.7109375" style="13" customWidth="1"/>
    <col min="1287" max="1287" width="5.5703125" style="13" customWidth="1"/>
    <col min="1288" max="1288" width="4.5703125" style="13" customWidth="1"/>
    <col min="1289" max="1289" width="5.140625" style="13" customWidth="1"/>
    <col min="1290" max="1290" width="4.7109375" style="13" customWidth="1"/>
    <col min="1291" max="1291" width="7.28515625" style="13" customWidth="1"/>
    <col min="1292" max="1292" width="4.42578125" style="13" customWidth="1"/>
    <col min="1293" max="1293" width="5.85546875" style="13" customWidth="1"/>
    <col min="1294" max="1294" width="5.140625" style="13" customWidth="1"/>
    <col min="1295" max="1295" width="6.5703125" style="13" customWidth="1"/>
    <col min="1296" max="1296" width="7.5703125" style="13" customWidth="1"/>
    <col min="1297" max="1297" width="22.85546875" style="13" customWidth="1"/>
    <col min="1298" max="1298" width="0" style="13" hidden="1" customWidth="1"/>
    <col min="1299" max="1299" width="13.5703125" style="13" customWidth="1"/>
    <col min="1300" max="1346" width="10.28515625" style="13" customWidth="1"/>
    <col min="1347" max="1537" width="10.28515625" style="13"/>
    <col min="1538" max="1538" width="5.42578125" style="13" customWidth="1"/>
    <col min="1539" max="1539" width="26.7109375" style="13" customWidth="1"/>
    <col min="1540" max="1540" width="5.85546875" style="13" customWidth="1"/>
    <col min="1541" max="1541" width="4.7109375" style="13" customWidth="1"/>
    <col min="1542" max="1542" width="5.7109375" style="13" customWidth="1"/>
    <col min="1543" max="1543" width="5.5703125" style="13" customWidth="1"/>
    <col min="1544" max="1544" width="4.5703125" style="13" customWidth="1"/>
    <col min="1545" max="1545" width="5.140625" style="13" customWidth="1"/>
    <col min="1546" max="1546" width="4.7109375" style="13" customWidth="1"/>
    <col min="1547" max="1547" width="7.28515625" style="13" customWidth="1"/>
    <col min="1548" max="1548" width="4.42578125" style="13" customWidth="1"/>
    <col min="1549" max="1549" width="5.85546875" style="13" customWidth="1"/>
    <col min="1550" max="1550" width="5.140625" style="13" customWidth="1"/>
    <col min="1551" max="1551" width="6.5703125" style="13" customWidth="1"/>
    <col min="1552" max="1552" width="7.5703125" style="13" customWidth="1"/>
    <col min="1553" max="1553" width="22.85546875" style="13" customWidth="1"/>
    <col min="1554" max="1554" width="0" style="13" hidden="1" customWidth="1"/>
    <col min="1555" max="1555" width="13.5703125" style="13" customWidth="1"/>
    <col min="1556" max="1602" width="10.28515625" style="13" customWidth="1"/>
    <col min="1603" max="1793" width="10.28515625" style="13"/>
    <col min="1794" max="1794" width="5.42578125" style="13" customWidth="1"/>
    <col min="1795" max="1795" width="26.7109375" style="13" customWidth="1"/>
    <col min="1796" max="1796" width="5.85546875" style="13" customWidth="1"/>
    <col min="1797" max="1797" width="4.7109375" style="13" customWidth="1"/>
    <col min="1798" max="1798" width="5.7109375" style="13" customWidth="1"/>
    <col min="1799" max="1799" width="5.5703125" style="13" customWidth="1"/>
    <col min="1800" max="1800" width="4.5703125" style="13" customWidth="1"/>
    <col min="1801" max="1801" width="5.140625" style="13" customWidth="1"/>
    <col min="1802" max="1802" width="4.7109375" style="13" customWidth="1"/>
    <col min="1803" max="1803" width="7.28515625" style="13" customWidth="1"/>
    <col min="1804" max="1804" width="4.42578125" style="13" customWidth="1"/>
    <col min="1805" max="1805" width="5.85546875" style="13" customWidth="1"/>
    <col min="1806" max="1806" width="5.140625" style="13" customWidth="1"/>
    <col min="1807" max="1807" width="6.5703125" style="13" customWidth="1"/>
    <col min="1808" max="1808" width="7.5703125" style="13" customWidth="1"/>
    <col min="1809" max="1809" width="22.85546875" style="13" customWidth="1"/>
    <col min="1810" max="1810" width="0" style="13" hidden="1" customWidth="1"/>
    <col min="1811" max="1811" width="13.5703125" style="13" customWidth="1"/>
    <col min="1812" max="1858" width="10.28515625" style="13" customWidth="1"/>
    <col min="1859" max="2049" width="10.28515625" style="13"/>
    <col min="2050" max="2050" width="5.42578125" style="13" customWidth="1"/>
    <col min="2051" max="2051" width="26.7109375" style="13" customWidth="1"/>
    <col min="2052" max="2052" width="5.85546875" style="13" customWidth="1"/>
    <col min="2053" max="2053" width="4.7109375" style="13" customWidth="1"/>
    <col min="2054" max="2054" width="5.7109375" style="13" customWidth="1"/>
    <col min="2055" max="2055" width="5.5703125" style="13" customWidth="1"/>
    <col min="2056" max="2056" width="4.5703125" style="13" customWidth="1"/>
    <col min="2057" max="2057" width="5.140625" style="13" customWidth="1"/>
    <col min="2058" max="2058" width="4.7109375" style="13" customWidth="1"/>
    <col min="2059" max="2059" width="7.28515625" style="13" customWidth="1"/>
    <col min="2060" max="2060" width="4.42578125" style="13" customWidth="1"/>
    <col min="2061" max="2061" width="5.85546875" style="13" customWidth="1"/>
    <col min="2062" max="2062" width="5.140625" style="13" customWidth="1"/>
    <col min="2063" max="2063" width="6.5703125" style="13" customWidth="1"/>
    <col min="2064" max="2064" width="7.5703125" style="13" customWidth="1"/>
    <col min="2065" max="2065" width="22.85546875" style="13" customWidth="1"/>
    <col min="2066" max="2066" width="0" style="13" hidden="1" customWidth="1"/>
    <col min="2067" max="2067" width="13.5703125" style="13" customWidth="1"/>
    <col min="2068" max="2114" width="10.28515625" style="13" customWidth="1"/>
    <col min="2115" max="2305" width="10.28515625" style="13"/>
    <col min="2306" max="2306" width="5.42578125" style="13" customWidth="1"/>
    <col min="2307" max="2307" width="26.7109375" style="13" customWidth="1"/>
    <col min="2308" max="2308" width="5.85546875" style="13" customWidth="1"/>
    <col min="2309" max="2309" width="4.7109375" style="13" customWidth="1"/>
    <col min="2310" max="2310" width="5.7109375" style="13" customWidth="1"/>
    <col min="2311" max="2311" width="5.5703125" style="13" customWidth="1"/>
    <col min="2312" max="2312" width="4.5703125" style="13" customWidth="1"/>
    <col min="2313" max="2313" width="5.140625" style="13" customWidth="1"/>
    <col min="2314" max="2314" width="4.7109375" style="13" customWidth="1"/>
    <col min="2315" max="2315" width="7.28515625" style="13" customWidth="1"/>
    <col min="2316" max="2316" width="4.42578125" style="13" customWidth="1"/>
    <col min="2317" max="2317" width="5.85546875" style="13" customWidth="1"/>
    <col min="2318" max="2318" width="5.140625" style="13" customWidth="1"/>
    <col min="2319" max="2319" width="6.5703125" style="13" customWidth="1"/>
    <col min="2320" max="2320" width="7.5703125" style="13" customWidth="1"/>
    <col min="2321" max="2321" width="22.85546875" style="13" customWidth="1"/>
    <col min="2322" max="2322" width="0" style="13" hidden="1" customWidth="1"/>
    <col min="2323" max="2323" width="13.5703125" style="13" customWidth="1"/>
    <col min="2324" max="2370" width="10.28515625" style="13" customWidth="1"/>
    <col min="2371" max="2561" width="10.28515625" style="13"/>
    <col min="2562" max="2562" width="5.42578125" style="13" customWidth="1"/>
    <col min="2563" max="2563" width="26.7109375" style="13" customWidth="1"/>
    <col min="2564" max="2564" width="5.85546875" style="13" customWidth="1"/>
    <col min="2565" max="2565" width="4.7109375" style="13" customWidth="1"/>
    <col min="2566" max="2566" width="5.7109375" style="13" customWidth="1"/>
    <col min="2567" max="2567" width="5.5703125" style="13" customWidth="1"/>
    <col min="2568" max="2568" width="4.5703125" style="13" customWidth="1"/>
    <col min="2569" max="2569" width="5.140625" style="13" customWidth="1"/>
    <col min="2570" max="2570" width="4.7109375" style="13" customWidth="1"/>
    <col min="2571" max="2571" width="7.28515625" style="13" customWidth="1"/>
    <col min="2572" max="2572" width="4.42578125" style="13" customWidth="1"/>
    <col min="2573" max="2573" width="5.85546875" style="13" customWidth="1"/>
    <col min="2574" max="2574" width="5.140625" style="13" customWidth="1"/>
    <col min="2575" max="2575" width="6.5703125" style="13" customWidth="1"/>
    <col min="2576" max="2576" width="7.5703125" style="13" customWidth="1"/>
    <col min="2577" max="2577" width="22.85546875" style="13" customWidth="1"/>
    <col min="2578" max="2578" width="0" style="13" hidden="1" customWidth="1"/>
    <col min="2579" max="2579" width="13.5703125" style="13" customWidth="1"/>
    <col min="2580" max="2626" width="10.28515625" style="13" customWidth="1"/>
    <col min="2627" max="2817" width="10.28515625" style="13"/>
    <col min="2818" max="2818" width="5.42578125" style="13" customWidth="1"/>
    <col min="2819" max="2819" width="26.7109375" style="13" customWidth="1"/>
    <col min="2820" max="2820" width="5.85546875" style="13" customWidth="1"/>
    <col min="2821" max="2821" width="4.7109375" style="13" customWidth="1"/>
    <col min="2822" max="2822" width="5.7109375" style="13" customWidth="1"/>
    <col min="2823" max="2823" width="5.5703125" style="13" customWidth="1"/>
    <col min="2824" max="2824" width="4.5703125" style="13" customWidth="1"/>
    <col min="2825" max="2825" width="5.140625" style="13" customWidth="1"/>
    <col min="2826" max="2826" width="4.7109375" style="13" customWidth="1"/>
    <col min="2827" max="2827" width="7.28515625" style="13" customWidth="1"/>
    <col min="2828" max="2828" width="4.42578125" style="13" customWidth="1"/>
    <col min="2829" max="2829" width="5.85546875" style="13" customWidth="1"/>
    <col min="2830" max="2830" width="5.140625" style="13" customWidth="1"/>
    <col min="2831" max="2831" width="6.5703125" style="13" customWidth="1"/>
    <col min="2832" max="2832" width="7.5703125" style="13" customWidth="1"/>
    <col min="2833" max="2833" width="22.85546875" style="13" customWidth="1"/>
    <col min="2834" max="2834" width="0" style="13" hidden="1" customWidth="1"/>
    <col min="2835" max="2835" width="13.5703125" style="13" customWidth="1"/>
    <col min="2836" max="2882" width="10.28515625" style="13" customWidth="1"/>
    <col min="2883" max="3073" width="10.28515625" style="13"/>
    <col min="3074" max="3074" width="5.42578125" style="13" customWidth="1"/>
    <col min="3075" max="3075" width="26.7109375" style="13" customWidth="1"/>
    <col min="3076" max="3076" width="5.85546875" style="13" customWidth="1"/>
    <col min="3077" max="3077" width="4.7109375" style="13" customWidth="1"/>
    <col min="3078" max="3078" width="5.7109375" style="13" customWidth="1"/>
    <col min="3079" max="3079" width="5.5703125" style="13" customWidth="1"/>
    <col min="3080" max="3080" width="4.5703125" style="13" customWidth="1"/>
    <col min="3081" max="3081" width="5.140625" style="13" customWidth="1"/>
    <col min="3082" max="3082" width="4.7109375" style="13" customWidth="1"/>
    <col min="3083" max="3083" width="7.28515625" style="13" customWidth="1"/>
    <col min="3084" max="3084" width="4.42578125" style="13" customWidth="1"/>
    <col min="3085" max="3085" width="5.85546875" style="13" customWidth="1"/>
    <col min="3086" max="3086" width="5.140625" style="13" customWidth="1"/>
    <col min="3087" max="3087" width="6.5703125" style="13" customWidth="1"/>
    <col min="3088" max="3088" width="7.5703125" style="13" customWidth="1"/>
    <col min="3089" max="3089" width="22.85546875" style="13" customWidth="1"/>
    <col min="3090" max="3090" width="0" style="13" hidden="1" customWidth="1"/>
    <col min="3091" max="3091" width="13.5703125" style="13" customWidth="1"/>
    <col min="3092" max="3138" width="10.28515625" style="13" customWidth="1"/>
    <col min="3139" max="3329" width="10.28515625" style="13"/>
    <col min="3330" max="3330" width="5.42578125" style="13" customWidth="1"/>
    <col min="3331" max="3331" width="26.7109375" style="13" customWidth="1"/>
    <col min="3332" max="3332" width="5.85546875" style="13" customWidth="1"/>
    <col min="3333" max="3333" width="4.7109375" style="13" customWidth="1"/>
    <col min="3334" max="3334" width="5.7109375" style="13" customWidth="1"/>
    <col min="3335" max="3335" width="5.5703125" style="13" customWidth="1"/>
    <col min="3336" max="3336" width="4.5703125" style="13" customWidth="1"/>
    <col min="3337" max="3337" width="5.140625" style="13" customWidth="1"/>
    <col min="3338" max="3338" width="4.7109375" style="13" customWidth="1"/>
    <col min="3339" max="3339" width="7.28515625" style="13" customWidth="1"/>
    <col min="3340" max="3340" width="4.42578125" style="13" customWidth="1"/>
    <col min="3341" max="3341" width="5.85546875" style="13" customWidth="1"/>
    <col min="3342" max="3342" width="5.140625" style="13" customWidth="1"/>
    <col min="3343" max="3343" width="6.5703125" style="13" customWidth="1"/>
    <col min="3344" max="3344" width="7.5703125" style="13" customWidth="1"/>
    <col min="3345" max="3345" width="22.85546875" style="13" customWidth="1"/>
    <col min="3346" max="3346" width="0" style="13" hidden="1" customWidth="1"/>
    <col min="3347" max="3347" width="13.5703125" style="13" customWidth="1"/>
    <col min="3348" max="3394" width="10.28515625" style="13" customWidth="1"/>
    <col min="3395" max="3585" width="10.28515625" style="13"/>
    <col min="3586" max="3586" width="5.42578125" style="13" customWidth="1"/>
    <col min="3587" max="3587" width="26.7109375" style="13" customWidth="1"/>
    <col min="3588" max="3588" width="5.85546875" style="13" customWidth="1"/>
    <col min="3589" max="3589" width="4.7109375" style="13" customWidth="1"/>
    <col min="3590" max="3590" width="5.7109375" style="13" customWidth="1"/>
    <col min="3591" max="3591" width="5.5703125" style="13" customWidth="1"/>
    <col min="3592" max="3592" width="4.5703125" style="13" customWidth="1"/>
    <col min="3593" max="3593" width="5.140625" style="13" customWidth="1"/>
    <col min="3594" max="3594" width="4.7109375" style="13" customWidth="1"/>
    <col min="3595" max="3595" width="7.28515625" style="13" customWidth="1"/>
    <col min="3596" max="3596" width="4.42578125" style="13" customWidth="1"/>
    <col min="3597" max="3597" width="5.85546875" style="13" customWidth="1"/>
    <col min="3598" max="3598" width="5.140625" style="13" customWidth="1"/>
    <col min="3599" max="3599" width="6.5703125" style="13" customWidth="1"/>
    <col min="3600" max="3600" width="7.5703125" style="13" customWidth="1"/>
    <col min="3601" max="3601" width="22.85546875" style="13" customWidth="1"/>
    <col min="3602" max="3602" width="0" style="13" hidden="1" customWidth="1"/>
    <col min="3603" max="3603" width="13.5703125" style="13" customWidth="1"/>
    <col min="3604" max="3650" width="10.28515625" style="13" customWidth="1"/>
    <col min="3651" max="3841" width="10.28515625" style="13"/>
    <col min="3842" max="3842" width="5.42578125" style="13" customWidth="1"/>
    <col min="3843" max="3843" width="26.7109375" style="13" customWidth="1"/>
    <col min="3844" max="3844" width="5.85546875" style="13" customWidth="1"/>
    <col min="3845" max="3845" width="4.7109375" style="13" customWidth="1"/>
    <col min="3846" max="3846" width="5.7109375" style="13" customWidth="1"/>
    <col min="3847" max="3847" width="5.5703125" style="13" customWidth="1"/>
    <col min="3848" max="3848" width="4.5703125" style="13" customWidth="1"/>
    <col min="3849" max="3849" width="5.140625" style="13" customWidth="1"/>
    <col min="3850" max="3850" width="4.7109375" style="13" customWidth="1"/>
    <col min="3851" max="3851" width="7.28515625" style="13" customWidth="1"/>
    <col min="3852" max="3852" width="4.42578125" style="13" customWidth="1"/>
    <col min="3853" max="3853" width="5.85546875" style="13" customWidth="1"/>
    <col min="3854" max="3854" width="5.140625" style="13" customWidth="1"/>
    <col min="3855" max="3855" width="6.5703125" style="13" customWidth="1"/>
    <col min="3856" max="3856" width="7.5703125" style="13" customWidth="1"/>
    <col min="3857" max="3857" width="22.85546875" style="13" customWidth="1"/>
    <col min="3858" max="3858" width="0" style="13" hidden="1" customWidth="1"/>
    <col min="3859" max="3859" width="13.5703125" style="13" customWidth="1"/>
    <col min="3860" max="3906" width="10.28515625" style="13" customWidth="1"/>
    <col min="3907" max="4097" width="10.28515625" style="13"/>
    <col min="4098" max="4098" width="5.42578125" style="13" customWidth="1"/>
    <col min="4099" max="4099" width="26.7109375" style="13" customWidth="1"/>
    <col min="4100" max="4100" width="5.85546875" style="13" customWidth="1"/>
    <col min="4101" max="4101" width="4.7109375" style="13" customWidth="1"/>
    <col min="4102" max="4102" width="5.7109375" style="13" customWidth="1"/>
    <col min="4103" max="4103" width="5.5703125" style="13" customWidth="1"/>
    <col min="4104" max="4104" width="4.5703125" style="13" customWidth="1"/>
    <col min="4105" max="4105" width="5.140625" style="13" customWidth="1"/>
    <col min="4106" max="4106" width="4.7109375" style="13" customWidth="1"/>
    <col min="4107" max="4107" width="7.28515625" style="13" customWidth="1"/>
    <col min="4108" max="4108" width="4.42578125" style="13" customWidth="1"/>
    <col min="4109" max="4109" width="5.85546875" style="13" customWidth="1"/>
    <col min="4110" max="4110" width="5.140625" style="13" customWidth="1"/>
    <col min="4111" max="4111" width="6.5703125" style="13" customWidth="1"/>
    <col min="4112" max="4112" width="7.5703125" style="13" customWidth="1"/>
    <col min="4113" max="4113" width="22.85546875" style="13" customWidth="1"/>
    <col min="4114" max="4114" width="0" style="13" hidden="1" customWidth="1"/>
    <col min="4115" max="4115" width="13.5703125" style="13" customWidth="1"/>
    <col min="4116" max="4162" width="10.28515625" style="13" customWidth="1"/>
    <col min="4163" max="4353" width="10.28515625" style="13"/>
    <col min="4354" max="4354" width="5.42578125" style="13" customWidth="1"/>
    <col min="4355" max="4355" width="26.7109375" style="13" customWidth="1"/>
    <col min="4356" max="4356" width="5.85546875" style="13" customWidth="1"/>
    <col min="4357" max="4357" width="4.7109375" style="13" customWidth="1"/>
    <col min="4358" max="4358" width="5.7109375" style="13" customWidth="1"/>
    <col min="4359" max="4359" width="5.5703125" style="13" customWidth="1"/>
    <col min="4360" max="4360" width="4.5703125" style="13" customWidth="1"/>
    <col min="4361" max="4361" width="5.140625" style="13" customWidth="1"/>
    <col min="4362" max="4362" width="4.7109375" style="13" customWidth="1"/>
    <col min="4363" max="4363" width="7.28515625" style="13" customWidth="1"/>
    <col min="4364" max="4364" width="4.42578125" style="13" customWidth="1"/>
    <col min="4365" max="4365" width="5.85546875" style="13" customWidth="1"/>
    <col min="4366" max="4366" width="5.140625" style="13" customWidth="1"/>
    <col min="4367" max="4367" width="6.5703125" style="13" customWidth="1"/>
    <col min="4368" max="4368" width="7.5703125" style="13" customWidth="1"/>
    <col min="4369" max="4369" width="22.85546875" style="13" customWidth="1"/>
    <col min="4370" max="4370" width="0" style="13" hidden="1" customWidth="1"/>
    <col min="4371" max="4371" width="13.5703125" style="13" customWidth="1"/>
    <col min="4372" max="4418" width="10.28515625" style="13" customWidth="1"/>
    <col min="4419" max="4609" width="10.28515625" style="13"/>
    <col min="4610" max="4610" width="5.42578125" style="13" customWidth="1"/>
    <col min="4611" max="4611" width="26.7109375" style="13" customWidth="1"/>
    <col min="4612" max="4612" width="5.85546875" style="13" customWidth="1"/>
    <col min="4613" max="4613" width="4.7109375" style="13" customWidth="1"/>
    <col min="4614" max="4614" width="5.7109375" style="13" customWidth="1"/>
    <col min="4615" max="4615" width="5.5703125" style="13" customWidth="1"/>
    <col min="4616" max="4616" width="4.5703125" style="13" customWidth="1"/>
    <col min="4617" max="4617" width="5.140625" style="13" customWidth="1"/>
    <col min="4618" max="4618" width="4.7109375" style="13" customWidth="1"/>
    <col min="4619" max="4619" width="7.28515625" style="13" customWidth="1"/>
    <col min="4620" max="4620" width="4.42578125" style="13" customWidth="1"/>
    <col min="4621" max="4621" width="5.85546875" style="13" customWidth="1"/>
    <col min="4622" max="4622" width="5.140625" style="13" customWidth="1"/>
    <col min="4623" max="4623" width="6.5703125" style="13" customWidth="1"/>
    <col min="4624" max="4624" width="7.5703125" style="13" customWidth="1"/>
    <col min="4625" max="4625" width="22.85546875" style="13" customWidth="1"/>
    <col min="4626" max="4626" width="0" style="13" hidden="1" customWidth="1"/>
    <col min="4627" max="4627" width="13.5703125" style="13" customWidth="1"/>
    <col min="4628" max="4674" width="10.28515625" style="13" customWidth="1"/>
    <col min="4675" max="4865" width="10.28515625" style="13"/>
    <col min="4866" max="4866" width="5.42578125" style="13" customWidth="1"/>
    <col min="4867" max="4867" width="26.7109375" style="13" customWidth="1"/>
    <col min="4868" max="4868" width="5.85546875" style="13" customWidth="1"/>
    <col min="4869" max="4869" width="4.7109375" style="13" customWidth="1"/>
    <col min="4870" max="4870" width="5.7109375" style="13" customWidth="1"/>
    <col min="4871" max="4871" width="5.5703125" style="13" customWidth="1"/>
    <col min="4872" max="4872" width="4.5703125" style="13" customWidth="1"/>
    <col min="4873" max="4873" width="5.140625" style="13" customWidth="1"/>
    <col min="4874" max="4874" width="4.7109375" style="13" customWidth="1"/>
    <col min="4875" max="4875" width="7.28515625" style="13" customWidth="1"/>
    <col min="4876" max="4876" width="4.42578125" style="13" customWidth="1"/>
    <col min="4877" max="4877" width="5.85546875" style="13" customWidth="1"/>
    <col min="4878" max="4878" width="5.140625" style="13" customWidth="1"/>
    <col min="4879" max="4879" width="6.5703125" style="13" customWidth="1"/>
    <col min="4880" max="4880" width="7.5703125" style="13" customWidth="1"/>
    <col min="4881" max="4881" width="22.85546875" style="13" customWidth="1"/>
    <col min="4882" max="4882" width="0" style="13" hidden="1" customWidth="1"/>
    <col min="4883" max="4883" width="13.5703125" style="13" customWidth="1"/>
    <col min="4884" max="4930" width="10.28515625" style="13" customWidth="1"/>
    <col min="4931" max="5121" width="10.28515625" style="13"/>
    <col min="5122" max="5122" width="5.42578125" style="13" customWidth="1"/>
    <col min="5123" max="5123" width="26.7109375" style="13" customWidth="1"/>
    <col min="5124" max="5124" width="5.85546875" style="13" customWidth="1"/>
    <col min="5125" max="5125" width="4.7109375" style="13" customWidth="1"/>
    <col min="5126" max="5126" width="5.7109375" style="13" customWidth="1"/>
    <col min="5127" max="5127" width="5.5703125" style="13" customWidth="1"/>
    <col min="5128" max="5128" width="4.5703125" style="13" customWidth="1"/>
    <col min="5129" max="5129" width="5.140625" style="13" customWidth="1"/>
    <col min="5130" max="5130" width="4.7109375" style="13" customWidth="1"/>
    <col min="5131" max="5131" width="7.28515625" style="13" customWidth="1"/>
    <col min="5132" max="5132" width="4.42578125" style="13" customWidth="1"/>
    <col min="5133" max="5133" width="5.85546875" style="13" customWidth="1"/>
    <col min="5134" max="5134" width="5.140625" style="13" customWidth="1"/>
    <col min="5135" max="5135" width="6.5703125" style="13" customWidth="1"/>
    <col min="5136" max="5136" width="7.5703125" style="13" customWidth="1"/>
    <col min="5137" max="5137" width="22.85546875" style="13" customWidth="1"/>
    <col min="5138" max="5138" width="0" style="13" hidden="1" customWidth="1"/>
    <col min="5139" max="5139" width="13.5703125" style="13" customWidth="1"/>
    <col min="5140" max="5186" width="10.28515625" style="13" customWidth="1"/>
    <col min="5187" max="5377" width="10.28515625" style="13"/>
    <col min="5378" max="5378" width="5.42578125" style="13" customWidth="1"/>
    <col min="5379" max="5379" width="26.7109375" style="13" customWidth="1"/>
    <col min="5380" max="5380" width="5.85546875" style="13" customWidth="1"/>
    <col min="5381" max="5381" width="4.7109375" style="13" customWidth="1"/>
    <col min="5382" max="5382" width="5.7109375" style="13" customWidth="1"/>
    <col min="5383" max="5383" width="5.5703125" style="13" customWidth="1"/>
    <col min="5384" max="5384" width="4.5703125" style="13" customWidth="1"/>
    <col min="5385" max="5385" width="5.140625" style="13" customWidth="1"/>
    <col min="5386" max="5386" width="4.7109375" style="13" customWidth="1"/>
    <col min="5387" max="5387" width="7.28515625" style="13" customWidth="1"/>
    <col min="5388" max="5388" width="4.42578125" style="13" customWidth="1"/>
    <col min="5389" max="5389" width="5.85546875" style="13" customWidth="1"/>
    <col min="5390" max="5390" width="5.140625" style="13" customWidth="1"/>
    <col min="5391" max="5391" width="6.5703125" style="13" customWidth="1"/>
    <col min="5392" max="5392" width="7.5703125" style="13" customWidth="1"/>
    <col min="5393" max="5393" width="22.85546875" style="13" customWidth="1"/>
    <col min="5394" max="5394" width="0" style="13" hidden="1" customWidth="1"/>
    <col min="5395" max="5395" width="13.5703125" style="13" customWidth="1"/>
    <col min="5396" max="5442" width="10.28515625" style="13" customWidth="1"/>
    <col min="5443" max="5633" width="10.28515625" style="13"/>
    <col min="5634" max="5634" width="5.42578125" style="13" customWidth="1"/>
    <col min="5635" max="5635" width="26.7109375" style="13" customWidth="1"/>
    <col min="5636" max="5636" width="5.85546875" style="13" customWidth="1"/>
    <col min="5637" max="5637" width="4.7109375" style="13" customWidth="1"/>
    <col min="5638" max="5638" width="5.7109375" style="13" customWidth="1"/>
    <col min="5639" max="5639" width="5.5703125" style="13" customWidth="1"/>
    <col min="5640" max="5640" width="4.5703125" style="13" customWidth="1"/>
    <col min="5641" max="5641" width="5.140625" style="13" customWidth="1"/>
    <col min="5642" max="5642" width="4.7109375" style="13" customWidth="1"/>
    <col min="5643" max="5643" width="7.28515625" style="13" customWidth="1"/>
    <col min="5644" max="5644" width="4.42578125" style="13" customWidth="1"/>
    <col min="5645" max="5645" width="5.85546875" style="13" customWidth="1"/>
    <col min="5646" max="5646" width="5.140625" style="13" customWidth="1"/>
    <col min="5647" max="5647" width="6.5703125" style="13" customWidth="1"/>
    <col min="5648" max="5648" width="7.5703125" style="13" customWidth="1"/>
    <col min="5649" max="5649" width="22.85546875" style="13" customWidth="1"/>
    <col min="5650" max="5650" width="0" style="13" hidden="1" customWidth="1"/>
    <col min="5651" max="5651" width="13.5703125" style="13" customWidth="1"/>
    <col min="5652" max="5698" width="10.28515625" style="13" customWidth="1"/>
    <col min="5699" max="5889" width="10.28515625" style="13"/>
    <col min="5890" max="5890" width="5.42578125" style="13" customWidth="1"/>
    <col min="5891" max="5891" width="26.7109375" style="13" customWidth="1"/>
    <col min="5892" max="5892" width="5.85546875" style="13" customWidth="1"/>
    <col min="5893" max="5893" width="4.7109375" style="13" customWidth="1"/>
    <col min="5894" max="5894" width="5.7109375" style="13" customWidth="1"/>
    <col min="5895" max="5895" width="5.5703125" style="13" customWidth="1"/>
    <col min="5896" max="5896" width="4.5703125" style="13" customWidth="1"/>
    <col min="5897" max="5897" width="5.140625" style="13" customWidth="1"/>
    <col min="5898" max="5898" width="4.7109375" style="13" customWidth="1"/>
    <col min="5899" max="5899" width="7.28515625" style="13" customWidth="1"/>
    <col min="5900" max="5900" width="4.42578125" style="13" customWidth="1"/>
    <col min="5901" max="5901" width="5.85546875" style="13" customWidth="1"/>
    <col min="5902" max="5902" width="5.140625" style="13" customWidth="1"/>
    <col min="5903" max="5903" width="6.5703125" style="13" customWidth="1"/>
    <col min="5904" max="5904" width="7.5703125" style="13" customWidth="1"/>
    <col min="5905" max="5905" width="22.85546875" style="13" customWidth="1"/>
    <col min="5906" max="5906" width="0" style="13" hidden="1" customWidth="1"/>
    <col min="5907" max="5907" width="13.5703125" style="13" customWidth="1"/>
    <col min="5908" max="5954" width="10.28515625" style="13" customWidth="1"/>
    <col min="5955" max="6145" width="10.28515625" style="13"/>
    <col min="6146" max="6146" width="5.42578125" style="13" customWidth="1"/>
    <col min="6147" max="6147" width="26.7109375" style="13" customWidth="1"/>
    <col min="6148" max="6148" width="5.85546875" style="13" customWidth="1"/>
    <col min="6149" max="6149" width="4.7109375" style="13" customWidth="1"/>
    <col min="6150" max="6150" width="5.7109375" style="13" customWidth="1"/>
    <col min="6151" max="6151" width="5.5703125" style="13" customWidth="1"/>
    <col min="6152" max="6152" width="4.5703125" style="13" customWidth="1"/>
    <col min="6153" max="6153" width="5.140625" style="13" customWidth="1"/>
    <col min="6154" max="6154" width="4.7109375" style="13" customWidth="1"/>
    <col min="6155" max="6155" width="7.28515625" style="13" customWidth="1"/>
    <col min="6156" max="6156" width="4.42578125" style="13" customWidth="1"/>
    <col min="6157" max="6157" width="5.85546875" style="13" customWidth="1"/>
    <col min="6158" max="6158" width="5.140625" style="13" customWidth="1"/>
    <col min="6159" max="6159" width="6.5703125" style="13" customWidth="1"/>
    <col min="6160" max="6160" width="7.5703125" style="13" customWidth="1"/>
    <col min="6161" max="6161" width="22.85546875" style="13" customWidth="1"/>
    <col min="6162" max="6162" width="0" style="13" hidden="1" customWidth="1"/>
    <col min="6163" max="6163" width="13.5703125" style="13" customWidth="1"/>
    <col min="6164" max="6210" width="10.28515625" style="13" customWidth="1"/>
    <col min="6211" max="6401" width="10.28515625" style="13"/>
    <col min="6402" max="6402" width="5.42578125" style="13" customWidth="1"/>
    <col min="6403" max="6403" width="26.7109375" style="13" customWidth="1"/>
    <col min="6404" max="6404" width="5.85546875" style="13" customWidth="1"/>
    <col min="6405" max="6405" width="4.7109375" style="13" customWidth="1"/>
    <col min="6406" max="6406" width="5.7109375" style="13" customWidth="1"/>
    <col min="6407" max="6407" width="5.5703125" style="13" customWidth="1"/>
    <col min="6408" max="6408" width="4.5703125" style="13" customWidth="1"/>
    <col min="6409" max="6409" width="5.140625" style="13" customWidth="1"/>
    <col min="6410" max="6410" width="4.7109375" style="13" customWidth="1"/>
    <col min="6411" max="6411" width="7.28515625" style="13" customWidth="1"/>
    <col min="6412" max="6412" width="4.42578125" style="13" customWidth="1"/>
    <col min="6413" max="6413" width="5.85546875" style="13" customWidth="1"/>
    <col min="6414" max="6414" width="5.140625" style="13" customWidth="1"/>
    <col min="6415" max="6415" width="6.5703125" style="13" customWidth="1"/>
    <col min="6416" max="6416" width="7.5703125" style="13" customWidth="1"/>
    <col min="6417" max="6417" width="22.85546875" style="13" customWidth="1"/>
    <col min="6418" max="6418" width="0" style="13" hidden="1" customWidth="1"/>
    <col min="6419" max="6419" width="13.5703125" style="13" customWidth="1"/>
    <col min="6420" max="6466" width="10.28515625" style="13" customWidth="1"/>
    <col min="6467" max="6657" width="10.28515625" style="13"/>
    <col min="6658" max="6658" width="5.42578125" style="13" customWidth="1"/>
    <col min="6659" max="6659" width="26.7109375" style="13" customWidth="1"/>
    <col min="6660" max="6660" width="5.85546875" style="13" customWidth="1"/>
    <col min="6661" max="6661" width="4.7109375" style="13" customWidth="1"/>
    <col min="6662" max="6662" width="5.7109375" style="13" customWidth="1"/>
    <col min="6663" max="6663" width="5.5703125" style="13" customWidth="1"/>
    <col min="6664" max="6664" width="4.5703125" style="13" customWidth="1"/>
    <col min="6665" max="6665" width="5.140625" style="13" customWidth="1"/>
    <col min="6666" max="6666" width="4.7109375" style="13" customWidth="1"/>
    <col min="6667" max="6667" width="7.28515625" style="13" customWidth="1"/>
    <col min="6668" max="6668" width="4.42578125" style="13" customWidth="1"/>
    <col min="6669" max="6669" width="5.85546875" style="13" customWidth="1"/>
    <col min="6670" max="6670" width="5.140625" style="13" customWidth="1"/>
    <col min="6671" max="6671" width="6.5703125" style="13" customWidth="1"/>
    <col min="6672" max="6672" width="7.5703125" style="13" customWidth="1"/>
    <col min="6673" max="6673" width="22.85546875" style="13" customWidth="1"/>
    <col min="6674" max="6674" width="0" style="13" hidden="1" customWidth="1"/>
    <col min="6675" max="6675" width="13.5703125" style="13" customWidth="1"/>
    <col min="6676" max="6722" width="10.28515625" style="13" customWidth="1"/>
    <col min="6723" max="6913" width="10.28515625" style="13"/>
    <col min="6914" max="6914" width="5.42578125" style="13" customWidth="1"/>
    <col min="6915" max="6915" width="26.7109375" style="13" customWidth="1"/>
    <col min="6916" max="6916" width="5.85546875" style="13" customWidth="1"/>
    <col min="6917" max="6917" width="4.7109375" style="13" customWidth="1"/>
    <col min="6918" max="6918" width="5.7109375" style="13" customWidth="1"/>
    <col min="6919" max="6919" width="5.5703125" style="13" customWidth="1"/>
    <col min="6920" max="6920" width="4.5703125" style="13" customWidth="1"/>
    <col min="6921" max="6921" width="5.140625" style="13" customWidth="1"/>
    <col min="6922" max="6922" width="4.7109375" style="13" customWidth="1"/>
    <col min="6923" max="6923" width="7.28515625" style="13" customWidth="1"/>
    <col min="6924" max="6924" width="4.42578125" style="13" customWidth="1"/>
    <col min="6925" max="6925" width="5.85546875" style="13" customWidth="1"/>
    <col min="6926" max="6926" width="5.140625" style="13" customWidth="1"/>
    <col min="6927" max="6927" width="6.5703125" style="13" customWidth="1"/>
    <col min="6928" max="6928" width="7.5703125" style="13" customWidth="1"/>
    <col min="6929" max="6929" width="22.85546875" style="13" customWidth="1"/>
    <col min="6930" max="6930" width="0" style="13" hidden="1" customWidth="1"/>
    <col min="6931" max="6931" width="13.5703125" style="13" customWidth="1"/>
    <col min="6932" max="6978" width="10.28515625" style="13" customWidth="1"/>
    <col min="6979" max="7169" width="10.28515625" style="13"/>
    <col min="7170" max="7170" width="5.42578125" style="13" customWidth="1"/>
    <col min="7171" max="7171" width="26.7109375" style="13" customWidth="1"/>
    <col min="7172" max="7172" width="5.85546875" style="13" customWidth="1"/>
    <col min="7173" max="7173" width="4.7109375" style="13" customWidth="1"/>
    <col min="7174" max="7174" width="5.7109375" style="13" customWidth="1"/>
    <col min="7175" max="7175" width="5.5703125" style="13" customWidth="1"/>
    <col min="7176" max="7176" width="4.5703125" style="13" customWidth="1"/>
    <col min="7177" max="7177" width="5.140625" style="13" customWidth="1"/>
    <col min="7178" max="7178" width="4.7109375" style="13" customWidth="1"/>
    <col min="7179" max="7179" width="7.28515625" style="13" customWidth="1"/>
    <col min="7180" max="7180" width="4.42578125" style="13" customWidth="1"/>
    <col min="7181" max="7181" width="5.85546875" style="13" customWidth="1"/>
    <col min="7182" max="7182" width="5.140625" style="13" customWidth="1"/>
    <col min="7183" max="7183" width="6.5703125" style="13" customWidth="1"/>
    <col min="7184" max="7184" width="7.5703125" style="13" customWidth="1"/>
    <col min="7185" max="7185" width="22.85546875" style="13" customWidth="1"/>
    <col min="7186" max="7186" width="0" style="13" hidden="1" customWidth="1"/>
    <col min="7187" max="7187" width="13.5703125" style="13" customWidth="1"/>
    <col min="7188" max="7234" width="10.28515625" style="13" customWidth="1"/>
    <col min="7235" max="7425" width="10.28515625" style="13"/>
    <col min="7426" max="7426" width="5.42578125" style="13" customWidth="1"/>
    <col min="7427" max="7427" width="26.7109375" style="13" customWidth="1"/>
    <col min="7428" max="7428" width="5.85546875" style="13" customWidth="1"/>
    <col min="7429" max="7429" width="4.7109375" style="13" customWidth="1"/>
    <col min="7430" max="7430" width="5.7109375" style="13" customWidth="1"/>
    <col min="7431" max="7431" width="5.5703125" style="13" customWidth="1"/>
    <col min="7432" max="7432" width="4.5703125" style="13" customWidth="1"/>
    <col min="7433" max="7433" width="5.140625" style="13" customWidth="1"/>
    <col min="7434" max="7434" width="4.7109375" style="13" customWidth="1"/>
    <col min="7435" max="7435" width="7.28515625" style="13" customWidth="1"/>
    <col min="7436" max="7436" width="4.42578125" style="13" customWidth="1"/>
    <col min="7437" max="7437" width="5.85546875" style="13" customWidth="1"/>
    <col min="7438" max="7438" width="5.140625" style="13" customWidth="1"/>
    <col min="7439" max="7439" width="6.5703125" style="13" customWidth="1"/>
    <col min="7440" max="7440" width="7.5703125" style="13" customWidth="1"/>
    <col min="7441" max="7441" width="22.85546875" style="13" customWidth="1"/>
    <col min="7442" max="7442" width="0" style="13" hidden="1" customWidth="1"/>
    <col min="7443" max="7443" width="13.5703125" style="13" customWidth="1"/>
    <col min="7444" max="7490" width="10.28515625" style="13" customWidth="1"/>
    <col min="7491" max="7681" width="10.28515625" style="13"/>
    <col min="7682" max="7682" width="5.42578125" style="13" customWidth="1"/>
    <col min="7683" max="7683" width="26.7109375" style="13" customWidth="1"/>
    <col min="7684" max="7684" width="5.85546875" style="13" customWidth="1"/>
    <col min="7685" max="7685" width="4.7109375" style="13" customWidth="1"/>
    <col min="7686" max="7686" width="5.7109375" style="13" customWidth="1"/>
    <col min="7687" max="7687" width="5.5703125" style="13" customWidth="1"/>
    <col min="7688" max="7688" width="4.5703125" style="13" customWidth="1"/>
    <col min="7689" max="7689" width="5.140625" style="13" customWidth="1"/>
    <col min="7690" max="7690" width="4.7109375" style="13" customWidth="1"/>
    <col min="7691" max="7691" width="7.28515625" style="13" customWidth="1"/>
    <col min="7692" max="7692" width="4.42578125" style="13" customWidth="1"/>
    <col min="7693" max="7693" width="5.85546875" style="13" customWidth="1"/>
    <col min="7694" max="7694" width="5.140625" style="13" customWidth="1"/>
    <col min="7695" max="7695" width="6.5703125" style="13" customWidth="1"/>
    <col min="7696" max="7696" width="7.5703125" style="13" customWidth="1"/>
    <col min="7697" max="7697" width="22.85546875" style="13" customWidth="1"/>
    <col min="7698" max="7698" width="0" style="13" hidden="1" customWidth="1"/>
    <col min="7699" max="7699" width="13.5703125" style="13" customWidth="1"/>
    <col min="7700" max="7746" width="10.28515625" style="13" customWidth="1"/>
    <col min="7747" max="7937" width="10.28515625" style="13"/>
    <col min="7938" max="7938" width="5.42578125" style="13" customWidth="1"/>
    <col min="7939" max="7939" width="26.7109375" style="13" customWidth="1"/>
    <col min="7940" max="7940" width="5.85546875" style="13" customWidth="1"/>
    <col min="7941" max="7941" width="4.7109375" style="13" customWidth="1"/>
    <col min="7942" max="7942" width="5.7109375" style="13" customWidth="1"/>
    <col min="7943" max="7943" width="5.5703125" style="13" customWidth="1"/>
    <col min="7944" max="7944" width="4.5703125" style="13" customWidth="1"/>
    <col min="7945" max="7945" width="5.140625" style="13" customWidth="1"/>
    <col min="7946" max="7946" width="4.7109375" style="13" customWidth="1"/>
    <col min="7947" max="7947" width="7.28515625" style="13" customWidth="1"/>
    <col min="7948" max="7948" width="4.42578125" style="13" customWidth="1"/>
    <col min="7949" max="7949" width="5.85546875" style="13" customWidth="1"/>
    <col min="7950" max="7950" width="5.140625" style="13" customWidth="1"/>
    <col min="7951" max="7951" width="6.5703125" style="13" customWidth="1"/>
    <col min="7952" max="7952" width="7.5703125" style="13" customWidth="1"/>
    <col min="7953" max="7953" width="22.85546875" style="13" customWidth="1"/>
    <col min="7954" max="7954" width="0" style="13" hidden="1" customWidth="1"/>
    <col min="7955" max="7955" width="13.5703125" style="13" customWidth="1"/>
    <col min="7956" max="8002" width="10.28515625" style="13" customWidth="1"/>
    <col min="8003" max="8193" width="10.28515625" style="13"/>
    <col min="8194" max="8194" width="5.42578125" style="13" customWidth="1"/>
    <col min="8195" max="8195" width="26.7109375" style="13" customWidth="1"/>
    <col min="8196" max="8196" width="5.85546875" style="13" customWidth="1"/>
    <col min="8197" max="8197" width="4.7109375" style="13" customWidth="1"/>
    <col min="8198" max="8198" width="5.7109375" style="13" customWidth="1"/>
    <col min="8199" max="8199" width="5.5703125" style="13" customWidth="1"/>
    <col min="8200" max="8200" width="4.5703125" style="13" customWidth="1"/>
    <col min="8201" max="8201" width="5.140625" style="13" customWidth="1"/>
    <col min="8202" max="8202" width="4.7109375" style="13" customWidth="1"/>
    <col min="8203" max="8203" width="7.28515625" style="13" customWidth="1"/>
    <col min="8204" max="8204" width="4.42578125" style="13" customWidth="1"/>
    <col min="8205" max="8205" width="5.85546875" style="13" customWidth="1"/>
    <col min="8206" max="8206" width="5.140625" style="13" customWidth="1"/>
    <col min="8207" max="8207" width="6.5703125" style="13" customWidth="1"/>
    <col min="8208" max="8208" width="7.5703125" style="13" customWidth="1"/>
    <col min="8209" max="8209" width="22.85546875" style="13" customWidth="1"/>
    <col min="8210" max="8210" width="0" style="13" hidden="1" customWidth="1"/>
    <col min="8211" max="8211" width="13.5703125" style="13" customWidth="1"/>
    <col min="8212" max="8258" width="10.28515625" style="13" customWidth="1"/>
    <col min="8259" max="8449" width="10.28515625" style="13"/>
    <col min="8450" max="8450" width="5.42578125" style="13" customWidth="1"/>
    <col min="8451" max="8451" width="26.7109375" style="13" customWidth="1"/>
    <col min="8452" max="8452" width="5.85546875" style="13" customWidth="1"/>
    <col min="8453" max="8453" width="4.7109375" style="13" customWidth="1"/>
    <col min="8454" max="8454" width="5.7109375" style="13" customWidth="1"/>
    <col min="8455" max="8455" width="5.5703125" style="13" customWidth="1"/>
    <col min="8456" max="8456" width="4.5703125" style="13" customWidth="1"/>
    <col min="8457" max="8457" width="5.140625" style="13" customWidth="1"/>
    <col min="8458" max="8458" width="4.7109375" style="13" customWidth="1"/>
    <col min="8459" max="8459" width="7.28515625" style="13" customWidth="1"/>
    <col min="8460" max="8460" width="4.42578125" style="13" customWidth="1"/>
    <col min="8461" max="8461" width="5.85546875" style="13" customWidth="1"/>
    <col min="8462" max="8462" width="5.140625" style="13" customWidth="1"/>
    <col min="8463" max="8463" width="6.5703125" style="13" customWidth="1"/>
    <col min="8464" max="8464" width="7.5703125" style="13" customWidth="1"/>
    <col min="8465" max="8465" width="22.85546875" style="13" customWidth="1"/>
    <col min="8466" max="8466" width="0" style="13" hidden="1" customWidth="1"/>
    <col min="8467" max="8467" width="13.5703125" style="13" customWidth="1"/>
    <col min="8468" max="8514" width="10.28515625" style="13" customWidth="1"/>
    <col min="8515" max="8705" width="10.28515625" style="13"/>
    <col min="8706" max="8706" width="5.42578125" style="13" customWidth="1"/>
    <col min="8707" max="8707" width="26.7109375" style="13" customWidth="1"/>
    <col min="8708" max="8708" width="5.85546875" style="13" customWidth="1"/>
    <col min="8709" max="8709" width="4.7109375" style="13" customWidth="1"/>
    <col min="8710" max="8710" width="5.7109375" style="13" customWidth="1"/>
    <col min="8711" max="8711" width="5.5703125" style="13" customWidth="1"/>
    <col min="8712" max="8712" width="4.5703125" style="13" customWidth="1"/>
    <col min="8713" max="8713" width="5.140625" style="13" customWidth="1"/>
    <col min="8714" max="8714" width="4.7109375" style="13" customWidth="1"/>
    <col min="8715" max="8715" width="7.28515625" style="13" customWidth="1"/>
    <col min="8716" max="8716" width="4.42578125" style="13" customWidth="1"/>
    <col min="8717" max="8717" width="5.85546875" style="13" customWidth="1"/>
    <col min="8718" max="8718" width="5.140625" style="13" customWidth="1"/>
    <col min="8719" max="8719" width="6.5703125" style="13" customWidth="1"/>
    <col min="8720" max="8720" width="7.5703125" style="13" customWidth="1"/>
    <col min="8721" max="8721" width="22.85546875" style="13" customWidth="1"/>
    <col min="8722" max="8722" width="0" style="13" hidden="1" customWidth="1"/>
    <col min="8723" max="8723" width="13.5703125" style="13" customWidth="1"/>
    <col min="8724" max="8770" width="10.28515625" style="13" customWidth="1"/>
    <col min="8771" max="8961" width="10.28515625" style="13"/>
    <col min="8962" max="8962" width="5.42578125" style="13" customWidth="1"/>
    <col min="8963" max="8963" width="26.7109375" style="13" customWidth="1"/>
    <col min="8964" max="8964" width="5.85546875" style="13" customWidth="1"/>
    <col min="8965" max="8965" width="4.7109375" style="13" customWidth="1"/>
    <col min="8966" max="8966" width="5.7109375" style="13" customWidth="1"/>
    <col min="8967" max="8967" width="5.5703125" style="13" customWidth="1"/>
    <col min="8968" max="8968" width="4.5703125" style="13" customWidth="1"/>
    <col min="8969" max="8969" width="5.140625" style="13" customWidth="1"/>
    <col min="8970" max="8970" width="4.7109375" style="13" customWidth="1"/>
    <col min="8971" max="8971" width="7.28515625" style="13" customWidth="1"/>
    <col min="8972" max="8972" width="4.42578125" style="13" customWidth="1"/>
    <col min="8973" max="8973" width="5.85546875" style="13" customWidth="1"/>
    <col min="8974" max="8974" width="5.140625" style="13" customWidth="1"/>
    <col min="8975" max="8975" width="6.5703125" style="13" customWidth="1"/>
    <col min="8976" max="8976" width="7.5703125" style="13" customWidth="1"/>
    <col min="8977" max="8977" width="22.85546875" style="13" customWidth="1"/>
    <col min="8978" max="8978" width="0" style="13" hidden="1" customWidth="1"/>
    <col min="8979" max="8979" width="13.5703125" style="13" customWidth="1"/>
    <col min="8980" max="9026" width="10.28515625" style="13" customWidth="1"/>
    <col min="9027" max="9217" width="10.28515625" style="13"/>
    <col min="9218" max="9218" width="5.42578125" style="13" customWidth="1"/>
    <col min="9219" max="9219" width="26.7109375" style="13" customWidth="1"/>
    <col min="9220" max="9220" width="5.85546875" style="13" customWidth="1"/>
    <col min="9221" max="9221" width="4.7109375" style="13" customWidth="1"/>
    <col min="9222" max="9222" width="5.7109375" style="13" customWidth="1"/>
    <col min="9223" max="9223" width="5.5703125" style="13" customWidth="1"/>
    <col min="9224" max="9224" width="4.5703125" style="13" customWidth="1"/>
    <col min="9225" max="9225" width="5.140625" style="13" customWidth="1"/>
    <col min="9226" max="9226" width="4.7109375" style="13" customWidth="1"/>
    <col min="9227" max="9227" width="7.28515625" style="13" customWidth="1"/>
    <col min="9228" max="9228" width="4.42578125" style="13" customWidth="1"/>
    <col min="9229" max="9229" width="5.85546875" style="13" customWidth="1"/>
    <col min="9230" max="9230" width="5.140625" style="13" customWidth="1"/>
    <col min="9231" max="9231" width="6.5703125" style="13" customWidth="1"/>
    <col min="9232" max="9232" width="7.5703125" style="13" customWidth="1"/>
    <col min="9233" max="9233" width="22.85546875" style="13" customWidth="1"/>
    <col min="9234" max="9234" width="0" style="13" hidden="1" customWidth="1"/>
    <col min="9235" max="9235" width="13.5703125" style="13" customWidth="1"/>
    <col min="9236" max="9282" width="10.28515625" style="13" customWidth="1"/>
    <col min="9283" max="9473" width="10.28515625" style="13"/>
    <col min="9474" max="9474" width="5.42578125" style="13" customWidth="1"/>
    <col min="9475" max="9475" width="26.7109375" style="13" customWidth="1"/>
    <col min="9476" max="9476" width="5.85546875" style="13" customWidth="1"/>
    <col min="9477" max="9477" width="4.7109375" style="13" customWidth="1"/>
    <col min="9478" max="9478" width="5.7109375" style="13" customWidth="1"/>
    <col min="9479" max="9479" width="5.5703125" style="13" customWidth="1"/>
    <col min="9480" max="9480" width="4.5703125" style="13" customWidth="1"/>
    <col min="9481" max="9481" width="5.140625" style="13" customWidth="1"/>
    <col min="9482" max="9482" width="4.7109375" style="13" customWidth="1"/>
    <col min="9483" max="9483" width="7.28515625" style="13" customWidth="1"/>
    <col min="9484" max="9484" width="4.42578125" style="13" customWidth="1"/>
    <col min="9485" max="9485" width="5.85546875" style="13" customWidth="1"/>
    <col min="9486" max="9486" width="5.140625" style="13" customWidth="1"/>
    <col min="9487" max="9487" width="6.5703125" style="13" customWidth="1"/>
    <col min="9488" max="9488" width="7.5703125" style="13" customWidth="1"/>
    <col min="9489" max="9489" width="22.85546875" style="13" customWidth="1"/>
    <col min="9490" max="9490" width="0" style="13" hidden="1" customWidth="1"/>
    <col min="9491" max="9491" width="13.5703125" style="13" customWidth="1"/>
    <col min="9492" max="9538" width="10.28515625" style="13" customWidth="1"/>
    <col min="9539" max="9729" width="10.28515625" style="13"/>
    <col min="9730" max="9730" width="5.42578125" style="13" customWidth="1"/>
    <col min="9731" max="9731" width="26.7109375" style="13" customWidth="1"/>
    <col min="9732" max="9732" width="5.85546875" style="13" customWidth="1"/>
    <col min="9733" max="9733" width="4.7109375" style="13" customWidth="1"/>
    <col min="9734" max="9734" width="5.7109375" style="13" customWidth="1"/>
    <col min="9735" max="9735" width="5.5703125" style="13" customWidth="1"/>
    <col min="9736" max="9736" width="4.5703125" style="13" customWidth="1"/>
    <col min="9737" max="9737" width="5.140625" style="13" customWidth="1"/>
    <col min="9738" max="9738" width="4.7109375" style="13" customWidth="1"/>
    <col min="9739" max="9739" width="7.28515625" style="13" customWidth="1"/>
    <col min="9740" max="9740" width="4.42578125" style="13" customWidth="1"/>
    <col min="9741" max="9741" width="5.85546875" style="13" customWidth="1"/>
    <col min="9742" max="9742" width="5.140625" style="13" customWidth="1"/>
    <col min="9743" max="9743" width="6.5703125" style="13" customWidth="1"/>
    <col min="9744" max="9744" width="7.5703125" style="13" customWidth="1"/>
    <col min="9745" max="9745" width="22.85546875" style="13" customWidth="1"/>
    <col min="9746" max="9746" width="0" style="13" hidden="1" customWidth="1"/>
    <col min="9747" max="9747" width="13.5703125" style="13" customWidth="1"/>
    <col min="9748" max="9794" width="10.28515625" style="13" customWidth="1"/>
    <col min="9795" max="9985" width="10.28515625" style="13"/>
    <col min="9986" max="9986" width="5.42578125" style="13" customWidth="1"/>
    <col min="9987" max="9987" width="26.7109375" style="13" customWidth="1"/>
    <col min="9988" max="9988" width="5.85546875" style="13" customWidth="1"/>
    <col min="9989" max="9989" width="4.7109375" style="13" customWidth="1"/>
    <col min="9990" max="9990" width="5.7109375" style="13" customWidth="1"/>
    <col min="9991" max="9991" width="5.5703125" style="13" customWidth="1"/>
    <col min="9992" max="9992" width="4.5703125" style="13" customWidth="1"/>
    <col min="9993" max="9993" width="5.140625" style="13" customWidth="1"/>
    <col min="9994" max="9994" width="4.7109375" style="13" customWidth="1"/>
    <col min="9995" max="9995" width="7.28515625" style="13" customWidth="1"/>
    <col min="9996" max="9996" width="4.42578125" style="13" customWidth="1"/>
    <col min="9997" max="9997" width="5.85546875" style="13" customWidth="1"/>
    <col min="9998" max="9998" width="5.140625" style="13" customWidth="1"/>
    <col min="9999" max="9999" width="6.5703125" style="13" customWidth="1"/>
    <col min="10000" max="10000" width="7.5703125" style="13" customWidth="1"/>
    <col min="10001" max="10001" width="22.85546875" style="13" customWidth="1"/>
    <col min="10002" max="10002" width="0" style="13" hidden="1" customWidth="1"/>
    <col min="10003" max="10003" width="13.5703125" style="13" customWidth="1"/>
    <col min="10004" max="10050" width="10.28515625" style="13" customWidth="1"/>
    <col min="10051" max="10241" width="10.28515625" style="13"/>
    <col min="10242" max="10242" width="5.42578125" style="13" customWidth="1"/>
    <col min="10243" max="10243" width="26.7109375" style="13" customWidth="1"/>
    <col min="10244" max="10244" width="5.85546875" style="13" customWidth="1"/>
    <col min="10245" max="10245" width="4.7109375" style="13" customWidth="1"/>
    <col min="10246" max="10246" width="5.7109375" style="13" customWidth="1"/>
    <col min="10247" max="10247" width="5.5703125" style="13" customWidth="1"/>
    <col min="10248" max="10248" width="4.5703125" style="13" customWidth="1"/>
    <col min="10249" max="10249" width="5.140625" style="13" customWidth="1"/>
    <col min="10250" max="10250" width="4.7109375" style="13" customWidth="1"/>
    <col min="10251" max="10251" width="7.28515625" style="13" customWidth="1"/>
    <col min="10252" max="10252" width="4.42578125" style="13" customWidth="1"/>
    <col min="10253" max="10253" width="5.85546875" style="13" customWidth="1"/>
    <col min="10254" max="10254" width="5.140625" style="13" customWidth="1"/>
    <col min="10255" max="10255" width="6.5703125" style="13" customWidth="1"/>
    <col min="10256" max="10256" width="7.5703125" style="13" customWidth="1"/>
    <col min="10257" max="10257" width="22.85546875" style="13" customWidth="1"/>
    <col min="10258" max="10258" width="0" style="13" hidden="1" customWidth="1"/>
    <col min="10259" max="10259" width="13.5703125" style="13" customWidth="1"/>
    <col min="10260" max="10306" width="10.28515625" style="13" customWidth="1"/>
    <col min="10307" max="10497" width="10.28515625" style="13"/>
    <col min="10498" max="10498" width="5.42578125" style="13" customWidth="1"/>
    <col min="10499" max="10499" width="26.7109375" style="13" customWidth="1"/>
    <col min="10500" max="10500" width="5.85546875" style="13" customWidth="1"/>
    <col min="10501" max="10501" width="4.7109375" style="13" customWidth="1"/>
    <col min="10502" max="10502" width="5.7109375" style="13" customWidth="1"/>
    <col min="10503" max="10503" width="5.5703125" style="13" customWidth="1"/>
    <col min="10504" max="10504" width="4.5703125" style="13" customWidth="1"/>
    <col min="10505" max="10505" width="5.140625" style="13" customWidth="1"/>
    <col min="10506" max="10506" width="4.7109375" style="13" customWidth="1"/>
    <col min="10507" max="10507" width="7.28515625" style="13" customWidth="1"/>
    <col min="10508" max="10508" width="4.42578125" style="13" customWidth="1"/>
    <col min="10509" max="10509" width="5.85546875" style="13" customWidth="1"/>
    <col min="10510" max="10510" width="5.140625" style="13" customWidth="1"/>
    <col min="10511" max="10511" width="6.5703125" style="13" customWidth="1"/>
    <col min="10512" max="10512" width="7.5703125" style="13" customWidth="1"/>
    <col min="10513" max="10513" width="22.85546875" style="13" customWidth="1"/>
    <col min="10514" max="10514" width="0" style="13" hidden="1" customWidth="1"/>
    <col min="10515" max="10515" width="13.5703125" style="13" customWidth="1"/>
    <col min="10516" max="10562" width="10.28515625" style="13" customWidth="1"/>
    <col min="10563" max="10753" width="10.28515625" style="13"/>
    <col min="10754" max="10754" width="5.42578125" style="13" customWidth="1"/>
    <col min="10755" max="10755" width="26.7109375" style="13" customWidth="1"/>
    <col min="10756" max="10756" width="5.85546875" style="13" customWidth="1"/>
    <col min="10757" max="10757" width="4.7109375" style="13" customWidth="1"/>
    <col min="10758" max="10758" width="5.7109375" style="13" customWidth="1"/>
    <col min="10759" max="10759" width="5.5703125" style="13" customWidth="1"/>
    <col min="10760" max="10760" width="4.5703125" style="13" customWidth="1"/>
    <col min="10761" max="10761" width="5.140625" style="13" customWidth="1"/>
    <col min="10762" max="10762" width="4.7109375" style="13" customWidth="1"/>
    <col min="10763" max="10763" width="7.28515625" style="13" customWidth="1"/>
    <col min="10764" max="10764" width="4.42578125" style="13" customWidth="1"/>
    <col min="10765" max="10765" width="5.85546875" style="13" customWidth="1"/>
    <col min="10766" max="10766" width="5.140625" style="13" customWidth="1"/>
    <col min="10767" max="10767" width="6.5703125" style="13" customWidth="1"/>
    <col min="10768" max="10768" width="7.5703125" style="13" customWidth="1"/>
    <col min="10769" max="10769" width="22.85546875" style="13" customWidth="1"/>
    <col min="10770" max="10770" width="0" style="13" hidden="1" customWidth="1"/>
    <col min="10771" max="10771" width="13.5703125" style="13" customWidth="1"/>
    <col min="10772" max="10818" width="10.28515625" style="13" customWidth="1"/>
    <col min="10819" max="11009" width="10.28515625" style="13"/>
    <col min="11010" max="11010" width="5.42578125" style="13" customWidth="1"/>
    <col min="11011" max="11011" width="26.7109375" style="13" customWidth="1"/>
    <col min="11012" max="11012" width="5.85546875" style="13" customWidth="1"/>
    <col min="11013" max="11013" width="4.7109375" style="13" customWidth="1"/>
    <col min="11014" max="11014" width="5.7109375" style="13" customWidth="1"/>
    <col min="11015" max="11015" width="5.5703125" style="13" customWidth="1"/>
    <col min="11016" max="11016" width="4.5703125" style="13" customWidth="1"/>
    <col min="11017" max="11017" width="5.140625" style="13" customWidth="1"/>
    <col min="11018" max="11018" width="4.7109375" style="13" customWidth="1"/>
    <col min="11019" max="11019" width="7.28515625" style="13" customWidth="1"/>
    <col min="11020" max="11020" width="4.42578125" style="13" customWidth="1"/>
    <col min="11021" max="11021" width="5.85546875" style="13" customWidth="1"/>
    <col min="11022" max="11022" width="5.140625" style="13" customWidth="1"/>
    <col min="11023" max="11023" width="6.5703125" style="13" customWidth="1"/>
    <col min="11024" max="11024" width="7.5703125" style="13" customWidth="1"/>
    <col min="11025" max="11025" width="22.85546875" style="13" customWidth="1"/>
    <col min="11026" max="11026" width="0" style="13" hidden="1" customWidth="1"/>
    <col min="11027" max="11027" width="13.5703125" style="13" customWidth="1"/>
    <col min="11028" max="11074" width="10.28515625" style="13" customWidth="1"/>
    <col min="11075" max="11265" width="10.28515625" style="13"/>
    <col min="11266" max="11266" width="5.42578125" style="13" customWidth="1"/>
    <col min="11267" max="11267" width="26.7109375" style="13" customWidth="1"/>
    <col min="11268" max="11268" width="5.85546875" style="13" customWidth="1"/>
    <col min="11269" max="11269" width="4.7109375" style="13" customWidth="1"/>
    <col min="11270" max="11270" width="5.7109375" style="13" customWidth="1"/>
    <col min="11271" max="11271" width="5.5703125" style="13" customWidth="1"/>
    <col min="11272" max="11272" width="4.5703125" style="13" customWidth="1"/>
    <col min="11273" max="11273" width="5.140625" style="13" customWidth="1"/>
    <col min="11274" max="11274" width="4.7109375" style="13" customWidth="1"/>
    <col min="11275" max="11275" width="7.28515625" style="13" customWidth="1"/>
    <col min="11276" max="11276" width="4.42578125" style="13" customWidth="1"/>
    <col min="11277" max="11277" width="5.85546875" style="13" customWidth="1"/>
    <col min="11278" max="11278" width="5.140625" style="13" customWidth="1"/>
    <col min="11279" max="11279" width="6.5703125" style="13" customWidth="1"/>
    <col min="11280" max="11280" width="7.5703125" style="13" customWidth="1"/>
    <col min="11281" max="11281" width="22.85546875" style="13" customWidth="1"/>
    <col min="11282" max="11282" width="0" style="13" hidden="1" customWidth="1"/>
    <col min="11283" max="11283" width="13.5703125" style="13" customWidth="1"/>
    <col min="11284" max="11330" width="10.28515625" style="13" customWidth="1"/>
    <col min="11331" max="11521" width="10.28515625" style="13"/>
    <col min="11522" max="11522" width="5.42578125" style="13" customWidth="1"/>
    <col min="11523" max="11523" width="26.7109375" style="13" customWidth="1"/>
    <col min="11524" max="11524" width="5.85546875" style="13" customWidth="1"/>
    <col min="11525" max="11525" width="4.7109375" style="13" customWidth="1"/>
    <col min="11526" max="11526" width="5.7109375" style="13" customWidth="1"/>
    <col min="11527" max="11527" width="5.5703125" style="13" customWidth="1"/>
    <col min="11528" max="11528" width="4.5703125" style="13" customWidth="1"/>
    <col min="11529" max="11529" width="5.140625" style="13" customWidth="1"/>
    <col min="11530" max="11530" width="4.7109375" style="13" customWidth="1"/>
    <col min="11531" max="11531" width="7.28515625" style="13" customWidth="1"/>
    <col min="11532" max="11532" width="4.42578125" style="13" customWidth="1"/>
    <col min="11533" max="11533" width="5.85546875" style="13" customWidth="1"/>
    <col min="11534" max="11534" width="5.140625" style="13" customWidth="1"/>
    <col min="11535" max="11535" width="6.5703125" style="13" customWidth="1"/>
    <col min="11536" max="11536" width="7.5703125" style="13" customWidth="1"/>
    <col min="11537" max="11537" width="22.85546875" style="13" customWidth="1"/>
    <col min="11538" max="11538" width="0" style="13" hidden="1" customWidth="1"/>
    <col min="11539" max="11539" width="13.5703125" style="13" customWidth="1"/>
    <col min="11540" max="11586" width="10.28515625" style="13" customWidth="1"/>
    <col min="11587" max="11777" width="10.28515625" style="13"/>
    <col min="11778" max="11778" width="5.42578125" style="13" customWidth="1"/>
    <col min="11779" max="11779" width="26.7109375" style="13" customWidth="1"/>
    <col min="11780" max="11780" width="5.85546875" style="13" customWidth="1"/>
    <col min="11781" max="11781" width="4.7109375" style="13" customWidth="1"/>
    <col min="11782" max="11782" width="5.7109375" style="13" customWidth="1"/>
    <col min="11783" max="11783" width="5.5703125" style="13" customWidth="1"/>
    <col min="11784" max="11784" width="4.5703125" style="13" customWidth="1"/>
    <col min="11785" max="11785" width="5.140625" style="13" customWidth="1"/>
    <col min="11786" max="11786" width="4.7109375" style="13" customWidth="1"/>
    <col min="11787" max="11787" width="7.28515625" style="13" customWidth="1"/>
    <col min="11788" max="11788" width="4.42578125" style="13" customWidth="1"/>
    <col min="11789" max="11789" width="5.85546875" style="13" customWidth="1"/>
    <col min="11790" max="11790" width="5.140625" style="13" customWidth="1"/>
    <col min="11791" max="11791" width="6.5703125" style="13" customWidth="1"/>
    <col min="11792" max="11792" width="7.5703125" style="13" customWidth="1"/>
    <col min="11793" max="11793" width="22.85546875" style="13" customWidth="1"/>
    <col min="11794" max="11794" width="0" style="13" hidden="1" customWidth="1"/>
    <col min="11795" max="11795" width="13.5703125" style="13" customWidth="1"/>
    <col min="11796" max="11842" width="10.28515625" style="13" customWidth="1"/>
    <col min="11843" max="12033" width="10.28515625" style="13"/>
    <col min="12034" max="12034" width="5.42578125" style="13" customWidth="1"/>
    <col min="12035" max="12035" width="26.7109375" style="13" customWidth="1"/>
    <col min="12036" max="12036" width="5.85546875" style="13" customWidth="1"/>
    <col min="12037" max="12037" width="4.7109375" style="13" customWidth="1"/>
    <col min="12038" max="12038" width="5.7109375" style="13" customWidth="1"/>
    <col min="12039" max="12039" width="5.5703125" style="13" customWidth="1"/>
    <col min="12040" max="12040" width="4.5703125" style="13" customWidth="1"/>
    <col min="12041" max="12041" width="5.140625" style="13" customWidth="1"/>
    <col min="12042" max="12042" width="4.7109375" style="13" customWidth="1"/>
    <col min="12043" max="12043" width="7.28515625" style="13" customWidth="1"/>
    <col min="12044" max="12044" width="4.42578125" style="13" customWidth="1"/>
    <col min="12045" max="12045" width="5.85546875" style="13" customWidth="1"/>
    <col min="12046" max="12046" width="5.140625" style="13" customWidth="1"/>
    <col min="12047" max="12047" width="6.5703125" style="13" customWidth="1"/>
    <col min="12048" max="12048" width="7.5703125" style="13" customWidth="1"/>
    <col min="12049" max="12049" width="22.85546875" style="13" customWidth="1"/>
    <col min="12050" max="12050" width="0" style="13" hidden="1" customWidth="1"/>
    <col min="12051" max="12051" width="13.5703125" style="13" customWidth="1"/>
    <col min="12052" max="12098" width="10.28515625" style="13" customWidth="1"/>
    <col min="12099" max="12289" width="10.28515625" style="13"/>
    <col min="12290" max="12290" width="5.42578125" style="13" customWidth="1"/>
    <col min="12291" max="12291" width="26.7109375" style="13" customWidth="1"/>
    <col min="12292" max="12292" width="5.85546875" style="13" customWidth="1"/>
    <col min="12293" max="12293" width="4.7109375" style="13" customWidth="1"/>
    <col min="12294" max="12294" width="5.7109375" style="13" customWidth="1"/>
    <col min="12295" max="12295" width="5.5703125" style="13" customWidth="1"/>
    <col min="12296" max="12296" width="4.5703125" style="13" customWidth="1"/>
    <col min="12297" max="12297" width="5.140625" style="13" customWidth="1"/>
    <col min="12298" max="12298" width="4.7109375" style="13" customWidth="1"/>
    <col min="12299" max="12299" width="7.28515625" style="13" customWidth="1"/>
    <col min="12300" max="12300" width="4.42578125" style="13" customWidth="1"/>
    <col min="12301" max="12301" width="5.85546875" style="13" customWidth="1"/>
    <col min="12302" max="12302" width="5.140625" style="13" customWidth="1"/>
    <col min="12303" max="12303" width="6.5703125" style="13" customWidth="1"/>
    <col min="12304" max="12304" width="7.5703125" style="13" customWidth="1"/>
    <col min="12305" max="12305" width="22.85546875" style="13" customWidth="1"/>
    <col min="12306" max="12306" width="0" style="13" hidden="1" customWidth="1"/>
    <col min="12307" max="12307" width="13.5703125" style="13" customWidth="1"/>
    <col min="12308" max="12354" width="10.28515625" style="13" customWidth="1"/>
    <col min="12355" max="12545" width="10.28515625" style="13"/>
    <col min="12546" max="12546" width="5.42578125" style="13" customWidth="1"/>
    <col min="12547" max="12547" width="26.7109375" style="13" customWidth="1"/>
    <col min="12548" max="12548" width="5.85546875" style="13" customWidth="1"/>
    <col min="12549" max="12549" width="4.7109375" style="13" customWidth="1"/>
    <col min="12550" max="12550" width="5.7109375" style="13" customWidth="1"/>
    <col min="12551" max="12551" width="5.5703125" style="13" customWidth="1"/>
    <col min="12552" max="12552" width="4.5703125" style="13" customWidth="1"/>
    <col min="12553" max="12553" width="5.140625" style="13" customWidth="1"/>
    <col min="12554" max="12554" width="4.7109375" style="13" customWidth="1"/>
    <col min="12555" max="12555" width="7.28515625" style="13" customWidth="1"/>
    <col min="12556" max="12556" width="4.42578125" style="13" customWidth="1"/>
    <col min="12557" max="12557" width="5.85546875" style="13" customWidth="1"/>
    <col min="12558" max="12558" width="5.140625" style="13" customWidth="1"/>
    <col min="12559" max="12559" width="6.5703125" style="13" customWidth="1"/>
    <col min="12560" max="12560" width="7.5703125" style="13" customWidth="1"/>
    <col min="12561" max="12561" width="22.85546875" style="13" customWidth="1"/>
    <col min="12562" max="12562" width="0" style="13" hidden="1" customWidth="1"/>
    <col min="12563" max="12563" width="13.5703125" style="13" customWidth="1"/>
    <col min="12564" max="12610" width="10.28515625" style="13" customWidth="1"/>
    <col min="12611" max="12801" width="10.28515625" style="13"/>
    <col min="12802" max="12802" width="5.42578125" style="13" customWidth="1"/>
    <col min="12803" max="12803" width="26.7109375" style="13" customWidth="1"/>
    <col min="12804" max="12804" width="5.85546875" style="13" customWidth="1"/>
    <col min="12805" max="12805" width="4.7109375" style="13" customWidth="1"/>
    <col min="12806" max="12806" width="5.7109375" style="13" customWidth="1"/>
    <col min="12807" max="12807" width="5.5703125" style="13" customWidth="1"/>
    <col min="12808" max="12808" width="4.5703125" style="13" customWidth="1"/>
    <col min="12809" max="12809" width="5.140625" style="13" customWidth="1"/>
    <col min="12810" max="12810" width="4.7109375" style="13" customWidth="1"/>
    <col min="12811" max="12811" width="7.28515625" style="13" customWidth="1"/>
    <col min="12812" max="12812" width="4.42578125" style="13" customWidth="1"/>
    <col min="12813" max="12813" width="5.85546875" style="13" customWidth="1"/>
    <col min="12814" max="12814" width="5.140625" style="13" customWidth="1"/>
    <col min="12815" max="12815" width="6.5703125" style="13" customWidth="1"/>
    <col min="12816" max="12816" width="7.5703125" style="13" customWidth="1"/>
    <col min="12817" max="12817" width="22.85546875" style="13" customWidth="1"/>
    <col min="12818" max="12818" width="0" style="13" hidden="1" customWidth="1"/>
    <col min="12819" max="12819" width="13.5703125" style="13" customWidth="1"/>
    <col min="12820" max="12866" width="10.28515625" style="13" customWidth="1"/>
    <col min="12867" max="13057" width="10.28515625" style="13"/>
    <col min="13058" max="13058" width="5.42578125" style="13" customWidth="1"/>
    <col min="13059" max="13059" width="26.7109375" style="13" customWidth="1"/>
    <col min="13060" max="13060" width="5.85546875" style="13" customWidth="1"/>
    <col min="13061" max="13061" width="4.7109375" style="13" customWidth="1"/>
    <col min="13062" max="13062" width="5.7109375" style="13" customWidth="1"/>
    <col min="13063" max="13063" width="5.5703125" style="13" customWidth="1"/>
    <col min="13064" max="13064" width="4.5703125" style="13" customWidth="1"/>
    <col min="13065" max="13065" width="5.140625" style="13" customWidth="1"/>
    <col min="13066" max="13066" width="4.7109375" style="13" customWidth="1"/>
    <col min="13067" max="13067" width="7.28515625" style="13" customWidth="1"/>
    <col min="13068" max="13068" width="4.42578125" style="13" customWidth="1"/>
    <col min="13069" max="13069" width="5.85546875" style="13" customWidth="1"/>
    <col min="13070" max="13070" width="5.140625" style="13" customWidth="1"/>
    <col min="13071" max="13071" width="6.5703125" style="13" customWidth="1"/>
    <col min="13072" max="13072" width="7.5703125" style="13" customWidth="1"/>
    <col min="13073" max="13073" width="22.85546875" style="13" customWidth="1"/>
    <col min="13074" max="13074" width="0" style="13" hidden="1" customWidth="1"/>
    <col min="13075" max="13075" width="13.5703125" style="13" customWidth="1"/>
    <col min="13076" max="13122" width="10.28515625" style="13" customWidth="1"/>
    <col min="13123" max="13313" width="10.28515625" style="13"/>
    <col min="13314" max="13314" width="5.42578125" style="13" customWidth="1"/>
    <col min="13315" max="13315" width="26.7109375" style="13" customWidth="1"/>
    <col min="13316" max="13316" width="5.85546875" style="13" customWidth="1"/>
    <col min="13317" max="13317" width="4.7109375" style="13" customWidth="1"/>
    <col min="13318" max="13318" width="5.7109375" style="13" customWidth="1"/>
    <col min="13319" max="13319" width="5.5703125" style="13" customWidth="1"/>
    <col min="13320" max="13320" width="4.5703125" style="13" customWidth="1"/>
    <col min="13321" max="13321" width="5.140625" style="13" customWidth="1"/>
    <col min="13322" max="13322" width="4.7109375" style="13" customWidth="1"/>
    <col min="13323" max="13323" width="7.28515625" style="13" customWidth="1"/>
    <col min="13324" max="13324" width="4.42578125" style="13" customWidth="1"/>
    <col min="13325" max="13325" width="5.85546875" style="13" customWidth="1"/>
    <col min="13326" max="13326" width="5.140625" style="13" customWidth="1"/>
    <col min="13327" max="13327" width="6.5703125" style="13" customWidth="1"/>
    <col min="13328" max="13328" width="7.5703125" style="13" customWidth="1"/>
    <col min="13329" max="13329" width="22.85546875" style="13" customWidth="1"/>
    <col min="13330" max="13330" width="0" style="13" hidden="1" customWidth="1"/>
    <col min="13331" max="13331" width="13.5703125" style="13" customWidth="1"/>
    <col min="13332" max="13378" width="10.28515625" style="13" customWidth="1"/>
    <col min="13379" max="13569" width="10.28515625" style="13"/>
    <col min="13570" max="13570" width="5.42578125" style="13" customWidth="1"/>
    <col min="13571" max="13571" width="26.7109375" style="13" customWidth="1"/>
    <col min="13572" max="13572" width="5.85546875" style="13" customWidth="1"/>
    <col min="13573" max="13573" width="4.7109375" style="13" customWidth="1"/>
    <col min="13574" max="13574" width="5.7109375" style="13" customWidth="1"/>
    <col min="13575" max="13575" width="5.5703125" style="13" customWidth="1"/>
    <col min="13576" max="13576" width="4.5703125" style="13" customWidth="1"/>
    <col min="13577" max="13577" width="5.140625" style="13" customWidth="1"/>
    <col min="13578" max="13578" width="4.7109375" style="13" customWidth="1"/>
    <col min="13579" max="13579" width="7.28515625" style="13" customWidth="1"/>
    <col min="13580" max="13580" width="4.42578125" style="13" customWidth="1"/>
    <col min="13581" max="13581" width="5.85546875" style="13" customWidth="1"/>
    <col min="13582" max="13582" width="5.140625" style="13" customWidth="1"/>
    <col min="13583" max="13583" width="6.5703125" style="13" customWidth="1"/>
    <col min="13584" max="13584" width="7.5703125" style="13" customWidth="1"/>
    <col min="13585" max="13585" width="22.85546875" style="13" customWidth="1"/>
    <col min="13586" max="13586" width="0" style="13" hidden="1" customWidth="1"/>
    <col min="13587" max="13587" width="13.5703125" style="13" customWidth="1"/>
    <col min="13588" max="13634" width="10.28515625" style="13" customWidth="1"/>
    <col min="13635" max="13825" width="10.28515625" style="13"/>
    <col min="13826" max="13826" width="5.42578125" style="13" customWidth="1"/>
    <col min="13827" max="13827" width="26.7109375" style="13" customWidth="1"/>
    <col min="13828" max="13828" width="5.85546875" style="13" customWidth="1"/>
    <col min="13829" max="13829" width="4.7109375" style="13" customWidth="1"/>
    <col min="13830" max="13830" width="5.7109375" style="13" customWidth="1"/>
    <col min="13831" max="13831" width="5.5703125" style="13" customWidth="1"/>
    <col min="13832" max="13832" width="4.5703125" style="13" customWidth="1"/>
    <col min="13833" max="13833" width="5.140625" style="13" customWidth="1"/>
    <col min="13834" max="13834" width="4.7109375" style="13" customWidth="1"/>
    <col min="13835" max="13835" width="7.28515625" style="13" customWidth="1"/>
    <col min="13836" max="13836" width="4.42578125" style="13" customWidth="1"/>
    <col min="13837" max="13837" width="5.85546875" style="13" customWidth="1"/>
    <col min="13838" max="13838" width="5.140625" style="13" customWidth="1"/>
    <col min="13839" max="13839" width="6.5703125" style="13" customWidth="1"/>
    <col min="13840" max="13840" width="7.5703125" style="13" customWidth="1"/>
    <col min="13841" max="13841" width="22.85546875" style="13" customWidth="1"/>
    <col min="13842" max="13842" width="0" style="13" hidden="1" customWidth="1"/>
    <col min="13843" max="13843" width="13.5703125" style="13" customWidth="1"/>
    <col min="13844" max="13890" width="10.28515625" style="13" customWidth="1"/>
    <col min="13891" max="14081" width="10.28515625" style="13"/>
    <col min="14082" max="14082" width="5.42578125" style="13" customWidth="1"/>
    <col min="14083" max="14083" width="26.7109375" style="13" customWidth="1"/>
    <col min="14084" max="14084" width="5.85546875" style="13" customWidth="1"/>
    <col min="14085" max="14085" width="4.7109375" style="13" customWidth="1"/>
    <col min="14086" max="14086" width="5.7109375" style="13" customWidth="1"/>
    <col min="14087" max="14087" width="5.5703125" style="13" customWidth="1"/>
    <col min="14088" max="14088" width="4.5703125" style="13" customWidth="1"/>
    <col min="14089" max="14089" width="5.140625" style="13" customWidth="1"/>
    <col min="14090" max="14090" width="4.7109375" style="13" customWidth="1"/>
    <col min="14091" max="14091" width="7.28515625" style="13" customWidth="1"/>
    <col min="14092" max="14092" width="4.42578125" style="13" customWidth="1"/>
    <col min="14093" max="14093" width="5.85546875" style="13" customWidth="1"/>
    <col min="14094" max="14094" width="5.140625" style="13" customWidth="1"/>
    <col min="14095" max="14095" width="6.5703125" style="13" customWidth="1"/>
    <col min="14096" max="14096" width="7.5703125" style="13" customWidth="1"/>
    <col min="14097" max="14097" width="22.85546875" style="13" customWidth="1"/>
    <col min="14098" max="14098" width="0" style="13" hidden="1" customWidth="1"/>
    <col min="14099" max="14099" width="13.5703125" style="13" customWidth="1"/>
    <col min="14100" max="14146" width="10.28515625" style="13" customWidth="1"/>
    <col min="14147" max="14337" width="10.28515625" style="13"/>
    <col min="14338" max="14338" width="5.42578125" style="13" customWidth="1"/>
    <col min="14339" max="14339" width="26.7109375" style="13" customWidth="1"/>
    <col min="14340" max="14340" width="5.85546875" style="13" customWidth="1"/>
    <col min="14341" max="14341" width="4.7109375" style="13" customWidth="1"/>
    <col min="14342" max="14342" width="5.7109375" style="13" customWidth="1"/>
    <col min="14343" max="14343" width="5.5703125" style="13" customWidth="1"/>
    <col min="14344" max="14344" width="4.5703125" style="13" customWidth="1"/>
    <col min="14345" max="14345" width="5.140625" style="13" customWidth="1"/>
    <col min="14346" max="14346" width="4.7109375" style="13" customWidth="1"/>
    <col min="14347" max="14347" width="7.28515625" style="13" customWidth="1"/>
    <col min="14348" max="14348" width="4.42578125" style="13" customWidth="1"/>
    <col min="14349" max="14349" width="5.85546875" style="13" customWidth="1"/>
    <col min="14350" max="14350" width="5.140625" style="13" customWidth="1"/>
    <col min="14351" max="14351" width="6.5703125" style="13" customWidth="1"/>
    <col min="14352" max="14352" width="7.5703125" style="13" customWidth="1"/>
    <col min="14353" max="14353" width="22.85546875" style="13" customWidth="1"/>
    <col min="14354" max="14354" width="0" style="13" hidden="1" customWidth="1"/>
    <col min="14355" max="14355" width="13.5703125" style="13" customWidth="1"/>
    <col min="14356" max="14402" width="10.28515625" style="13" customWidth="1"/>
    <col min="14403" max="14593" width="10.28515625" style="13"/>
    <col min="14594" max="14594" width="5.42578125" style="13" customWidth="1"/>
    <col min="14595" max="14595" width="26.7109375" style="13" customWidth="1"/>
    <col min="14596" max="14596" width="5.85546875" style="13" customWidth="1"/>
    <col min="14597" max="14597" width="4.7109375" style="13" customWidth="1"/>
    <col min="14598" max="14598" width="5.7109375" style="13" customWidth="1"/>
    <col min="14599" max="14599" width="5.5703125" style="13" customWidth="1"/>
    <col min="14600" max="14600" width="4.5703125" style="13" customWidth="1"/>
    <col min="14601" max="14601" width="5.140625" style="13" customWidth="1"/>
    <col min="14602" max="14602" width="4.7109375" style="13" customWidth="1"/>
    <col min="14603" max="14603" width="7.28515625" style="13" customWidth="1"/>
    <col min="14604" max="14604" width="4.42578125" style="13" customWidth="1"/>
    <col min="14605" max="14605" width="5.85546875" style="13" customWidth="1"/>
    <col min="14606" max="14606" width="5.140625" style="13" customWidth="1"/>
    <col min="14607" max="14607" width="6.5703125" style="13" customWidth="1"/>
    <col min="14608" max="14608" width="7.5703125" style="13" customWidth="1"/>
    <col min="14609" max="14609" width="22.85546875" style="13" customWidth="1"/>
    <col min="14610" max="14610" width="0" style="13" hidden="1" customWidth="1"/>
    <col min="14611" max="14611" width="13.5703125" style="13" customWidth="1"/>
    <col min="14612" max="14658" width="10.28515625" style="13" customWidth="1"/>
    <col min="14659" max="14849" width="10.28515625" style="13"/>
    <col min="14850" max="14850" width="5.42578125" style="13" customWidth="1"/>
    <col min="14851" max="14851" width="26.7109375" style="13" customWidth="1"/>
    <col min="14852" max="14852" width="5.85546875" style="13" customWidth="1"/>
    <col min="14853" max="14853" width="4.7109375" style="13" customWidth="1"/>
    <col min="14854" max="14854" width="5.7109375" style="13" customWidth="1"/>
    <col min="14855" max="14855" width="5.5703125" style="13" customWidth="1"/>
    <col min="14856" max="14856" width="4.5703125" style="13" customWidth="1"/>
    <col min="14857" max="14857" width="5.140625" style="13" customWidth="1"/>
    <col min="14858" max="14858" width="4.7109375" style="13" customWidth="1"/>
    <col min="14859" max="14859" width="7.28515625" style="13" customWidth="1"/>
    <col min="14860" max="14860" width="4.42578125" style="13" customWidth="1"/>
    <col min="14861" max="14861" width="5.85546875" style="13" customWidth="1"/>
    <col min="14862" max="14862" width="5.140625" style="13" customWidth="1"/>
    <col min="14863" max="14863" width="6.5703125" style="13" customWidth="1"/>
    <col min="14864" max="14864" width="7.5703125" style="13" customWidth="1"/>
    <col min="14865" max="14865" width="22.85546875" style="13" customWidth="1"/>
    <col min="14866" max="14866" width="0" style="13" hidden="1" customWidth="1"/>
    <col min="14867" max="14867" width="13.5703125" style="13" customWidth="1"/>
    <col min="14868" max="14914" width="10.28515625" style="13" customWidth="1"/>
    <col min="14915" max="15105" width="10.28515625" style="13"/>
    <col min="15106" max="15106" width="5.42578125" style="13" customWidth="1"/>
    <col min="15107" max="15107" width="26.7109375" style="13" customWidth="1"/>
    <col min="15108" max="15108" width="5.85546875" style="13" customWidth="1"/>
    <col min="15109" max="15109" width="4.7109375" style="13" customWidth="1"/>
    <col min="15110" max="15110" width="5.7109375" style="13" customWidth="1"/>
    <col min="15111" max="15111" width="5.5703125" style="13" customWidth="1"/>
    <col min="15112" max="15112" width="4.5703125" style="13" customWidth="1"/>
    <col min="15113" max="15113" width="5.140625" style="13" customWidth="1"/>
    <col min="15114" max="15114" width="4.7109375" style="13" customWidth="1"/>
    <col min="15115" max="15115" width="7.28515625" style="13" customWidth="1"/>
    <col min="15116" max="15116" width="4.42578125" style="13" customWidth="1"/>
    <col min="15117" max="15117" width="5.85546875" style="13" customWidth="1"/>
    <col min="15118" max="15118" width="5.140625" style="13" customWidth="1"/>
    <col min="15119" max="15119" width="6.5703125" style="13" customWidth="1"/>
    <col min="15120" max="15120" width="7.5703125" style="13" customWidth="1"/>
    <col min="15121" max="15121" width="22.85546875" style="13" customWidth="1"/>
    <col min="15122" max="15122" width="0" style="13" hidden="1" customWidth="1"/>
    <col min="15123" max="15123" width="13.5703125" style="13" customWidth="1"/>
    <col min="15124" max="15170" width="10.28515625" style="13" customWidth="1"/>
    <col min="15171" max="15361" width="10.28515625" style="13"/>
    <col min="15362" max="15362" width="5.42578125" style="13" customWidth="1"/>
    <col min="15363" max="15363" width="26.7109375" style="13" customWidth="1"/>
    <col min="15364" max="15364" width="5.85546875" style="13" customWidth="1"/>
    <col min="15365" max="15365" width="4.7109375" style="13" customWidth="1"/>
    <col min="15366" max="15366" width="5.7109375" style="13" customWidth="1"/>
    <col min="15367" max="15367" width="5.5703125" style="13" customWidth="1"/>
    <col min="15368" max="15368" width="4.5703125" style="13" customWidth="1"/>
    <col min="15369" max="15369" width="5.140625" style="13" customWidth="1"/>
    <col min="15370" max="15370" width="4.7109375" style="13" customWidth="1"/>
    <col min="15371" max="15371" width="7.28515625" style="13" customWidth="1"/>
    <col min="15372" max="15372" width="4.42578125" style="13" customWidth="1"/>
    <col min="15373" max="15373" width="5.85546875" style="13" customWidth="1"/>
    <col min="15374" max="15374" width="5.140625" style="13" customWidth="1"/>
    <col min="15375" max="15375" width="6.5703125" style="13" customWidth="1"/>
    <col min="15376" max="15376" width="7.5703125" style="13" customWidth="1"/>
    <col min="15377" max="15377" width="22.85546875" style="13" customWidth="1"/>
    <col min="15378" max="15378" width="0" style="13" hidden="1" customWidth="1"/>
    <col min="15379" max="15379" width="13.5703125" style="13" customWidth="1"/>
    <col min="15380" max="15426" width="10.28515625" style="13" customWidth="1"/>
    <col min="15427" max="15617" width="10.28515625" style="13"/>
    <col min="15618" max="15618" width="5.42578125" style="13" customWidth="1"/>
    <col min="15619" max="15619" width="26.7109375" style="13" customWidth="1"/>
    <col min="15620" max="15620" width="5.85546875" style="13" customWidth="1"/>
    <col min="15621" max="15621" width="4.7109375" style="13" customWidth="1"/>
    <col min="15622" max="15622" width="5.7109375" style="13" customWidth="1"/>
    <col min="15623" max="15623" width="5.5703125" style="13" customWidth="1"/>
    <col min="15624" max="15624" width="4.5703125" style="13" customWidth="1"/>
    <col min="15625" max="15625" width="5.140625" style="13" customWidth="1"/>
    <col min="15626" max="15626" width="4.7109375" style="13" customWidth="1"/>
    <col min="15627" max="15627" width="7.28515625" style="13" customWidth="1"/>
    <col min="15628" max="15628" width="4.42578125" style="13" customWidth="1"/>
    <col min="15629" max="15629" width="5.85546875" style="13" customWidth="1"/>
    <col min="15630" max="15630" width="5.140625" style="13" customWidth="1"/>
    <col min="15631" max="15631" width="6.5703125" style="13" customWidth="1"/>
    <col min="15632" max="15632" width="7.5703125" style="13" customWidth="1"/>
    <col min="15633" max="15633" width="22.85546875" style="13" customWidth="1"/>
    <col min="15634" max="15634" width="0" style="13" hidden="1" customWidth="1"/>
    <col min="15635" max="15635" width="13.5703125" style="13" customWidth="1"/>
    <col min="15636" max="15682" width="10.28515625" style="13" customWidth="1"/>
    <col min="15683" max="15873" width="10.28515625" style="13"/>
    <col min="15874" max="15874" width="5.42578125" style="13" customWidth="1"/>
    <col min="15875" max="15875" width="26.7109375" style="13" customWidth="1"/>
    <col min="15876" max="15876" width="5.85546875" style="13" customWidth="1"/>
    <col min="15877" max="15877" width="4.7109375" style="13" customWidth="1"/>
    <col min="15878" max="15878" width="5.7109375" style="13" customWidth="1"/>
    <col min="15879" max="15879" width="5.5703125" style="13" customWidth="1"/>
    <col min="15880" max="15880" width="4.5703125" style="13" customWidth="1"/>
    <col min="15881" max="15881" width="5.140625" style="13" customWidth="1"/>
    <col min="15882" max="15882" width="4.7109375" style="13" customWidth="1"/>
    <col min="15883" max="15883" width="7.28515625" style="13" customWidth="1"/>
    <col min="15884" max="15884" width="4.42578125" style="13" customWidth="1"/>
    <col min="15885" max="15885" width="5.85546875" style="13" customWidth="1"/>
    <col min="15886" max="15886" width="5.140625" style="13" customWidth="1"/>
    <col min="15887" max="15887" width="6.5703125" style="13" customWidth="1"/>
    <col min="15888" max="15888" width="7.5703125" style="13" customWidth="1"/>
    <col min="15889" max="15889" width="22.85546875" style="13" customWidth="1"/>
    <col min="15890" max="15890" width="0" style="13" hidden="1" customWidth="1"/>
    <col min="15891" max="15891" width="13.5703125" style="13" customWidth="1"/>
    <col min="15892" max="15938" width="10.28515625" style="13" customWidth="1"/>
    <col min="15939" max="16129" width="10.28515625" style="13"/>
    <col min="16130" max="16130" width="5.42578125" style="13" customWidth="1"/>
    <col min="16131" max="16131" width="26.7109375" style="13" customWidth="1"/>
    <col min="16132" max="16132" width="5.85546875" style="13" customWidth="1"/>
    <col min="16133" max="16133" width="4.7109375" style="13" customWidth="1"/>
    <col min="16134" max="16134" width="5.7109375" style="13" customWidth="1"/>
    <col min="16135" max="16135" width="5.5703125" style="13" customWidth="1"/>
    <col min="16136" max="16136" width="4.5703125" style="13" customWidth="1"/>
    <col min="16137" max="16137" width="5.140625" style="13" customWidth="1"/>
    <col min="16138" max="16138" width="4.7109375" style="13" customWidth="1"/>
    <col min="16139" max="16139" width="7.28515625" style="13" customWidth="1"/>
    <col min="16140" max="16140" width="4.42578125" style="13" customWidth="1"/>
    <col min="16141" max="16141" width="5.85546875" style="13" customWidth="1"/>
    <col min="16142" max="16142" width="5.140625" style="13" customWidth="1"/>
    <col min="16143" max="16143" width="6.5703125" style="13" customWidth="1"/>
    <col min="16144" max="16144" width="7.5703125" style="13" customWidth="1"/>
    <col min="16145" max="16145" width="22.85546875" style="13" customWidth="1"/>
    <col min="16146" max="16146" width="0" style="13" hidden="1" customWidth="1"/>
    <col min="16147" max="16147" width="13.5703125" style="13" customWidth="1"/>
    <col min="16148" max="16194" width="10.28515625" style="13" customWidth="1"/>
    <col min="16195" max="16384" width="10.28515625" style="13"/>
  </cols>
  <sheetData>
    <row r="1" spans="1:67" s="5" customFormat="1" ht="18.75" customHeight="1" x14ac:dyDescent="0.25">
      <c r="A1" s="1" t="s">
        <v>0</v>
      </c>
      <c r="B1" s="2"/>
      <c r="C1" s="3"/>
      <c r="D1" s="3"/>
      <c r="E1" s="3"/>
      <c r="F1" s="3"/>
      <c r="G1" s="4"/>
      <c r="H1" s="4"/>
      <c r="I1" s="4"/>
      <c r="J1" s="4"/>
      <c r="K1" s="4"/>
      <c r="L1" s="4"/>
      <c r="M1" s="4"/>
      <c r="O1" s="6" t="s">
        <v>1</v>
      </c>
      <c r="P1" s="2"/>
      <c r="Q1" s="2"/>
      <c r="R1" s="2"/>
      <c r="S1" s="2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</row>
    <row r="2" spans="1:67" s="5" customFormat="1" ht="18.75" x14ac:dyDescent="0.3">
      <c r="A2" s="1" t="s">
        <v>2</v>
      </c>
      <c r="B2" s="2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O2" s="9" t="s">
        <v>3</v>
      </c>
      <c r="P2" s="2"/>
      <c r="Q2" s="2"/>
      <c r="R2" s="2"/>
      <c r="S2" s="2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</row>
    <row r="3" spans="1:67" ht="26.25" customHeight="1" thickBot="1" x14ac:dyDescent="0.3">
      <c r="A3" s="10" t="s">
        <v>193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67" s="5" customFormat="1" ht="18" customHeight="1" thickTop="1" x14ac:dyDescent="0.15">
      <c r="A4" s="14" t="s">
        <v>4</v>
      </c>
      <c r="B4" s="15" t="s">
        <v>5</v>
      </c>
      <c r="C4" s="15" t="s">
        <v>6</v>
      </c>
      <c r="D4" s="16" t="s">
        <v>7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7" t="s">
        <v>8</v>
      </c>
      <c r="P4" s="15" t="s">
        <v>9</v>
      </c>
      <c r="Q4" s="15" t="s">
        <v>191</v>
      </c>
      <c r="R4" s="15" t="s">
        <v>192</v>
      </c>
      <c r="S4" s="18" t="s">
        <v>190</v>
      </c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</row>
    <row r="5" spans="1:67" s="5" customFormat="1" ht="10.5" x14ac:dyDescent="0.15">
      <c r="A5" s="19"/>
      <c r="B5" s="20"/>
      <c r="C5" s="20"/>
      <c r="D5" s="21" t="s">
        <v>10</v>
      </c>
      <c r="E5" s="21" t="s">
        <v>11</v>
      </c>
      <c r="F5" s="22" t="s">
        <v>12</v>
      </c>
      <c r="G5" s="22" t="s">
        <v>13</v>
      </c>
      <c r="H5" s="22" t="s">
        <v>14</v>
      </c>
      <c r="I5" s="23" t="s">
        <v>15</v>
      </c>
      <c r="J5" s="23"/>
      <c r="K5" s="24" t="s">
        <v>16</v>
      </c>
      <c r="L5" s="25"/>
      <c r="M5" s="21" t="s">
        <v>17</v>
      </c>
      <c r="N5" s="21" t="s">
        <v>18</v>
      </c>
      <c r="O5" s="26"/>
      <c r="P5" s="20"/>
      <c r="Q5" s="20"/>
      <c r="R5" s="20"/>
      <c r="S5" s="2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</row>
    <row r="6" spans="1:67" s="33" customFormat="1" ht="32.25" customHeight="1" x14ac:dyDescent="0.15">
      <c r="A6" s="28"/>
      <c r="B6" s="29"/>
      <c r="C6" s="29"/>
      <c r="D6" s="29"/>
      <c r="E6" s="29"/>
      <c r="F6" s="22"/>
      <c r="G6" s="22"/>
      <c r="H6" s="22"/>
      <c r="I6" s="30" t="s">
        <v>19</v>
      </c>
      <c r="J6" s="30" t="s">
        <v>20</v>
      </c>
      <c r="K6" s="30" t="s">
        <v>19</v>
      </c>
      <c r="L6" s="30" t="s">
        <v>20</v>
      </c>
      <c r="M6" s="29"/>
      <c r="N6" s="29"/>
      <c r="O6" s="31"/>
      <c r="P6" s="29"/>
      <c r="Q6" s="29"/>
      <c r="R6" s="29"/>
      <c r="S6" s="32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7" s="8" customFormat="1" x14ac:dyDescent="0.2">
      <c r="A7" s="34" t="s">
        <v>21</v>
      </c>
      <c r="B7" s="35" t="s">
        <v>22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6"/>
      <c r="N7" s="30"/>
      <c r="O7" s="37"/>
      <c r="P7" s="38"/>
      <c r="Q7" s="38"/>
      <c r="R7" s="38"/>
      <c r="S7" s="39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</row>
    <row r="8" spans="1:67" s="12" customFormat="1" ht="15" customHeight="1" x14ac:dyDescent="0.2">
      <c r="A8" s="40">
        <v>1</v>
      </c>
      <c r="B8" s="41" t="s">
        <v>23</v>
      </c>
      <c r="C8" s="42">
        <v>5.76</v>
      </c>
      <c r="D8" s="42">
        <v>0.7</v>
      </c>
      <c r="E8" s="42">
        <v>0.3</v>
      </c>
      <c r="F8" s="42">
        <v>0.3</v>
      </c>
      <c r="G8" s="42"/>
      <c r="H8" s="42"/>
      <c r="I8" s="42">
        <v>60</v>
      </c>
      <c r="J8" s="43">
        <f>(C8+D8+L8)*I8/100</f>
        <v>3.8760000000000003</v>
      </c>
      <c r="K8" s="44"/>
      <c r="L8" s="45"/>
      <c r="M8" s="46">
        <v>0.3</v>
      </c>
      <c r="N8" s="47">
        <f>(D8+E8+F8+H8+G8+J8+L8+M8)</f>
        <v>5.476</v>
      </c>
      <c r="O8" s="47">
        <f>N8+C8</f>
        <v>11.236000000000001</v>
      </c>
      <c r="P8" s="48">
        <f>(C8+D8+L8)*1490000*1%</f>
        <v>96254</v>
      </c>
      <c r="Q8" s="48">
        <v>96254</v>
      </c>
      <c r="R8" s="48">
        <v>96254</v>
      </c>
      <c r="S8" s="49">
        <f>R8+Q8+P8</f>
        <v>288762</v>
      </c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</row>
    <row r="9" spans="1:67" s="12" customFormat="1" ht="15" customHeight="1" x14ac:dyDescent="0.2">
      <c r="A9" s="40">
        <v>2</v>
      </c>
      <c r="B9" s="41" t="s">
        <v>24</v>
      </c>
      <c r="C9" s="45">
        <v>4.4000000000000004</v>
      </c>
      <c r="D9" s="42">
        <v>0.5</v>
      </c>
      <c r="E9" s="42">
        <v>0.3</v>
      </c>
      <c r="F9" s="42">
        <v>0.3</v>
      </c>
      <c r="G9" s="42"/>
      <c r="H9" s="42"/>
      <c r="I9" s="42">
        <v>60</v>
      </c>
      <c r="J9" s="43">
        <f>(C9+D9+L9)*I9/100</f>
        <v>2.94</v>
      </c>
      <c r="K9" s="44"/>
      <c r="L9" s="43"/>
      <c r="M9" s="46">
        <v>0.3</v>
      </c>
      <c r="N9" s="47">
        <f t="shared" ref="N9:N32" si="0">(D9+E9+F9+H9+G9+J9+L9+M9)</f>
        <v>4.34</v>
      </c>
      <c r="O9" s="47">
        <f t="shared" ref="O9:O72" si="1">N9+C9</f>
        <v>8.74</v>
      </c>
      <c r="P9" s="48">
        <f t="shared" ref="P9:P72" si="2">(C9+D9+L9)*1490000*1%</f>
        <v>73010.000000000015</v>
      </c>
      <c r="Q9" s="48">
        <v>73010.000000000015</v>
      </c>
      <c r="R9" s="48">
        <v>73010.000000000015</v>
      </c>
      <c r="S9" s="49">
        <f t="shared" ref="S9:S72" si="3">R9+Q9+P9</f>
        <v>219030.00000000006</v>
      </c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</row>
    <row r="10" spans="1:67" s="12" customFormat="1" ht="15" customHeight="1" x14ac:dyDescent="0.2">
      <c r="A10" s="40">
        <v>3</v>
      </c>
      <c r="B10" s="50" t="s">
        <v>25</v>
      </c>
      <c r="C10" s="42">
        <v>4.9800000000000004</v>
      </c>
      <c r="D10" s="42">
        <v>0.5</v>
      </c>
      <c r="E10" s="42">
        <v>0.3</v>
      </c>
      <c r="F10" s="51"/>
      <c r="G10" s="42">
        <v>0.2</v>
      </c>
      <c r="H10" s="46">
        <v>0.4</v>
      </c>
      <c r="I10" s="42">
        <v>40</v>
      </c>
      <c r="J10" s="43">
        <f>(C10+D10+L10)*I10/100</f>
        <v>2.1920000000000002</v>
      </c>
      <c r="K10" s="52"/>
      <c r="L10" s="43"/>
      <c r="M10" s="42">
        <v>0.3</v>
      </c>
      <c r="N10" s="47">
        <f t="shared" si="0"/>
        <v>3.8920000000000003</v>
      </c>
      <c r="O10" s="47">
        <f t="shared" si="1"/>
        <v>8.8719999999999999</v>
      </c>
      <c r="P10" s="48">
        <f t="shared" si="2"/>
        <v>81652.000000000015</v>
      </c>
      <c r="Q10" s="48">
        <v>81652.000000000015</v>
      </c>
      <c r="R10" s="48">
        <v>81652.000000000015</v>
      </c>
      <c r="S10" s="49">
        <f>R10+Q10+P10</f>
        <v>244956.00000000006</v>
      </c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</row>
    <row r="11" spans="1:67" s="12" customFormat="1" ht="15" customHeight="1" x14ac:dyDescent="0.2">
      <c r="A11" s="40">
        <v>4</v>
      </c>
      <c r="B11" s="41" t="s">
        <v>26</v>
      </c>
      <c r="C11" s="42">
        <v>5.76</v>
      </c>
      <c r="D11" s="42">
        <v>0.5</v>
      </c>
      <c r="E11" s="42">
        <v>0.3</v>
      </c>
      <c r="F11" s="42"/>
      <c r="G11" s="42"/>
      <c r="H11" s="42"/>
      <c r="I11" s="42">
        <v>40</v>
      </c>
      <c r="J11" s="43">
        <f>(C11+D11+L11)*I11/100</f>
        <v>2.5039999999999996</v>
      </c>
      <c r="K11" s="44"/>
      <c r="L11" s="43"/>
      <c r="M11" s="46">
        <v>0.3</v>
      </c>
      <c r="N11" s="47">
        <f t="shared" si="0"/>
        <v>3.6039999999999992</v>
      </c>
      <c r="O11" s="47">
        <f t="shared" si="1"/>
        <v>9.363999999999999</v>
      </c>
      <c r="P11" s="48">
        <f t="shared" si="2"/>
        <v>93274</v>
      </c>
      <c r="Q11" s="48">
        <v>93274</v>
      </c>
      <c r="R11" s="48">
        <v>93274</v>
      </c>
      <c r="S11" s="49">
        <f t="shared" si="3"/>
        <v>279822</v>
      </c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</row>
    <row r="12" spans="1:67" s="12" customFormat="1" x14ac:dyDescent="0.2">
      <c r="A12" s="34" t="s">
        <v>27</v>
      </c>
      <c r="B12" s="35" t="s">
        <v>28</v>
      </c>
      <c r="C12" s="42"/>
      <c r="D12" s="42"/>
      <c r="E12" s="42"/>
      <c r="F12" s="42"/>
      <c r="G12" s="42"/>
      <c r="H12" s="42"/>
      <c r="I12" s="42"/>
      <c r="J12" s="43"/>
      <c r="K12" s="44"/>
      <c r="L12" s="43"/>
      <c r="M12" s="46"/>
      <c r="N12" s="47"/>
      <c r="O12" s="47"/>
      <c r="P12" s="48"/>
      <c r="Q12" s="48"/>
      <c r="R12" s="48"/>
      <c r="S12" s="49">
        <f t="shared" si="3"/>
        <v>0</v>
      </c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</row>
    <row r="13" spans="1:67" ht="15" customHeight="1" x14ac:dyDescent="0.2">
      <c r="A13" s="40">
        <v>1</v>
      </c>
      <c r="B13" s="41" t="s">
        <v>29</v>
      </c>
      <c r="C13" s="42">
        <v>3.99</v>
      </c>
      <c r="D13" s="42">
        <v>0.4</v>
      </c>
      <c r="E13" s="42">
        <v>0.3</v>
      </c>
      <c r="F13" s="42">
        <v>0.2</v>
      </c>
      <c r="G13" s="42"/>
      <c r="H13" s="42"/>
      <c r="I13" s="42">
        <v>20</v>
      </c>
      <c r="J13" s="43">
        <f t="shared" ref="J13:J19" si="4">(C13+D13+L13)*I13/100</f>
        <v>0.87800000000000011</v>
      </c>
      <c r="K13" s="44"/>
      <c r="L13" s="43"/>
      <c r="M13" s="46"/>
      <c r="N13" s="47">
        <f t="shared" si="0"/>
        <v>1.778</v>
      </c>
      <c r="O13" s="47">
        <f t="shared" si="1"/>
        <v>5.7680000000000007</v>
      </c>
      <c r="P13" s="48">
        <f t="shared" si="2"/>
        <v>65411.000000000007</v>
      </c>
      <c r="Q13" s="48">
        <v>65411.000000000007</v>
      </c>
      <c r="R13" s="48">
        <v>65411.000000000007</v>
      </c>
      <c r="S13" s="49">
        <f t="shared" si="3"/>
        <v>196233.00000000003</v>
      </c>
    </row>
    <row r="14" spans="1:67" ht="15" customHeight="1" x14ac:dyDescent="0.2">
      <c r="A14" s="40">
        <v>2</v>
      </c>
      <c r="B14" s="41" t="s">
        <v>30</v>
      </c>
      <c r="C14" s="45">
        <v>3.34</v>
      </c>
      <c r="D14" s="42">
        <v>0.3</v>
      </c>
      <c r="E14" s="42">
        <v>0.3</v>
      </c>
      <c r="F14" s="42"/>
      <c r="G14" s="42"/>
      <c r="H14" s="42"/>
      <c r="I14" s="42">
        <v>20</v>
      </c>
      <c r="J14" s="43">
        <f t="shared" si="4"/>
        <v>0.72799999999999998</v>
      </c>
      <c r="K14" s="44"/>
      <c r="L14" s="43"/>
      <c r="M14" s="46"/>
      <c r="N14" s="47">
        <f t="shared" si="0"/>
        <v>1.3279999999999998</v>
      </c>
      <c r="O14" s="47">
        <f t="shared" si="1"/>
        <v>4.6679999999999993</v>
      </c>
      <c r="P14" s="48">
        <f t="shared" si="2"/>
        <v>54235.999999999993</v>
      </c>
      <c r="Q14" s="48">
        <v>54235.999999999993</v>
      </c>
      <c r="R14" s="48">
        <v>54235.999999999993</v>
      </c>
      <c r="S14" s="49">
        <f t="shared" si="3"/>
        <v>162707.99999999997</v>
      </c>
    </row>
    <row r="15" spans="1:67" s="53" customFormat="1" ht="15" customHeight="1" x14ac:dyDescent="0.2">
      <c r="A15" s="40">
        <v>3</v>
      </c>
      <c r="B15" s="41" t="s">
        <v>31</v>
      </c>
      <c r="C15" s="42">
        <v>3.03</v>
      </c>
      <c r="D15" s="42"/>
      <c r="E15" s="42">
        <v>0.3</v>
      </c>
      <c r="F15" s="42"/>
      <c r="G15" s="42"/>
      <c r="H15" s="42"/>
      <c r="I15" s="42">
        <v>20</v>
      </c>
      <c r="J15" s="43">
        <f t="shared" si="4"/>
        <v>0.60599999999999998</v>
      </c>
      <c r="K15" s="44"/>
      <c r="L15" s="43"/>
      <c r="M15" s="46"/>
      <c r="N15" s="47">
        <f t="shared" si="0"/>
        <v>0.90599999999999992</v>
      </c>
      <c r="O15" s="47">
        <f t="shared" si="1"/>
        <v>3.9359999999999999</v>
      </c>
      <c r="P15" s="48">
        <f t="shared" si="2"/>
        <v>45147</v>
      </c>
      <c r="Q15" s="48">
        <v>45147</v>
      </c>
      <c r="R15" s="48">
        <v>45147</v>
      </c>
      <c r="S15" s="49">
        <f t="shared" si="3"/>
        <v>135441</v>
      </c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</row>
    <row r="16" spans="1:67" ht="15" customHeight="1" x14ac:dyDescent="0.2">
      <c r="A16" s="40">
        <v>4</v>
      </c>
      <c r="B16" s="41" t="s">
        <v>32</v>
      </c>
      <c r="C16" s="45">
        <v>2.86</v>
      </c>
      <c r="D16" s="42"/>
      <c r="E16" s="42">
        <v>0.3</v>
      </c>
      <c r="F16" s="42">
        <v>0.1</v>
      </c>
      <c r="G16" s="42"/>
      <c r="H16" s="42"/>
      <c r="I16" s="42">
        <v>20</v>
      </c>
      <c r="J16" s="43">
        <f t="shared" si="4"/>
        <v>0.57199999999999995</v>
      </c>
      <c r="K16" s="44"/>
      <c r="L16" s="43"/>
      <c r="M16" s="46"/>
      <c r="N16" s="47">
        <f t="shared" si="0"/>
        <v>0.97199999999999998</v>
      </c>
      <c r="O16" s="47">
        <f t="shared" si="1"/>
        <v>3.8319999999999999</v>
      </c>
      <c r="P16" s="48">
        <f t="shared" si="2"/>
        <v>42614</v>
      </c>
      <c r="Q16" s="48">
        <v>42614</v>
      </c>
      <c r="R16" s="48">
        <v>42614</v>
      </c>
      <c r="S16" s="49">
        <f t="shared" si="3"/>
        <v>127842</v>
      </c>
    </row>
    <row r="17" spans="1:20" ht="15" customHeight="1" x14ac:dyDescent="0.2">
      <c r="A17" s="40">
        <v>5</v>
      </c>
      <c r="B17" s="41" t="s">
        <v>33</v>
      </c>
      <c r="C17" s="42">
        <v>2.72</v>
      </c>
      <c r="D17" s="42"/>
      <c r="E17" s="42">
        <v>0.3</v>
      </c>
      <c r="F17" s="42"/>
      <c r="G17" s="42"/>
      <c r="H17" s="42"/>
      <c r="I17" s="42">
        <v>20</v>
      </c>
      <c r="J17" s="43">
        <f t="shared" si="4"/>
        <v>0.54400000000000004</v>
      </c>
      <c r="K17" s="44"/>
      <c r="L17" s="43"/>
      <c r="M17" s="46"/>
      <c r="N17" s="47">
        <f t="shared" si="0"/>
        <v>0.84400000000000008</v>
      </c>
      <c r="O17" s="47">
        <f t="shared" si="1"/>
        <v>3.5640000000000001</v>
      </c>
      <c r="P17" s="48">
        <f t="shared" si="2"/>
        <v>40528.000000000007</v>
      </c>
      <c r="Q17" s="48">
        <v>40528.000000000007</v>
      </c>
      <c r="R17" s="48">
        <v>40528.000000000007</v>
      </c>
      <c r="S17" s="49">
        <f t="shared" si="3"/>
        <v>121584.00000000003</v>
      </c>
    </row>
    <row r="18" spans="1:20" ht="15" customHeight="1" x14ac:dyDescent="0.2">
      <c r="A18" s="40">
        <v>6</v>
      </c>
      <c r="B18" s="50" t="s">
        <v>34</v>
      </c>
      <c r="C18" s="45">
        <v>3.03</v>
      </c>
      <c r="D18" s="42"/>
      <c r="E18" s="42">
        <v>0.3</v>
      </c>
      <c r="F18" s="51"/>
      <c r="G18" s="42"/>
      <c r="H18" s="46"/>
      <c r="I18" s="42">
        <v>20</v>
      </c>
      <c r="J18" s="43">
        <f>(C18+D18+L18)*I18/100</f>
        <v>0.60599999999999998</v>
      </c>
      <c r="K18" s="54"/>
      <c r="L18" s="43"/>
      <c r="M18" s="42"/>
      <c r="N18" s="47">
        <f t="shared" si="0"/>
        <v>0.90599999999999992</v>
      </c>
      <c r="O18" s="47">
        <f t="shared" si="1"/>
        <v>3.9359999999999999</v>
      </c>
      <c r="P18" s="48">
        <f t="shared" si="2"/>
        <v>45147</v>
      </c>
      <c r="Q18" s="48">
        <v>45147</v>
      </c>
      <c r="R18" s="48">
        <v>45147</v>
      </c>
      <c r="S18" s="49">
        <f t="shared" si="3"/>
        <v>135441</v>
      </c>
    </row>
    <row r="19" spans="1:20" ht="15" customHeight="1" x14ac:dyDescent="0.2">
      <c r="A19" s="40">
        <v>7</v>
      </c>
      <c r="B19" s="50" t="s">
        <v>35</v>
      </c>
      <c r="C19" s="45">
        <v>2.34</v>
      </c>
      <c r="D19" s="42"/>
      <c r="E19" s="42">
        <v>0.3</v>
      </c>
      <c r="F19" s="51"/>
      <c r="G19" s="42"/>
      <c r="H19" s="46"/>
      <c r="I19" s="42">
        <v>20</v>
      </c>
      <c r="J19" s="43">
        <f t="shared" si="4"/>
        <v>0.46799999999999997</v>
      </c>
      <c r="K19" s="52"/>
      <c r="L19" s="43"/>
      <c r="M19" s="42"/>
      <c r="N19" s="47">
        <f t="shared" si="0"/>
        <v>0.76800000000000002</v>
      </c>
      <c r="O19" s="47">
        <f t="shared" si="1"/>
        <v>3.1079999999999997</v>
      </c>
      <c r="P19" s="48">
        <f t="shared" si="2"/>
        <v>34866</v>
      </c>
      <c r="Q19" s="48">
        <v>34866</v>
      </c>
      <c r="R19" s="48">
        <v>34866</v>
      </c>
      <c r="S19" s="49">
        <f t="shared" si="3"/>
        <v>104598</v>
      </c>
    </row>
    <row r="20" spans="1:20" ht="15" customHeight="1" x14ac:dyDescent="0.2">
      <c r="A20" s="40">
        <v>8</v>
      </c>
      <c r="B20" s="50" t="s">
        <v>36</v>
      </c>
      <c r="C20" s="45">
        <v>3</v>
      </c>
      <c r="D20" s="42"/>
      <c r="E20" s="42">
        <v>0.3</v>
      </c>
      <c r="F20" s="42"/>
      <c r="G20" s="42"/>
      <c r="H20" s="46"/>
      <c r="I20" s="42">
        <v>20</v>
      </c>
      <c r="J20" s="43">
        <f>(C20+D20+L20)*I20/100</f>
        <v>0.6</v>
      </c>
      <c r="K20" s="54"/>
      <c r="L20" s="43"/>
      <c r="M20" s="42"/>
      <c r="N20" s="47">
        <f>(D20+E20+F20+H20+G20+J20+L20+M20)</f>
        <v>0.89999999999999991</v>
      </c>
      <c r="O20" s="47">
        <f t="shared" si="1"/>
        <v>3.9</v>
      </c>
      <c r="P20" s="48">
        <f t="shared" si="2"/>
        <v>44700</v>
      </c>
      <c r="Q20" s="48">
        <v>44700</v>
      </c>
      <c r="R20" s="48">
        <v>44700</v>
      </c>
      <c r="S20" s="49">
        <f t="shared" si="3"/>
        <v>134100</v>
      </c>
    </row>
    <row r="21" spans="1:20" x14ac:dyDescent="0.2">
      <c r="A21" s="34" t="s">
        <v>37</v>
      </c>
      <c r="B21" s="35" t="s">
        <v>38</v>
      </c>
      <c r="C21" s="42"/>
      <c r="D21" s="42"/>
      <c r="E21" s="42"/>
      <c r="F21" s="42"/>
      <c r="G21" s="42"/>
      <c r="H21" s="42"/>
      <c r="I21" s="42"/>
      <c r="J21" s="43"/>
      <c r="K21" s="44"/>
      <c r="L21" s="43"/>
      <c r="M21" s="46"/>
      <c r="N21" s="47"/>
      <c r="O21" s="47"/>
      <c r="P21" s="48"/>
      <c r="Q21" s="48"/>
      <c r="R21" s="48"/>
      <c r="S21" s="49">
        <f t="shared" si="3"/>
        <v>0</v>
      </c>
    </row>
    <row r="22" spans="1:20" ht="15" customHeight="1" x14ac:dyDescent="0.2">
      <c r="A22" s="34">
        <v>1</v>
      </c>
      <c r="B22" s="50" t="s">
        <v>39</v>
      </c>
      <c r="C22" s="45">
        <v>3</v>
      </c>
      <c r="D22" s="42">
        <v>0.4</v>
      </c>
      <c r="E22" s="42">
        <v>0.3</v>
      </c>
      <c r="F22" s="42"/>
      <c r="G22" s="42"/>
      <c r="H22" s="42"/>
      <c r="I22" s="42">
        <v>40</v>
      </c>
      <c r="J22" s="43">
        <f>(C22+D22+L22)*I22/100</f>
        <v>1.36</v>
      </c>
      <c r="K22" s="44"/>
      <c r="L22" s="43"/>
      <c r="M22" s="46">
        <v>0.3</v>
      </c>
      <c r="N22" s="47">
        <f>(D22+E22+F22+H22+G22+J22+L22+M22)</f>
        <v>2.36</v>
      </c>
      <c r="O22" s="47">
        <f t="shared" si="1"/>
        <v>5.3599999999999994</v>
      </c>
      <c r="P22" s="48">
        <f t="shared" si="2"/>
        <v>50660</v>
      </c>
      <c r="Q22" s="48">
        <v>50660</v>
      </c>
      <c r="R22" s="48">
        <v>50660</v>
      </c>
      <c r="S22" s="49">
        <f t="shared" si="3"/>
        <v>151980</v>
      </c>
    </row>
    <row r="23" spans="1:20" ht="15" customHeight="1" x14ac:dyDescent="0.2">
      <c r="A23" s="34">
        <v>2</v>
      </c>
      <c r="B23" s="41" t="s">
        <v>40</v>
      </c>
      <c r="C23" s="42">
        <v>4.0599999999999996</v>
      </c>
      <c r="D23" s="42">
        <v>0.3</v>
      </c>
      <c r="E23" s="42">
        <v>0.3</v>
      </c>
      <c r="F23" s="42"/>
      <c r="G23" s="42"/>
      <c r="H23" s="42"/>
      <c r="I23" s="42">
        <v>40</v>
      </c>
      <c r="J23" s="43">
        <f>(C23+D23+L23)*I23/100</f>
        <v>1.8576799999999998</v>
      </c>
      <c r="K23" s="44">
        <v>7</v>
      </c>
      <c r="L23" s="43">
        <f>C23*K23/100</f>
        <v>0.28420000000000001</v>
      </c>
      <c r="M23" s="46"/>
      <c r="N23" s="47">
        <f t="shared" si="0"/>
        <v>2.7418800000000001</v>
      </c>
      <c r="O23" s="47">
        <f t="shared" si="1"/>
        <v>6.8018799999999997</v>
      </c>
      <c r="P23" s="48">
        <f t="shared" si="2"/>
        <v>69198.579999999987</v>
      </c>
      <c r="Q23" s="48">
        <v>69198.579999999987</v>
      </c>
      <c r="R23" s="48">
        <v>69198.579999999987</v>
      </c>
      <c r="S23" s="49">
        <f t="shared" si="3"/>
        <v>207595.73999999996</v>
      </c>
    </row>
    <row r="24" spans="1:20" ht="15" customHeight="1" x14ac:dyDescent="0.2">
      <c r="A24" s="34">
        <v>3</v>
      </c>
      <c r="B24" s="41" t="s">
        <v>41</v>
      </c>
      <c r="C24" s="42">
        <v>3.09</v>
      </c>
      <c r="D24" s="42"/>
      <c r="E24" s="42">
        <v>0.3</v>
      </c>
      <c r="F24" s="42"/>
      <c r="G24" s="42"/>
      <c r="H24" s="42"/>
      <c r="I24" s="42">
        <v>40</v>
      </c>
      <c r="J24" s="43">
        <f>(C24+D24+L24)*I24/100</f>
        <v>1.236</v>
      </c>
      <c r="K24" s="44"/>
      <c r="L24" s="43"/>
      <c r="M24" s="46"/>
      <c r="N24" s="47">
        <f t="shared" si="0"/>
        <v>1.536</v>
      </c>
      <c r="O24" s="47">
        <f t="shared" si="1"/>
        <v>4.6259999999999994</v>
      </c>
      <c r="P24" s="48">
        <f t="shared" si="2"/>
        <v>46041</v>
      </c>
      <c r="Q24" s="48">
        <v>46041</v>
      </c>
      <c r="R24" s="48">
        <v>46041</v>
      </c>
      <c r="S24" s="49">
        <f t="shared" si="3"/>
        <v>138123</v>
      </c>
      <c r="T24" s="7"/>
    </row>
    <row r="25" spans="1:20" ht="15" customHeight="1" x14ac:dyDescent="0.2">
      <c r="A25" s="34">
        <v>5</v>
      </c>
      <c r="B25" s="41" t="s">
        <v>42</v>
      </c>
      <c r="C25" s="42">
        <v>3.63</v>
      </c>
      <c r="D25" s="42"/>
      <c r="E25" s="42">
        <v>0.3</v>
      </c>
      <c r="F25" s="42"/>
      <c r="G25" s="42">
        <v>0.4</v>
      </c>
      <c r="H25" s="42"/>
      <c r="I25" s="42">
        <v>40</v>
      </c>
      <c r="J25" s="43">
        <f>(C25+D25+L25)*I25/100</f>
        <v>1.452</v>
      </c>
      <c r="K25" s="44"/>
      <c r="L25" s="45"/>
      <c r="M25" s="46"/>
      <c r="N25" s="47">
        <f t="shared" si="0"/>
        <v>2.1520000000000001</v>
      </c>
      <c r="O25" s="47">
        <f t="shared" si="1"/>
        <v>5.782</v>
      </c>
      <c r="P25" s="48">
        <f t="shared" si="2"/>
        <v>54087</v>
      </c>
      <c r="Q25" s="48">
        <v>54087</v>
      </c>
      <c r="R25" s="48">
        <v>54087</v>
      </c>
      <c r="S25" s="49">
        <f t="shared" si="3"/>
        <v>162261</v>
      </c>
    </row>
    <row r="26" spans="1:20" ht="15" customHeight="1" x14ac:dyDescent="0.2">
      <c r="A26" s="34">
        <v>6</v>
      </c>
      <c r="B26" s="41" t="s">
        <v>43</v>
      </c>
      <c r="C26" s="45">
        <v>2.34</v>
      </c>
      <c r="D26" s="42"/>
      <c r="E26" s="42">
        <v>0.3</v>
      </c>
      <c r="F26" s="42"/>
      <c r="G26" s="42">
        <v>0.2</v>
      </c>
      <c r="H26" s="42"/>
      <c r="I26" s="42">
        <v>20</v>
      </c>
      <c r="J26" s="43">
        <f>(C26+D26+L26)*I26/100</f>
        <v>0.46799999999999997</v>
      </c>
      <c r="K26" s="44"/>
      <c r="L26" s="45"/>
      <c r="M26" s="46"/>
      <c r="N26" s="47">
        <f>(D26+E26+F26+H26+G26+J26+L26+M26)</f>
        <v>0.96799999999999997</v>
      </c>
      <c r="O26" s="47">
        <f t="shared" si="1"/>
        <v>3.3079999999999998</v>
      </c>
      <c r="P26" s="48">
        <f t="shared" si="2"/>
        <v>34866</v>
      </c>
      <c r="Q26" s="48">
        <v>34866</v>
      </c>
      <c r="R26" s="48">
        <v>34866</v>
      </c>
      <c r="S26" s="49">
        <f t="shared" si="3"/>
        <v>104598</v>
      </c>
    </row>
    <row r="27" spans="1:20" x14ac:dyDescent="0.2">
      <c r="A27" s="34" t="s">
        <v>44</v>
      </c>
      <c r="B27" s="35" t="s">
        <v>45</v>
      </c>
      <c r="C27" s="42"/>
      <c r="D27" s="42"/>
      <c r="E27" s="42"/>
      <c r="F27" s="42"/>
      <c r="G27" s="42"/>
      <c r="H27" s="42"/>
      <c r="I27" s="42"/>
      <c r="J27" s="43"/>
      <c r="K27" s="44"/>
      <c r="L27" s="45"/>
      <c r="M27" s="46"/>
      <c r="N27" s="47"/>
      <c r="O27" s="47"/>
      <c r="P27" s="48"/>
      <c r="Q27" s="48"/>
      <c r="R27" s="48"/>
      <c r="S27" s="49">
        <f t="shared" si="3"/>
        <v>0</v>
      </c>
    </row>
    <row r="28" spans="1:20" ht="15" customHeight="1" x14ac:dyDescent="0.2">
      <c r="A28" s="34">
        <v>1</v>
      </c>
      <c r="B28" s="50" t="s">
        <v>46</v>
      </c>
      <c r="C28" s="45">
        <v>3.33</v>
      </c>
      <c r="D28" s="42">
        <v>0.4</v>
      </c>
      <c r="E28" s="42">
        <v>0.3</v>
      </c>
      <c r="F28" s="51"/>
      <c r="G28" s="42"/>
      <c r="H28" s="46"/>
      <c r="I28" s="42">
        <v>40</v>
      </c>
      <c r="J28" s="43">
        <f>(C28+D28+L28)*I28/100</f>
        <v>1.492</v>
      </c>
      <c r="K28" s="52"/>
      <c r="L28" s="43"/>
      <c r="M28" s="42">
        <v>0.3</v>
      </c>
      <c r="N28" s="47">
        <f>(D28+E28+F28+H28+G28+J28+L28+M28)</f>
        <v>2.492</v>
      </c>
      <c r="O28" s="47">
        <f t="shared" si="1"/>
        <v>5.8220000000000001</v>
      </c>
      <c r="P28" s="48">
        <f t="shared" si="2"/>
        <v>55577</v>
      </c>
      <c r="Q28" s="48">
        <v>55577</v>
      </c>
      <c r="R28" s="48">
        <v>55577</v>
      </c>
      <c r="S28" s="49">
        <f t="shared" si="3"/>
        <v>166731</v>
      </c>
    </row>
    <row r="29" spans="1:20" ht="15" customHeight="1" x14ac:dyDescent="0.2">
      <c r="A29" s="40">
        <v>2</v>
      </c>
      <c r="B29" s="41" t="s">
        <v>47</v>
      </c>
      <c r="C29" s="42">
        <v>4.0599999999999996</v>
      </c>
      <c r="D29" s="42">
        <v>0.3</v>
      </c>
      <c r="E29" s="42">
        <v>0.3</v>
      </c>
      <c r="F29" s="42"/>
      <c r="G29" s="42"/>
      <c r="H29" s="42"/>
      <c r="I29" s="42">
        <v>40</v>
      </c>
      <c r="J29" s="43">
        <f>(C29+D29+L29)*I29/100</f>
        <v>1.9388799999999997</v>
      </c>
      <c r="K29" s="44">
        <v>12</v>
      </c>
      <c r="L29" s="43">
        <f>C29*K29/100</f>
        <v>0.48719999999999997</v>
      </c>
      <c r="M29" s="46"/>
      <c r="N29" s="47">
        <f t="shared" si="0"/>
        <v>3.0260799999999999</v>
      </c>
      <c r="O29" s="47">
        <f t="shared" si="1"/>
        <v>7.086079999999999</v>
      </c>
      <c r="P29" s="48">
        <f t="shared" si="2"/>
        <v>72223.28</v>
      </c>
      <c r="Q29" s="48">
        <v>72223.28</v>
      </c>
      <c r="R29" s="48">
        <v>72223.28</v>
      </c>
      <c r="S29" s="49">
        <f t="shared" si="3"/>
        <v>216669.84</v>
      </c>
    </row>
    <row r="30" spans="1:20" ht="15" customHeight="1" x14ac:dyDescent="0.2">
      <c r="A30" s="34">
        <v>3</v>
      </c>
      <c r="B30" s="41" t="s">
        <v>48</v>
      </c>
      <c r="C30" s="45">
        <v>2.86</v>
      </c>
      <c r="D30" s="42"/>
      <c r="E30" s="42">
        <v>0.3</v>
      </c>
      <c r="F30" s="42"/>
      <c r="G30" s="42">
        <v>0.2</v>
      </c>
      <c r="H30" s="42"/>
      <c r="I30" s="42">
        <v>40</v>
      </c>
      <c r="J30" s="43">
        <f>(C30+D30+L30)*I30/100</f>
        <v>1.1439999999999999</v>
      </c>
      <c r="K30" s="44"/>
      <c r="L30" s="43"/>
      <c r="M30" s="46"/>
      <c r="N30" s="47">
        <f t="shared" si="0"/>
        <v>1.6439999999999999</v>
      </c>
      <c r="O30" s="47">
        <f t="shared" si="1"/>
        <v>4.5039999999999996</v>
      </c>
      <c r="P30" s="48">
        <f t="shared" si="2"/>
        <v>42614</v>
      </c>
      <c r="Q30" s="48">
        <v>42614</v>
      </c>
      <c r="R30" s="48">
        <v>42614</v>
      </c>
      <c r="S30" s="49">
        <f t="shared" si="3"/>
        <v>127842</v>
      </c>
    </row>
    <row r="31" spans="1:20" ht="15" customHeight="1" x14ac:dyDescent="0.2">
      <c r="A31" s="40">
        <v>4</v>
      </c>
      <c r="B31" s="41" t="s">
        <v>49</v>
      </c>
      <c r="C31" s="45">
        <v>2.66</v>
      </c>
      <c r="D31" s="42"/>
      <c r="E31" s="42"/>
      <c r="F31" s="42"/>
      <c r="G31" s="42"/>
      <c r="H31" s="42"/>
      <c r="I31" s="42"/>
      <c r="J31" s="43">
        <f>(C31+D31+L31)*I31/100</f>
        <v>0</v>
      </c>
      <c r="K31" s="44"/>
      <c r="L31" s="43"/>
      <c r="M31" s="46"/>
      <c r="N31" s="47">
        <f t="shared" si="0"/>
        <v>0</v>
      </c>
      <c r="O31" s="47">
        <f t="shared" si="1"/>
        <v>2.66</v>
      </c>
      <c r="P31" s="48">
        <f t="shared" si="2"/>
        <v>39634</v>
      </c>
      <c r="Q31" s="48">
        <v>39634</v>
      </c>
      <c r="R31" s="48">
        <v>39634</v>
      </c>
      <c r="S31" s="49">
        <f t="shared" si="3"/>
        <v>118902</v>
      </c>
      <c r="T31" s="7"/>
    </row>
    <row r="32" spans="1:20" ht="15" customHeight="1" x14ac:dyDescent="0.2">
      <c r="A32" s="34">
        <v>5</v>
      </c>
      <c r="B32" s="50" t="s">
        <v>50</v>
      </c>
      <c r="C32" s="42">
        <v>2.2599999999999998</v>
      </c>
      <c r="D32" s="42"/>
      <c r="E32" s="42">
        <v>0.3</v>
      </c>
      <c r="F32" s="51"/>
      <c r="G32" s="42"/>
      <c r="H32" s="46"/>
      <c r="I32" s="42">
        <v>40</v>
      </c>
      <c r="J32" s="43">
        <f>(C32+D32+L32)*I32/100</f>
        <v>0.90399999999999991</v>
      </c>
      <c r="K32" s="52"/>
      <c r="L32" s="43"/>
      <c r="M32" s="42"/>
      <c r="N32" s="47">
        <f t="shared" si="0"/>
        <v>1.204</v>
      </c>
      <c r="O32" s="47">
        <f t="shared" si="1"/>
        <v>3.4639999999999995</v>
      </c>
      <c r="P32" s="48">
        <f t="shared" si="2"/>
        <v>33673.999999999993</v>
      </c>
      <c r="Q32" s="48">
        <v>33673.999999999993</v>
      </c>
      <c r="R32" s="48">
        <v>33673.999999999993</v>
      </c>
      <c r="S32" s="49">
        <f t="shared" si="3"/>
        <v>101021.99999999997</v>
      </c>
    </row>
    <row r="33" spans="1:56" x14ac:dyDescent="0.2">
      <c r="A33" s="34" t="s">
        <v>51</v>
      </c>
      <c r="B33" s="35" t="s">
        <v>52</v>
      </c>
      <c r="C33" s="42"/>
      <c r="D33" s="42"/>
      <c r="E33" s="42"/>
      <c r="F33" s="42"/>
      <c r="G33" s="42"/>
      <c r="H33" s="42"/>
      <c r="I33" s="42"/>
      <c r="J33" s="43"/>
      <c r="K33" s="44"/>
      <c r="L33" s="43"/>
      <c r="M33" s="46"/>
      <c r="N33" s="47"/>
      <c r="O33" s="47"/>
      <c r="P33" s="48"/>
      <c r="Q33" s="48"/>
      <c r="R33" s="48"/>
      <c r="S33" s="49">
        <f t="shared" si="3"/>
        <v>0</v>
      </c>
    </row>
    <row r="34" spans="1:56" s="12" customFormat="1" ht="15" customHeight="1" x14ac:dyDescent="0.2">
      <c r="A34" s="40">
        <v>1</v>
      </c>
      <c r="B34" s="41" t="s">
        <v>53</v>
      </c>
      <c r="C34" s="42">
        <v>3.12</v>
      </c>
      <c r="D34" s="42">
        <v>0.4</v>
      </c>
      <c r="E34" s="42">
        <v>0.3</v>
      </c>
      <c r="F34" s="42"/>
      <c r="G34" s="42"/>
      <c r="H34" s="42"/>
      <c r="I34" s="42">
        <v>50</v>
      </c>
      <c r="J34" s="43">
        <f>(C34+D34+L34)*I34/100</f>
        <v>1.76</v>
      </c>
      <c r="K34" s="44"/>
      <c r="L34" s="43"/>
      <c r="M34" s="46"/>
      <c r="N34" s="47">
        <f>(D34+E34+F34+G34+J34+L34+M34)</f>
        <v>2.46</v>
      </c>
      <c r="O34" s="47">
        <f t="shared" si="1"/>
        <v>5.58</v>
      </c>
      <c r="P34" s="48">
        <f t="shared" si="2"/>
        <v>52448</v>
      </c>
      <c r="Q34" s="48">
        <v>52448</v>
      </c>
      <c r="R34" s="48">
        <v>52448</v>
      </c>
      <c r="S34" s="49">
        <f t="shared" si="3"/>
        <v>157344</v>
      </c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</row>
    <row r="35" spans="1:56" s="12" customFormat="1" x14ac:dyDescent="0.2">
      <c r="A35" s="34" t="s">
        <v>54</v>
      </c>
      <c r="B35" s="35" t="s">
        <v>55</v>
      </c>
      <c r="C35" s="45"/>
      <c r="D35" s="42"/>
      <c r="E35" s="42"/>
      <c r="F35" s="42"/>
      <c r="G35" s="42"/>
      <c r="H35" s="42"/>
      <c r="I35" s="42"/>
      <c r="J35" s="43"/>
      <c r="K35" s="44"/>
      <c r="L35" s="43"/>
      <c r="M35" s="46"/>
      <c r="N35" s="47"/>
      <c r="O35" s="47"/>
      <c r="P35" s="48"/>
      <c r="Q35" s="48"/>
      <c r="R35" s="48"/>
      <c r="S35" s="49">
        <f t="shared" si="3"/>
        <v>0</v>
      </c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</row>
    <row r="36" spans="1:56" s="12" customFormat="1" ht="15" customHeight="1" x14ac:dyDescent="0.2">
      <c r="A36" s="40">
        <v>1</v>
      </c>
      <c r="B36" s="41" t="s">
        <v>56</v>
      </c>
      <c r="C36" s="45">
        <v>3.33</v>
      </c>
      <c r="D36" s="42">
        <v>0.4</v>
      </c>
      <c r="E36" s="42">
        <v>0.3</v>
      </c>
      <c r="F36" s="42"/>
      <c r="G36" s="42">
        <v>0.4</v>
      </c>
      <c r="H36" s="42"/>
      <c r="I36" s="42">
        <v>70</v>
      </c>
      <c r="J36" s="43">
        <f t="shared" ref="J36:J50" si="5">(C36+D36+L36)*I36/100</f>
        <v>2.6110000000000002</v>
      </c>
      <c r="K36" s="44"/>
      <c r="L36" s="43"/>
      <c r="M36" s="46">
        <v>0.3</v>
      </c>
      <c r="N36" s="47">
        <f t="shared" ref="N36:N52" si="6">(D36+E36+F36+H36+G36+J36+L36+M36)</f>
        <v>4.0110000000000001</v>
      </c>
      <c r="O36" s="47">
        <f t="shared" si="1"/>
        <v>7.3410000000000002</v>
      </c>
      <c r="P36" s="48">
        <f t="shared" si="2"/>
        <v>55577</v>
      </c>
      <c r="Q36" s="48">
        <v>55577</v>
      </c>
      <c r="R36" s="48">
        <v>55577</v>
      </c>
      <c r="S36" s="49">
        <f t="shared" si="3"/>
        <v>166731</v>
      </c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</row>
    <row r="37" spans="1:56" s="12" customFormat="1" ht="15" customHeight="1" x14ac:dyDescent="0.2">
      <c r="A37" s="40">
        <v>2</v>
      </c>
      <c r="B37" s="41" t="s">
        <v>57</v>
      </c>
      <c r="C37" s="45">
        <v>3</v>
      </c>
      <c r="D37" s="42">
        <v>0.3</v>
      </c>
      <c r="E37" s="42">
        <v>0.3</v>
      </c>
      <c r="F37" s="42">
        <v>0.3</v>
      </c>
      <c r="G37" s="42"/>
      <c r="H37" s="42"/>
      <c r="I37" s="42">
        <v>60</v>
      </c>
      <c r="J37" s="43">
        <f t="shared" si="5"/>
        <v>1.98</v>
      </c>
      <c r="K37" s="44"/>
      <c r="L37" s="43"/>
      <c r="M37" s="46"/>
      <c r="N37" s="47">
        <f t="shared" si="6"/>
        <v>2.88</v>
      </c>
      <c r="O37" s="47">
        <f t="shared" si="1"/>
        <v>5.88</v>
      </c>
      <c r="P37" s="48">
        <f t="shared" si="2"/>
        <v>49170</v>
      </c>
      <c r="Q37" s="48">
        <v>49170</v>
      </c>
      <c r="R37" s="48">
        <v>49170</v>
      </c>
      <c r="S37" s="49">
        <f t="shared" si="3"/>
        <v>147510</v>
      </c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</row>
    <row r="38" spans="1:56" s="12" customFormat="1" ht="15" customHeight="1" x14ac:dyDescent="0.2">
      <c r="A38" s="40">
        <v>3</v>
      </c>
      <c r="B38" s="41" t="s">
        <v>58</v>
      </c>
      <c r="C38" s="42">
        <v>4.0599999999999996</v>
      </c>
      <c r="D38" s="42">
        <v>0.3</v>
      </c>
      <c r="E38" s="42">
        <v>0.3</v>
      </c>
      <c r="F38" s="42">
        <v>0.3</v>
      </c>
      <c r="G38" s="42"/>
      <c r="H38" s="42"/>
      <c r="I38" s="42">
        <v>60</v>
      </c>
      <c r="J38" s="43">
        <f t="shared" si="5"/>
        <v>2.8108799999999996</v>
      </c>
      <c r="K38" s="44">
        <v>8</v>
      </c>
      <c r="L38" s="43">
        <f>C38*K38/100</f>
        <v>0.32479999999999998</v>
      </c>
      <c r="M38" s="46"/>
      <c r="N38" s="47">
        <f t="shared" si="6"/>
        <v>4.0356799999999993</v>
      </c>
      <c r="O38" s="47">
        <f t="shared" si="1"/>
        <v>8.095679999999998</v>
      </c>
      <c r="P38" s="48">
        <f t="shared" si="2"/>
        <v>69803.51999999999</v>
      </c>
      <c r="Q38" s="48">
        <v>69803.51999999999</v>
      </c>
      <c r="R38" s="48">
        <v>69803.51999999999</v>
      </c>
      <c r="S38" s="49">
        <f t="shared" si="3"/>
        <v>209410.55999999997</v>
      </c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</row>
    <row r="39" spans="1:56" s="12" customFormat="1" ht="15" customHeight="1" x14ac:dyDescent="0.2">
      <c r="A39" s="40">
        <v>4</v>
      </c>
      <c r="B39" s="41" t="s">
        <v>59</v>
      </c>
      <c r="C39" s="45">
        <v>3</v>
      </c>
      <c r="D39" s="42"/>
      <c r="E39" s="42">
        <v>0.3</v>
      </c>
      <c r="F39" s="42">
        <v>0.3</v>
      </c>
      <c r="G39" s="42"/>
      <c r="H39" s="42"/>
      <c r="I39" s="42">
        <v>60</v>
      </c>
      <c r="J39" s="43">
        <f t="shared" si="5"/>
        <v>1.8</v>
      </c>
      <c r="K39" s="44"/>
      <c r="L39" s="45"/>
      <c r="M39" s="46"/>
      <c r="N39" s="47">
        <f t="shared" si="6"/>
        <v>2.4</v>
      </c>
      <c r="O39" s="47">
        <f t="shared" si="1"/>
        <v>5.4</v>
      </c>
      <c r="P39" s="48">
        <f t="shared" si="2"/>
        <v>44700</v>
      </c>
      <c r="Q39" s="48">
        <v>44700</v>
      </c>
      <c r="R39" s="48">
        <v>44700</v>
      </c>
      <c r="S39" s="49">
        <f t="shared" si="3"/>
        <v>134100</v>
      </c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</row>
    <row r="40" spans="1:56" s="12" customFormat="1" ht="15" customHeight="1" x14ac:dyDescent="0.2">
      <c r="A40" s="40">
        <v>5</v>
      </c>
      <c r="B40" s="41" t="s">
        <v>60</v>
      </c>
      <c r="C40" s="45">
        <v>3</v>
      </c>
      <c r="D40" s="42"/>
      <c r="E40" s="42">
        <v>0.3</v>
      </c>
      <c r="F40" s="42">
        <v>0.3</v>
      </c>
      <c r="G40" s="42"/>
      <c r="H40" s="42"/>
      <c r="I40" s="42">
        <v>60</v>
      </c>
      <c r="J40" s="43">
        <f t="shared" si="5"/>
        <v>1.8</v>
      </c>
      <c r="K40" s="44"/>
      <c r="L40" s="43"/>
      <c r="M40" s="46"/>
      <c r="N40" s="47">
        <f t="shared" si="6"/>
        <v>2.4</v>
      </c>
      <c r="O40" s="47">
        <f t="shared" si="1"/>
        <v>5.4</v>
      </c>
      <c r="P40" s="48">
        <f t="shared" si="2"/>
        <v>44700</v>
      </c>
      <c r="Q40" s="48">
        <v>44700</v>
      </c>
      <c r="R40" s="48">
        <v>44700</v>
      </c>
      <c r="S40" s="49">
        <f t="shared" si="3"/>
        <v>134100</v>
      </c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</row>
    <row r="41" spans="1:56" s="12" customFormat="1" ht="15" customHeight="1" x14ac:dyDescent="0.2">
      <c r="A41" s="40">
        <v>6</v>
      </c>
      <c r="B41" s="41" t="s">
        <v>61</v>
      </c>
      <c r="C41" s="45">
        <v>2.66</v>
      </c>
      <c r="D41" s="42"/>
      <c r="E41" s="42">
        <v>0.3</v>
      </c>
      <c r="F41" s="42"/>
      <c r="G41" s="42"/>
      <c r="H41" s="42"/>
      <c r="I41" s="42">
        <v>50</v>
      </c>
      <c r="J41" s="43">
        <f t="shared" si="5"/>
        <v>1.33</v>
      </c>
      <c r="K41" s="44"/>
      <c r="L41" s="45"/>
      <c r="M41" s="46"/>
      <c r="N41" s="47">
        <f t="shared" si="6"/>
        <v>1.6300000000000001</v>
      </c>
      <c r="O41" s="47">
        <f t="shared" si="1"/>
        <v>4.29</v>
      </c>
      <c r="P41" s="48">
        <f t="shared" si="2"/>
        <v>39634</v>
      </c>
      <c r="Q41" s="48">
        <v>39634</v>
      </c>
      <c r="R41" s="48">
        <v>39634</v>
      </c>
      <c r="S41" s="49">
        <f t="shared" si="3"/>
        <v>118902</v>
      </c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</row>
    <row r="42" spans="1:56" s="12" customFormat="1" ht="15" customHeight="1" x14ac:dyDescent="0.2">
      <c r="A42" s="40">
        <v>7</v>
      </c>
      <c r="B42" s="41" t="s">
        <v>62</v>
      </c>
      <c r="C42" s="42">
        <v>2.66</v>
      </c>
      <c r="D42" s="42"/>
      <c r="E42" s="42">
        <v>0.3</v>
      </c>
      <c r="F42" s="42"/>
      <c r="G42" s="42">
        <v>0.4</v>
      </c>
      <c r="H42" s="42"/>
      <c r="I42" s="42">
        <v>60</v>
      </c>
      <c r="J42" s="43">
        <f t="shared" si="5"/>
        <v>1.5960000000000003</v>
      </c>
      <c r="K42" s="44"/>
      <c r="L42" s="45"/>
      <c r="M42" s="46"/>
      <c r="N42" s="47">
        <f t="shared" si="6"/>
        <v>2.2960000000000003</v>
      </c>
      <c r="O42" s="47">
        <f t="shared" si="1"/>
        <v>4.9560000000000004</v>
      </c>
      <c r="P42" s="48">
        <f t="shared" si="2"/>
        <v>39634</v>
      </c>
      <c r="Q42" s="48">
        <v>39634</v>
      </c>
      <c r="R42" s="48">
        <v>39634</v>
      </c>
      <c r="S42" s="49">
        <f t="shared" si="3"/>
        <v>118902</v>
      </c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</row>
    <row r="43" spans="1:56" s="12" customFormat="1" ht="15" customHeight="1" x14ac:dyDescent="0.2">
      <c r="A43" s="40">
        <v>8</v>
      </c>
      <c r="B43" s="41" t="s">
        <v>63</v>
      </c>
      <c r="C43" s="42">
        <v>2.66</v>
      </c>
      <c r="D43" s="42"/>
      <c r="E43" s="42">
        <v>0.3</v>
      </c>
      <c r="F43" s="42">
        <v>0.3</v>
      </c>
      <c r="G43" s="42"/>
      <c r="H43" s="42"/>
      <c r="I43" s="42">
        <v>60</v>
      </c>
      <c r="J43" s="43">
        <f t="shared" si="5"/>
        <v>1.5960000000000003</v>
      </c>
      <c r="K43" s="44"/>
      <c r="L43" s="43"/>
      <c r="M43" s="46"/>
      <c r="N43" s="47">
        <f t="shared" si="6"/>
        <v>2.1960000000000002</v>
      </c>
      <c r="O43" s="47">
        <f t="shared" si="1"/>
        <v>4.8559999999999999</v>
      </c>
      <c r="P43" s="48">
        <f t="shared" si="2"/>
        <v>39634</v>
      </c>
      <c r="Q43" s="48">
        <v>39634</v>
      </c>
      <c r="R43" s="48">
        <v>39634</v>
      </c>
      <c r="S43" s="49">
        <f t="shared" si="3"/>
        <v>118902</v>
      </c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</row>
    <row r="44" spans="1:56" s="12" customFormat="1" ht="15" customHeight="1" x14ac:dyDescent="0.2">
      <c r="A44" s="40">
        <v>9</v>
      </c>
      <c r="B44" s="41" t="s">
        <v>64</v>
      </c>
      <c r="C44" s="42">
        <v>2.66</v>
      </c>
      <c r="D44" s="42"/>
      <c r="E44" s="42">
        <v>0.3</v>
      </c>
      <c r="F44" s="42"/>
      <c r="G44" s="42">
        <v>0.4</v>
      </c>
      <c r="H44" s="42"/>
      <c r="I44" s="42">
        <v>70</v>
      </c>
      <c r="J44" s="43">
        <f t="shared" si="5"/>
        <v>1.8620000000000001</v>
      </c>
      <c r="K44" s="44"/>
      <c r="L44" s="43"/>
      <c r="M44" s="46"/>
      <c r="N44" s="47">
        <f t="shared" si="6"/>
        <v>2.5620000000000003</v>
      </c>
      <c r="O44" s="47">
        <f t="shared" si="1"/>
        <v>5.2220000000000004</v>
      </c>
      <c r="P44" s="48">
        <f t="shared" si="2"/>
        <v>39634</v>
      </c>
      <c r="Q44" s="48">
        <v>39634</v>
      </c>
      <c r="R44" s="48">
        <v>39634</v>
      </c>
      <c r="S44" s="49">
        <f t="shared" si="3"/>
        <v>118902</v>
      </c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</row>
    <row r="45" spans="1:56" s="12" customFormat="1" ht="15" customHeight="1" x14ac:dyDescent="0.2">
      <c r="A45" s="40">
        <v>10</v>
      </c>
      <c r="B45" s="41" t="s">
        <v>65</v>
      </c>
      <c r="C45" s="42">
        <v>2.46</v>
      </c>
      <c r="D45" s="42"/>
      <c r="E45" s="42">
        <v>0.3</v>
      </c>
      <c r="F45" s="42"/>
      <c r="G45" s="42"/>
      <c r="H45" s="42"/>
      <c r="I45" s="42">
        <v>50</v>
      </c>
      <c r="J45" s="43">
        <f t="shared" si="5"/>
        <v>1.23</v>
      </c>
      <c r="K45" s="44"/>
      <c r="L45" s="45"/>
      <c r="M45" s="46"/>
      <c r="N45" s="47">
        <f t="shared" si="6"/>
        <v>1.53</v>
      </c>
      <c r="O45" s="47">
        <f t="shared" si="1"/>
        <v>3.99</v>
      </c>
      <c r="P45" s="48">
        <f t="shared" si="2"/>
        <v>36654</v>
      </c>
      <c r="Q45" s="48">
        <v>36654</v>
      </c>
      <c r="R45" s="48">
        <v>36654</v>
      </c>
      <c r="S45" s="49">
        <f t="shared" si="3"/>
        <v>109962</v>
      </c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</row>
    <row r="46" spans="1:56" s="12" customFormat="1" ht="15" customHeight="1" x14ac:dyDescent="0.2">
      <c r="A46" s="40">
        <v>11</v>
      </c>
      <c r="B46" s="41" t="s">
        <v>66</v>
      </c>
      <c r="C46" s="42">
        <v>3.12</v>
      </c>
      <c r="D46" s="42"/>
      <c r="E46" s="42">
        <v>0.3</v>
      </c>
      <c r="F46" s="42"/>
      <c r="G46" s="42">
        <v>0.4</v>
      </c>
      <c r="H46" s="42"/>
      <c r="I46" s="42">
        <v>70</v>
      </c>
      <c r="J46" s="43">
        <f t="shared" si="5"/>
        <v>2.1840000000000002</v>
      </c>
      <c r="K46" s="44"/>
      <c r="L46" s="45"/>
      <c r="M46" s="46"/>
      <c r="N46" s="47">
        <f t="shared" si="6"/>
        <v>2.8840000000000003</v>
      </c>
      <c r="O46" s="47">
        <f t="shared" si="1"/>
        <v>6.0040000000000004</v>
      </c>
      <c r="P46" s="48">
        <f t="shared" si="2"/>
        <v>46488</v>
      </c>
      <c r="Q46" s="48">
        <v>46488</v>
      </c>
      <c r="R46" s="48">
        <v>46488</v>
      </c>
      <c r="S46" s="49">
        <f t="shared" si="3"/>
        <v>139464</v>
      </c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</row>
    <row r="47" spans="1:56" s="12" customFormat="1" ht="15" customHeight="1" x14ac:dyDescent="0.2">
      <c r="A47" s="40">
        <v>12</v>
      </c>
      <c r="B47" s="41" t="s">
        <v>67</v>
      </c>
      <c r="C47" s="42">
        <v>2.66</v>
      </c>
      <c r="D47" s="42"/>
      <c r="E47" s="42">
        <v>0.3</v>
      </c>
      <c r="F47" s="42">
        <v>0.3</v>
      </c>
      <c r="G47" s="42"/>
      <c r="H47" s="42"/>
      <c r="I47" s="42">
        <v>60</v>
      </c>
      <c r="J47" s="43">
        <f t="shared" si="5"/>
        <v>1.5960000000000003</v>
      </c>
      <c r="K47" s="44"/>
      <c r="L47" s="45"/>
      <c r="M47" s="46"/>
      <c r="N47" s="47">
        <f t="shared" si="6"/>
        <v>2.1960000000000002</v>
      </c>
      <c r="O47" s="47">
        <f t="shared" si="1"/>
        <v>4.8559999999999999</v>
      </c>
      <c r="P47" s="48">
        <f t="shared" si="2"/>
        <v>39634</v>
      </c>
      <c r="Q47" s="48">
        <v>39634</v>
      </c>
      <c r="R47" s="48">
        <v>39634</v>
      </c>
      <c r="S47" s="49">
        <f t="shared" si="3"/>
        <v>118902</v>
      </c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</row>
    <row r="48" spans="1:56" s="12" customFormat="1" ht="15" customHeight="1" x14ac:dyDescent="0.2">
      <c r="A48" s="40">
        <v>13</v>
      </c>
      <c r="B48" s="41" t="s">
        <v>68</v>
      </c>
      <c r="C48" s="42">
        <v>2.67</v>
      </c>
      <c r="D48" s="42"/>
      <c r="E48" s="42">
        <v>0.3</v>
      </c>
      <c r="F48" s="42"/>
      <c r="G48" s="42">
        <v>0.4</v>
      </c>
      <c r="H48" s="42"/>
      <c r="I48" s="42">
        <v>70</v>
      </c>
      <c r="J48" s="43">
        <f t="shared" si="5"/>
        <v>1.869</v>
      </c>
      <c r="K48" s="44"/>
      <c r="L48" s="43"/>
      <c r="M48" s="46"/>
      <c r="N48" s="47">
        <f t="shared" si="6"/>
        <v>2.569</v>
      </c>
      <c r="O48" s="47">
        <f t="shared" si="1"/>
        <v>5.2389999999999999</v>
      </c>
      <c r="P48" s="48">
        <f t="shared" si="2"/>
        <v>39783</v>
      </c>
      <c r="Q48" s="48">
        <v>39783</v>
      </c>
      <c r="R48" s="48">
        <v>39783</v>
      </c>
      <c r="S48" s="49">
        <f t="shared" si="3"/>
        <v>119349</v>
      </c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</row>
    <row r="49" spans="1:56" s="12" customFormat="1" ht="15" customHeight="1" x14ac:dyDescent="0.2">
      <c r="A49" s="40">
        <v>14</v>
      </c>
      <c r="B49" s="41" t="s">
        <v>69</v>
      </c>
      <c r="C49" s="45">
        <v>3.63</v>
      </c>
      <c r="D49" s="42"/>
      <c r="E49" s="42">
        <v>0.3</v>
      </c>
      <c r="F49" s="42"/>
      <c r="G49" s="42">
        <v>0.2</v>
      </c>
      <c r="H49" s="42"/>
      <c r="I49" s="42">
        <v>40</v>
      </c>
      <c r="J49" s="43">
        <f t="shared" si="5"/>
        <v>1.5245999999999997</v>
      </c>
      <c r="K49" s="44">
        <v>5</v>
      </c>
      <c r="L49" s="43">
        <f>C49*K49/100</f>
        <v>0.18149999999999999</v>
      </c>
      <c r="M49" s="46"/>
      <c r="N49" s="47">
        <f t="shared" si="6"/>
        <v>2.2060999999999993</v>
      </c>
      <c r="O49" s="47">
        <f t="shared" si="1"/>
        <v>5.8360999999999992</v>
      </c>
      <c r="P49" s="48">
        <f t="shared" si="2"/>
        <v>56791.349999999991</v>
      </c>
      <c r="Q49" s="48">
        <v>56791.349999999991</v>
      </c>
      <c r="R49" s="48">
        <v>56791.349999999991</v>
      </c>
      <c r="S49" s="49">
        <f t="shared" si="3"/>
        <v>170374.05</v>
      </c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</row>
    <row r="50" spans="1:56" s="12" customFormat="1" ht="15" customHeight="1" x14ac:dyDescent="0.2">
      <c r="A50" s="40">
        <v>15</v>
      </c>
      <c r="B50" s="41" t="s">
        <v>70</v>
      </c>
      <c r="C50" s="45">
        <v>2.2599999999999998</v>
      </c>
      <c r="D50" s="42"/>
      <c r="E50" s="42">
        <v>0.3</v>
      </c>
      <c r="F50" s="42"/>
      <c r="G50" s="42">
        <v>0.4</v>
      </c>
      <c r="H50" s="42"/>
      <c r="I50" s="42">
        <v>60</v>
      </c>
      <c r="J50" s="43">
        <f t="shared" si="5"/>
        <v>1.3559999999999999</v>
      </c>
      <c r="K50" s="44"/>
      <c r="L50" s="43"/>
      <c r="M50" s="46"/>
      <c r="N50" s="47">
        <f t="shared" si="6"/>
        <v>2.056</v>
      </c>
      <c r="O50" s="47">
        <f t="shared" si="1"/>
        <v>4.3159999999999998</v>
      </c>
      <c r="P50" s="48">
        <f t="shared" si="2"/>
        <v>33673.999999999993</v>
      </c>
      <c r="Q50" s="48">
        <v>33673.999999999993</v>
      </c>
      <c r="R50" s="48">
        <v>33673.999999999993</v>
      </c>
      <c r="S50" s="49">
        <f t="shared" si="3"/>
        <v>101021.99999999997</v>
      </c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</row>
    <row r="51" spans="1:56" s="12" customFormat="1" ht="15" customHeight="1" x14ac:dyDescent="0.2">
      <c r="A51" s="40">
        <v>16</v>
      </c>
      <c r="B51" s="50" t="s">
        <v>71</v>
      </c>
      <c r="C51" s="42">
        <v>2.06</v>
      </c>
      <c r="D51" s="42"/>
      <c r="E51" s="42">
        <v>0.3</v>
      </c>
      <c r="F51" s="51"/>
      <c r="G51" s="42"/>
      <c r="H51" s="46"/>
      <c r="I51" s="42">
        <v>60</v>
      </c>
      <c r="J51" s="43">
        <f>(C51+D51+L51)*I51/100</f>
        <v>1.236</v>
      </c>
      <c r="K51" s="52"/>
      <c r="L51" s="43"/>
      <c r="M51" s="42"/>
      <c r="N51" s="47">
        <f t="shared" si="6"/>
        <v>1.536</v>
      </c>
      <c r="O51" s="47">
        <f t="shared" si="1"/>
        <v>3.5960000000000001</v>
      </c>
      <c r="P51" s="48">
        <f t="shared" si="2"/>
        <v>30694</v>
      </c>
      <c r="Q51" s="48">
        <v>30694</v>
      </c>
      <c r="R51" s="48">
        <v>30694</v>
      </c>
      <c r="S51" s="49">
        <f t="shared" si="3"/>
        <v>92082</v>
      </c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</row>
    <row r="52" spans="1:56" s="12" customFormat="1" ht="15" customHeight="1" x14ac:dyDescent="0.2">
      <c r="A52" s="40">
        <v>17</v>
      </c>
      <c r="B52" s="50" t="s">
        <v>72</v>
      </c>
      <c r="C52" s="45">
        <v>2.34</v>
      </c>
      <c r="D52" s="42"/>
      <c r="E52" s="42"/>
      <c r="F52" s="51"/>
      <c r="G52" s="42"/>
      <c r="H52" s="46"/>
      <c r="I52" s="42">
        <v>40</v>
      </c>
      <c r="J52" s="43"/>
      <c r="K52" s="52"/>
      <c r="L52" s="43"/>
      <c r="M52" s="42"/>
      <c r="N52" s="47">
        <f t="shared" si="6"/>
        <v>0</v>
      </c>
      <c r="O52" s="47">
        <f t="shared" si="1"/>
        <v>2.34</v>
      </c>
      <c r="P52" s="48">
        <f t="shared" si="2"/>
        <v>34866</v>
      </c>
      <c r="Q52" s="48">
        <v>34866</v>
      </c>
      <c r="R52" s="48">
        <v>34866</v>
      </c>
      <c r="S52" s="49">
        <f t="shared" si="3"/>
        <v>104598</v>
      </c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</row>
    <row r="53" spans="1:56" s="12" customFormat="1" ht="15" customHeight="1" x14ac:dyDescent="0.2">
      <c r="A53" s="40">
        <v>18</v>
      </c>
      <c r="B53" s="50" t="s">
        <v>73</v>
      </c>
      <c r="C53" s="45"/>
      <c r="D53" s="42"/>
      <c r="E53" s="42"/>
      <c r="F53" s="51"/>
      <c r="G53" s="42"/>
      <c r="H53" s="46"/>
      <c r="I53" s="42"/>
      <c r="J53" s="43"/>
      <c r="K53" s="52"/>
      <c r="L53" s="43"/>
      <c r="M53" s="42"/>
      <c r="N53" s="47">
        <f>(D53+E53+F53+H53+G53+J53+L53+M53)</f>
        <v>0</v>
      </c>
      <c r="O53" s="47">
        <f t="shared" si="1"/>
        <v>0</v>
      </c>
      <c r="P53" s="48">
        <f t="shared" si="2"/>
        <v>0</v>
      </c>
      <c r="Q53" s="48">
        <v>34866</v>
      </c>
      <c r="R53" s="48">
        <v>34866</v>
      </c>
      <c r="S53" s="49">
        <f t="shared" si="3"/>
        <v>69732</v>
      </c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</row>
    <row r="54" spans="1:56" s="12" customFormat="1" x14ac:dyDescent="0.2">
      <c r="A54" s="34" t="s">
        <v>74</v>
      </c>
      <c r="B54" s="35" t="s">
        <v>75</v>
      </c>
      <c r="C54" s="45"/>
      <c r="D54" s="42"/>
      <c r="E54" s="42"/>
      <c r="F54" s="42"/>
      <c r="G54" s="42"/>
      <c r="H54" s="42"/>
      <c r="I54" s="42"/>
      <c r="J54" s="43"/>
      <c r="K54" s="44"/>
      <c r="L54" s="43"/>
      <c r="M54" s="46"/>
      <c r="N54" s="47"/>
      <c r="O54" s="47"/>
      <c r="P54" s="48"/>
      <c r="Q54" s="48"/>
      <c r="R54" s="48"/>
      <c r="S54" s="49">
        <f t="shared" si="3"/>
        <v>0</v>
      </c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</row>
    <row r="55" spans="1:56" s="12" customFormat="1" ht="15" customHeight="1" x14ac:dyDescent="0.2">
      <c r="A55" s="40">
        <v>1</v>
      </c>
      <c r="B55" s="41" t="s">
        <v>76</v>
      </c>
      <c r="C55" s="45">
        <v>4.32</v>
      </c>
      <c r="D55" s="46">
        <v>0.4</v>
      </c>
      <c r="E55" s="42">
        <v>0.3</v>
      </c>
      <c r="F55" s="42">
        <v>0.3</v>
      </c>
      <c r="G55" s="42">
        <v>0.4</v>
      </c>
      <c r="H55" s="42"/>
      <c r="I55" s="42">
        <v>70</v>
      </c>
      <c r="J55" s="43">
        <f>(C55+D55+L55)*I55/100</f>
        <v>3.3040000000000003</v>
      </c>
      <c r="K55" s="44"/>
      <c r="L55" s="43"/>
      <c r="M55" s="46"/>
      <c r="N55" s="47">
        <f t="shared" ref="N55:N67" si="7">(D55+E55+F55+H55+G55+J55+L55+M55)</f>
        <v>4.7040000000000006</v>
      </c>
      <c r="O55" s="47">
        <f t="shared" si="1"/>
        <v>9.0240000000000009</v>
      </c>
      <c r="P55" s="48">
        <f t="shared" si="2"/>
        <v>70328.000000000015</v>
      </c>
      <c r="Q55" s="48">
        <v>67077.090909090912</v>
      </c>
      <c r="R55" s="48">
        <v>64368</v>
      </c>
      <c r="S55" s="49">
        <f t="shared" si="3"/>
        <v>201773.09090909094</v>
      </c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</row>
    <row r="56" spans="1:56" s="12" customFormat="1" ht="15" customHeight="1" x14ac:dyDescent="0.2">
      <c r="A56" s="40">
        <v>2</v>
      </c>
      <c r="B56" s="41" t="s">
        <v>77</v>
      </c>
      <c r="C56" s="45">
        <v>2.67</v>
      </c>
      <c r="D56" s="42">
        <v>0.3</v>
      </c>
      <c r="E56" s="42">
        <v>0.3</v>
      </c>
      <c r="F56" s="42"/>
      <c r="G56" s="42">
        <v>0.2</v>
      </c>
      <c r="H56" s="42"/>
      <c r="I56" s="42">
        <v>50</v>
      </c>
      <c r="J56" s="43">
        <f t="shared" ref="J56:J66" si="8">(C56+D56+L56)*I56/100</f>
        <v>1.4850000000000001</v>
      </c>
      <c r="K56" s="44"/>
      <c r="L56" s="43"/>
      <c r="M56" s="46"/>
      <c r="N56" s="47">
        <f t="shared" si="7"/>
        <v>2.2850000000000001</v>
      </c>
      <c r="O56" s="47">
        <f t="shared" si="1"/>
        <v>4.9550000000000001</v>
      </c>
      <c r="P56" s="48">
        <f t="shared" si="2"/>
        <v>44253</v>
      </c>
      <c r="Q56" s="48">
        <v>45743</v>
      </c>
      <c r="R56" s="48">
        <v>45743</v>
      </c>
      <c r="S56" s="49">
        <f t="shared" si="3"/>
        <v>135739</v>
      </c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</row>
    <row r="57" spans="1:56" s="12" customFormat="1" ht="15" customHeight="1" x14ac:dyDescent="0.2">
      <c r="A57" s="40">
        <v>3</v>
      </c>
      <c r="B57" s="41" t="s">
        <v>78</v>
      </c>
      <c r="C57" s="45">
        <v>3.33</v>
      </c>
      <c r="D57" s="42"/>
      <c r="E57" s="42">
        <v>0.3</v>
      </c>
      <c r="F57" s="42"/>
      <c r="G57" s="42"/>
      <c r="H57" s="42"/>
      <c r="I57" s="42">
        <v>40</v>
      </c>
      <c r="J57" s="43">
        <f>(C57+D57+L57)*I57/100</f>
        <v>1.3319999999999999</v>
      </c>
      <c r="K57" s="44"/>
      <c r="L57" s="43"/>
      <c r="M57" s="46"/>
      <c r="N57" s="47">
        <f t="shared" si="7"/>
        <v>1.6319999999999999</v>
      </c>
      <c r="O57" s="47">
        <f t="shared" si="1"/>
        <v>4.9619999999999997</v>
      </c>
      <c r="P57" s="48">
        <f t="shared" si="2"/>
        <v>49617</v>
      </c>
      <c r="Q57" s="48">
        <v>49617</v>
      </c>
      <c r="R57" s="48">
        <v>49617</v>
      </c>
      <c r="S57" s="49">
        <f t="shared" si="3"/>
        <v>148851</v>
      </c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</row>
    <row r="58" spans="1:56" s="12" customFormat="1" ht="15" customHeight="1" x14ac:dyDescent="0.2">
      <c r="A58" s="40">
        <v>4</v>
      </c>
      <c r="B58" s="41" t="s">
        <v>79</v>
      </c>
      <c r="C58" s="45">
        <v>3</v>
      </c>
      <c r="D58" s="42"/>
      <c r="E58" s="42">
        <v>0.3</v>
      </c>
      <c r="F58" s="42"/>
      <c r="G58" s="42">
        <v>0.2</v>
      </c>
      <c r="H58" s="42"/>
      <c r="I58" s="42">
        <v>50</v>
      </c>
      <c r="J58" s="43">
        <f t="shared" si="8"/>
        <v>1.5</v>
      </c>
      <c r="K58" s="44"/>
      <c r="L58" s="45"/>
      <c r="M58" s="46"/>
      <c r="N58" s="47">
        <f t="shared" si="7"/>
        <v>2</v>
      </c>
      <c r="O58" s="47">
        <f t="shared" si="1"/>
        <v>5</v>
      </c>
      <c r="P58" s="48">
        <f t="shared" si="2"/>
        <v>44700</v>
      </c>
      <c r="Q58" s="48">
        <v>44700</v>
      </c>
      <c r="R58" s="48">
        <v>44700</v>
      </c>
      <c r="S58" s="49">
        <f t="shared" si="3"/>
        <v>134100</v>
      </c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</row>
    <row r="59" spans="1:56" s="12" customFormat="1" ht="15" customHeight="1" x14ac:dyDescent="0.2">
      <c r="A59" s="40">
        <v>5</v>
      </c>
      <c r="B59" s="41" t="s">
        <v>80</v>
      </c>
      <c r="C59" s="42">
        <v>2.67</v>
      </c>
      <c r="D59" s="42"/>
      <c r="E59" s="42">
        <v>0.3</v>
      </c>
      <c r="F59" s="42"/>
      <c r="G59" s="42"/>
      <c r="H59" s="42"/>
      <c r="I59" s="42">
        <v>40</v>
      </c>
      <c r="J59" s="43">
        <f t="shared" si="8"/>
        <v>1.0680000000000001</v>
      </c>
      <c r="K59" s="44"/>
      <c r="L59" s="43"/>
      <c r="M59" s="46"/>
      <c r="N59" s="47">
        <f t="shared" si="7"/>
        <v>1.3680000000000001</v>
      </c>
      <c r="O59" s="47">
        <f t="shared" si="1"/>
        <v>4.0380000000000003</v>
      </c>
      <c r="P59" s="48">
        <f t="shared" si="2"/>
        <v>39783</v>
      </c>
      <c r="Q59" s="48">
        <v>39783</v>
      </c>
      <c r="R59" s="48">
        <v>39783</v>
      </c>
      <c r="S59" s="49">
        <f t="shared" si="3"/>
        <v>119349</v>
      </c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</row>
    <row r="60" spans="1:56" s="12" customFormat="1" ht="15" customHeight="1" x14ac:dyDescent="0.2">
      <c r="A60" s="40">
        <v>6</v>
      </c>
      <c r="B60" s="41" t="s">
        <v>81</v>
      </c>
      <c r="C60" s="45">
        <v>4.0599999999999996</v>
      </c>
      <c r="D60" s="42"/>
      <c r="E60" s="42">
        <v>0.3</v>
      </c>
      <c r="F60" s="42"/>
      <c r="G60" s="42"/>
      <c r="H60" s="42"/>
      <c r="I60" s="42">
        <v>40</v>
      </c>
      <c r="J60" s="43">
        <f t="shared" si="8"/>
        <v>1.7376800000000001</v>
      </c>
      <c r="K60" s="44">
        <v>7</v>
      </c>
      <c r="L60" s="43">
        <f>C60*K60/100</f>
        <v>0.28420000000000001</v>
      </c>
      <c r="M60" s="46"/>
      <c r="N60" s="47">
        <f t="shared" si="7"/>
        <v>2.3218800000000002</v>
      </c>
      <c r="O60" s="47">
        <f t="shared" si="1"/>
        <v>6.3818799999999998</v>
      </c>
      <c r="P60" s="48">
        <f t="shared" si="2"/>
        <v>64728.58</v>
      </c>
      <c r="Q60" s="48">
        <v>64728.58</v>
      </c>
      <c r="R60" s="48">
        <v>64728.58</v>
      </c>
      <c r="S60" s="49">
        <f t="shared" si="3"/>
        <v>194185.74</v>
      </c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</row>
    <row r="61" spans="1:56" s="12" customFormat="1" ht="15" customHeight="1" x14ac:dyDescent="0.2">
      <c r="A61" s="40">
        <v>7</v>
      </c>
      <c r="B61" s="41" t="s">
        <v>82</v>
      </c>
      <c r="C61" s="42">
        <v>3.66</v>
      </c>
      <c r="D61" s="42"/>
      <c r="E61" s="42">
        <v>0.3</v>
      </c>
      <c r="F61" s="42"/>
      <c r="G61" s="42">
        <v>0.2</v>
      </c>
      <c r="H61" s="42"/>
      <c r="I61" s="42">
        <v>50</v>
      </c>
      <c r="J61" s="43">
        <f t="shared" si="8"/>
        <v>1.83</v>
      </c>
      <c r="K61" s="44"/>
      <c r="L61" s="43"/>
      <c r="M61" s="46"/>
      <c r="N61" s="47">
        <f t="shared" si="7"/>
        <v>2.33</v>
      </c>
      <c r="O61" s="47">
        <f t="shared" si="1"/>
        <v>5.99</v>
      </c>
      <c r="P61" s="48">
        <f t="shared" si="2"/>
        <v>54534</v>
      </c>
      <c r="Q61" s="48">
        <v>54534</v>
      </c>
      <c r="R61" s="48">
        <v>54534</v>
      </c>
      <c r="S61" s="49">
        <f t="shared" si="3"/>
        <v>163602</v>
      </c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</row>
    <row r="62" spans="1:56" s="12" customFormat="1" ht="15" customHeight="1" x14ac:dyDescent="0.2">
      <c r="A62" s="40">
        <v>8</v>
      </c>
      <c r="B62" s="41" t="s">
        <v>83</v>
      </c>
      <c r="C62" s="42">
        <v>3.06</v>
      </c>
      <c r="D62" s="55"/>
      <c r="E62" s="42">
        <v>0.3</v>
      </c>
      <c r="F62" s="55"/>
      <c r="G62" s="42"/>
      <c r="H62" s="42"/>
      <c r="I62" s="42">
        <v>40</v>
      </c>
      <c r="J62" s="43">
        <f t="shared" si="8"/>
        <v>1.224</v>
      </c>
      <c r="K62" s="44"/>
      <c r="L62" s="56"/>
      <c r="M62" s="57"/>
      <c r="N62" s="47">
        <f t="shared" si="7"/>
        <v>1.524</v>
      </c>
      <c r="O62" s="47">
        <f t="shared" si="1"/>
        <v>4.5839999999999996</v>
      </c>
      <c r="P62" s="48">
        <f t="shared" si="2"/>
        <v>45594</v>
      </c>
      <c r="Q62" s="48">
        <v>45594</v>
      </c>
      <c r="R62" s="48">
        <v>45594</v>
      </c>
      <c r="S62" s="49">
        <f t="shared" si="3"/>
        <v>136782</v>
      </c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</row>
    <row r="63" spans="1:56" s="12" customFormat="1" ht="15" customHeight="1" x14ac:dyDescent="0.2">
      <c r="A63" s="40">
        <v>10</v>
      </c>
      <c r="B63" s="41" t="s">
        <v>84</v>
      </c>
      <c r="C63" s="42">
        <v>2.86</v>
      </c>
      <c r="D63" s="42"/>
      <c r="E63" s="42">
        <v>0.3</v>
      </c>
      <c r="F63" s="42"/>
      <c r="G63" s="42">
        <v>0.2</v>
      </c>
      <c r="H63" s="42"/>
      <c r="I63" s="42">
        <v>50</v>
      </c>
      <c r="J63" s="43">
        <f t="shared" si="8"/>
        <v>1.43</v>
      </c>
      <c r="K63" s="44"/>
      <c r="L63" s="43"/>
      <c r="M63" s="46"/>
      <c r="N63" s="47">
        <f t="shared" si="7"/>
        <v>1.93</v>
      </c>
      <c r="O63" s="47">
        <f t="shared" si="1"/>
        <v>4.79</v>
      </c>
      <c r="P63" s="48">
        <f t="shared" si="2"/>
        <v>42614</v>
      </c>
      <c r="Q63" s="48">
        <v>42614</v>
      </c>
      <c r="R63" s="48">
        <v>42614</v>
      </c>
      <c r="S63" s="49">
        <f t="shared" si="3"/>
        <v>127842</v>
      </c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</row>
    <row r="64" spans="1:56" s="12" customFormat="1" ht="15" customHeight="1" x14ac:dyDescent="0.2">
      <c r="A64" s="40">
        <v>11</v>
      </c>
      <c r="B64" s="41" t="s">
        <v>85</v>
      </c>
      <c r="C64" s="42"/>
      <c r="D64" s="42"/>
      <c r="E64" s="42"/>
      <c r="F64" s="42"/>
      <c r="G64" s="42"/>
      <c r="H64" s="42"/>
      <c r="I64" s="42">
        <v>40</v>
      </c>
      <c r="J64" s="43">
        <f t="shared" si="8"/>
        <v>0</v>
      </c>
      <c r="K64" s="44"/>
      <c r="L64" s="45"/>
      <c r="M64" s="46"/>
      <c r="N64" s="47">
        <f t="shared" si="7"/>
        <v>0</v>
      </c>
      <c r="O64" s="47">
        <f t="shared" si="1"/>
        <v>0</v>
      </c>
      <c r="P64" s="48">
        <f t="shared" si="2"/>
        <v>0</v>
      </c>
      <c r="Q64" s="48">
        <v>0</v>
      </c>
      <c r="R64" s="48">
        <v>0</v>
      </c>
      <c r="S64" s="49">
        <f t="shared" si="3"/>
        <v>0</v>
      </c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</row>
    <row r="65" spans="1:56" s="12" customFormat="1" ht="15" customHeight="1" x14ac:dyDescent="0.2">
      <c r="A65" s="40">
        <v>12</v>
      </c>
      <c r="B65" s="41" t="s">
        <v>86</v>
      </c>
      <c r="C65" s="45">
        <v>2.86</v>
      </c>
      <c r="D65" s="42">
        <v>0.3</v>
      </c>
      <c r="E65" s="42">
        <v>0.3</v>
      </c>
      <c r="F65" s="42"/>
      <c r="G65" s="42">
        <v>0.2</v>
      </c>
      <c r="H65" s="42"/>
      <c r="I65" s="42">
        <v>50</v>
      </c>
      <c r="J65" s="43">
        <f t="shared" si="8"/>
        <v>1.5799999999999996</v>
      </c>
      <c r="K65" s="44"/>
      <c r="L65" s="43"/>
      <c r="M65" s="46"/>
      <c r="N65" s="47">
        <f t="shared" si="7"/>
        <v>2.38</v>
      </c>
      <c r="O65" s="47">
        <f t="shared" si="1"/>
        <v>5.24</v>
      </c>
      <c r="P65" s="48">
        <f t="shared" si="2"/>
        <v>47084</v>
      </c>
      <c r="Q65" s="48">
        <v>47084</v>
      </c>
      <c r="R65" s="48">
        <v>47084</v>
      </c>
      <c r="S65" s="49">
        <f t="shared" si="3"/>
        <v>141252</v>
      </c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</row>
    <row r="66" spans="1:56" s="12" customFormat="1" ht="15" customHeight="1" x14ac:dyDescent="0.2">
      <c r="A66" s="40">
        <v>13</v>
      </c>
      <c r="B66" s="41" t="s">
        <v>87</v>
      </c>
      <c r="C66" s="42">
        <v>4.0599999999999996</v>
      </c>
      <c r="D66" s="42"/>
      <c r="E66" s="42">
        <v>0.3</v>
      </c>
      <c r="F66" s="42"/>
      <c r="G66" s="42"/>
      <c r="H66" s="42"/>
      <c r="I66" s="42">
        <v>40</v>
      </c>
      <c r="J66" s="43">
        <f t="shared" si="8"/>
        <v>1.6239999999999997</v>
      </c>
      <c r="K66" s="44"/>
      <c r="L66" s="43"/>
      <c r="M66" s="46"/>
      <c r="N66" s="47">
        <f t="shared" si="7"/>
        <v>1.9239999999999997</v>
      </c>
      <c r="O66" s="47">
        <f t="shared" si="1"/>
        <v>5.9839999999999991</v>
      </c>
      <c r="P66" s="48">
        <f t="shared" si="2"/>
        <v>60493.999999999993</v>
      </c>
      <c r="Q66" s="48">
        <v>60493.999999999993</v>
      </c>
      <c r="R66" s="48">
        <v>60493.999999999993</v>
      </c>
      <c r="S66" s="49">
        <f t="shared" si="3"/>
        <v>181481.99999999997</v>
      </c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</row>
    <row r="67" spans="1:56" s="12" customFormat="1" ht="15" customHeight="1" x14ac:dyDescent="0.2">
      <c r="A67" s="40">
        <v>14</v>
      </c>
      <c r="B67" s="50" t="s">
        <v>88</v>
      </c>
      <c r="C67" s="45">
        <v>2.67</v>
      </c>
      <c r="D67" s="42"/>
      <c r="E67" s="42">
        <v>0.3</v>
      </c>
      <c r="F67" s="51"/>
      <c r="G67" s="42"/>
      <c r="H67" s="46"/>
      <c r="I67" s="42">
        <v>40</v>
      </c>
      <c r="J67" s="58">
        <f>(C67+D67+L67)*I67/100</f>
        <v>1.0680000000000001</v>
      </c>
      <c r="K67" s="52"/>
      <c r="L67" s="43"/>
      <c r="M67" s="42"/>
      <c r="N67" s="47">
        <f t="shared" si="7"/>
        <v>1.3680000000000001</v>
      </c>
      <c r="O67" s="47">
        <f t="shared" si="1"/>
        <v>4.0380000000000003</v>
      </c>
      <c r="P67" s="48">
        <f t="shared" si="2"/>
        <v>39783</v>
      </c>
      <c r="Q67" s="48">
        <v>39783</v>
      </c>
      <c r="R67" s="48">
        <v>39783</v>
      </c>
      <c r="S67" s="49">
        <f t="shared" si="3"/>
        <v>119349</v>
      </c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</row>
    <row r="68" spans="1:56" s="12" customFormat="1" x14ac:dyDescent="0.2">
      <c r="A68" s="34" t="s">
        <v>89</v>
      </c>
      <c r="B68" s="35" t="s">
        <v>90</v>
      </c>
      <c r="C68" s="45"/>
      <c r="D68" s="42"/>
      <c r="E68" s="42"/>
      <c r="F68" s="42"/>
      <c r="G68" s="42"/>
      <c r="H68" s="42"/>
      <c r="I68" s="42"/>
      <c r="J68" s="43"/>
      <c r="K68" s="44"/>
      <c r="L68" s="43"/>
      <c r="M68" s="46"/>
      <c r="N68" s="47"/>
      <c r="O68" s="47"/>
      <c r="P68" s="48"/>
      <c r="Q68" s="48"/>
      <c r="R68" s="48"/>
      <c r="S68" s="49">
        <f t="shared" si="3"/>
        <v>0</v>
      </c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</row>
    <row r="69" spans="1:56" s="12" customFormat="1" ht="15" customHeight="1" x14ac:dyDescent="0.2">
      <c r="A69" s="40">
        <v>1</v>
      </c>
      <c r="B69" s="41" t="s">
        <v>91</v>
      </c>
      <c r="C69" s="45">
        <v>3</v>
      </c>
      <c r="D69" s="42">
        <v>0.4</v>
      </c>
      <c r="E69" s="42">
        <v>0.3</v>
      </c>
      <c r="F69" s="42">
        <v>0.1</v>
      </c>
      <c r="G69" s="42"/>
      <c r="H69" s="42"/>
      <c r="I69" s="42">
        <v>40</v>
      </c>
      <c r="J69" s="43">
        <f t="shared" ref="J69:J76" si="9">(C69+D69+L69)*I69/100</f>
        <v>1.36</v>
      </c>
      <c r="K69" s="44"/>
      <c r="L69" s="43"/>
      <c r="M69" s="46">
        <v>0.3</v>
      </c>
      <c r="N69" s="47">
        <f t="shared" ref="N69:N76" si="10">(D69+E69+F69+H69+G69+J69+L69+M69)</f>
        <v>2.46</v>
      </c>
      <c r="O69" s="47">
        <f t="shared" si="1"/>
        <v>5.46</v>
      </c>
      <c r="P69" s="48">
        <f t="shared" si="2"/>
        <v>50660</v>
      </c>
      <c r="Q69" s="48">
        <v>50660</v>
      </c>
      <c r="R69" s="48">
        <v>50660</v>
      </c>
      <c r="S69" s="49">
        <f t="shared" si="3"/>
        <v>151980</v>
      </c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</row>
    <row r="70" spans="1:56" s="12" customFormat="1" ht="15" customHeight="1" x14ac:dyDescent="0.2">
      <c r="A70" s="40">
        <v>2</v>
      </c>
      <c r="B70" s="50" t="s">
        <v>92</v>
      </c>
      <c r="C70" s="45">
        <v>4.0599999999999996</v>
      </c>
      <c r="D70" s="42">
        <v>0.3</v>
      </c>
      <c r="E70" s="42">
        <v>0.3</v>
      </c>
      <c r="F70" s="51"/>
      <c r="G70" s="42">
        <v>0.2</v>
      </c>
      <c r="H70" s="46">
        <v>0.4</v>
      </c>
      <c r="I70" s="42">
        <v>40</v>
      </c>
      <c r="J70" s="43">
        <f>(C70+D70+L70)*I70/100</f>
        <v>1.9063999999999997</v>
      </c>
      <c r="K70" s="59">
        <v>10</v>
      </c>
      <c r="L70" s="43">
        <f>C70*K70/100</f>
        <v>0.40599999999999992</v>
      </c>
      <c r="M70" s="42"/>
      <c r="N70" s="47">
        <f t="shared" si="10"/>
        <v>3.5123999999999995</v>
      </c>
      <c r="O70" s="47">
        <f t="shared" si="1"/>
        <v>7.5723999999999991</v>
      </c>
      <c r="P70" s="48">
        <f t="shared" si="2"/>
        <v>71013.399999999994</v>
      </c>
      <c r="Q70" s="48">
        <v>71013.399999999994</v>
      </c>
      <c r="R70" s="48">
        <v>71013.399999999994</v>
      </c>
      <c r="S70" s="49">
        <f t="shared" si="3"/>
        <v>213040.19999999998</v>
      </c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</row>
    <row r="71" spans="1:56" s="12" customFormat="1" ht="15" customHeight="1" x14ac:dyDescent="0.2">
      <c r="A71" s="40">
        <v>3</v>
      </c>
      <c r="B71" s="41" t="s">
        <v>93</v>
      </c>
      <c r="C71" s="45">
        <v>2.66</v>
      </c>
      <c r="D71" s="42">
        <v>0.3</v>
      </c>
      <c r="E71" s="42">
        <v>0.3</v>
      </c>
      <c r="F71" s="42">
        <v>0.1</v>
      </c>
      <c r="G71" s="42"/>
      <c r="H71" s="42"/>
      <c r="I71" s="42">
        <v>40</v>
      </c>
      <c r="J71" s="43">
        <f>(C71+D71+L71)*I71/100</f>
        <v>1.1840000000000002</v>
      </c>
      <c r="K71" s="44"/>
      <c r="L71" s="43"/>
      <c r="M71" s="46"/>
      <c r="N71" s="47">
        <f>(D71+E71+F71+H71+G71+J71+L71+M71)</f>
        <v>1.8840000000000001</v>
      </c>
      <c r="O71" s="47">
        <f t="shared" si="1"/>
        <v>4.5440000000000005</v>
      </c>
      <c r="P71" s="48">
        <f t="shared" si="2"/>
        <v>44104</v>
      </c>
      <c r="Q71" s="48">
        <v>44104</v>
      </c>
      <c r="R71" s="48">
        <v>44104</v>
      </c>
      <c r="S71" s="49">
        <f t="shared" si="3"/>
        <v>132312</v>
      </c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</row>
    <row r="72" spans="1:56" s="12" customFormat="1" ht="15" customHeight="1" x14ac:dyDescent="0.2">
      <c r="A72" s="40">
        <v>5</v>
      </c>
      <c r="B72" s="41" t="s">
        <v>94</v>
      </c>
      <c r="C72" s="42">
        <v>4.0599999999999996</v>
      </c>
      <c r="D72" s="42"/>
      <c r="E72" s="42">
        <v>0.3</v>
      </c>
      <c r="F72" s="42">
        <v>0.1</v>
      </c>
      <c r="G72" s="42"/>
      <c r="H72" s="42"/>
      <c r="I72" s="42">
        <v>40</v>
      </c>
      <c r="J72" s="43">
        <f t="shared" si="9"/>
        <v>1.77016</v>
      </c>
      <c r="K72" s="44">
        <v>9</v>
      </c>
      <c r="L72" s="43">
        <f>C72*K72/100</f>
        <v>0.3654</v>
      </c>
      <c r="M72" s="46"/>
      <c r="N72" s="47">
        <f t="shared" si="10"/>
        <v>2.5355600000000003</v>
      </c>
      <c r="O72" s="47">
        <f t="shared" si="1"/>
        <v>6.5955599999999999</v>
      </c>
      <c r="P72" s="48">
        <f t="shared" si="2"/>
        <v>65938.460000000006</v>
      </c>
      <c r="Q72" s="48">
        <v>65938.460000000006</v>
      </c>
      <c r="R72" s="48">
        <v>65938.460000000006</v>
      </c>
      <c r="S72" s="49">
        <f t="shared" si="3"/>
        <v>197815.38</v>
      </c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</row>
    <row r="73" spans="1:56" s="12" customFormat="1" ht="15" customHeight="1" x14ac:dyDescent="0.2">
      <c r="A73" s="40">
        <v>6</v>
      </c>
      <c r="B73" s="41" t="s">
        <v>95</v>
      </c>
      <c r="C73" s="42">
        <v>3.06</v>
      </c>
      <c r="D73" s="42"/>
      <c r="E73" s="42">
        <v>0.3</v>
      </c>
      <c r="F73" s="42">
        <v>0.1</v>
      </c>
      <c r="G73" s="42"/>
      <c r="H73" s="42"/>
      <c r="I73" s="42">
        <v>40</v>
      </c>
      <c r="J73" s="43">
        <f t="shared" si="9"/>
        <v>1.224</v>
      </c>
      <c r="K73" s="44"/>
      <c r="L73" s="45"/>
      <c r="M73" s="46"/>
      <c r="N73" s="47">
        <f t="shared" si="10"/>
        <v>1.6240000000000001</v>
      </c>
      <c r="O73" s="47">
        <f t="shared" ref="O73:O136" si="11">N73+C73</f>
        <v>4.6840000000000002</v>
      </c>
      <c r="P73" s="48">
        <f t="shared" ref="P73:P136" si="12">(C73+D73+L73)*1490000*1%</f>
        <v>45594</v>
      </c>
      <c r="Q73" s="48">
        <v>45594</v>
      </c>
      <c r="R73" s="48">
        <v>45594</v>
      </c>
      <c r="S73" s="49">
        <f t="shared" ref="S73:S136" si="13">R73+Q73+P73</f>
        <v>136782</v>
      </c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</row>
    <row r="74" spans="1:56" s="12" customFormat="1" ht="15" customHeight="1" x14ac:dyDescent="0.2">
      <c r="A74" s="40">
        <v>7</v>
      </c>
      <c r="B74" s="50" t="s">
        <v>96</v>
      </c>
      <c r="C74" s="45">
        <v>4.0599999999999996</v>
      </c>
      <c r="D74" s="42"/>
      <c r="E74" s="42">
        <v>0.3</v>
      </c>
      <c r="F74" s="51"/>
      <c r="G74" s="42">
        <v>0.2</v>
      </c>
      <c r="H74" s="46">
        <v>0.4</v>
      </c>
      <c r="I74" s="42">
        <v>40</v>
      </c>
      <c r="J74" s="43">
        <f t="shared" si="9"/>
        <v>1.7863999999999998</v>
      </c>
      <c r="K74" s="59">
        <v>10</v>
      </c>
      <c r="L74" s="43">
        <f>C74*K74/100</f>
        <v>0.40599999999999992</v>
      </c>
      <c r="M74" s="42"/>
      <c r="N74" s="47">
        <f t="shared" si="10"/>
        <v>3.0923999999999996</v>
      </c>
      <c r="O74" s="47">
        <f t="shared" si="11"/>
        <v>7.1523999999999992</v>
      </c>
      <c r="P74" s="48">
        <f t="shared" si="12"/>
        <v>66543.399999999994</v>
      </c>
      <c r="Q74" s="48">
        <v>66543.399999999994</v>
      </c>
      <c r="R74" s="48">
        <v>66543.399999999994</v>
      </c>
      <c r="S74" s="49">
        <f t="shared" si="13"/>
        <v>199630.19999999998</v>
      </c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</row>
    <row r="75" spans="1:56" s="12" customFormat="1" ht="15" customHeight="1" x14ac:dyDescent="0.2">
      <c r="A75" s="40">
        <v>8</v>
      </c>
      <c r="B75" s="50" t="s">
        <v>97</v>
      </c>
      <c r="C75" s="45">
        <v>4.0599999999999996</v>
      </c>
      <c r="D75" s="42"/>
      <c r="E75" s="42">
        <v>0.3</v>
      </c>
      <c r="F75" s="51"/>
      <c r="G75" s="42">
        <v>0.2</v>
      </c>
      <c r="H75" s="46">
        <v>0.4</v>
      </c>
      <c r="I75" s="42">
        <v>40</v>
      </c>
      <c r="J75" s="43">
        <f t="shared" si="9"/>
        <v>1.7539199999999997</v>
      </c>
      <c r="K75" s="59">
        <v>8</v>
      </c>
      <c r="L75" s="43">
        <f>C75*K75/100</f>
        <v>0.32479999999999998</v>
      </c>
      <c r="M75" s="42"/>
      <c r="N75" s="47">
        <f t="shared" si="10"/>
        <v>2.9787199999999991</v>
      </c>
      <c r="O75" s="47">
        <f t="shared" si="11"/>
        <v>7.0387199999999988</v>
      </c>
      <c r="P75" s="48">
        <f t="shared" si="12"/>
        <v>65333.51999999999</v>
      </c>
      <c r="Q75" s="48">
        <v>65333.51999999999</v>
      </c>
      <c r="R75" s="48">
        <v>65333.51999999999</v>
      </c>
      <c r="S75" s="49">
        <f t="shared" si="13"/>
        <v>196000.55999999997</v>
      </c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</row>
    <row r="76" spans="1:56" s="12" customFormat="1" ht="15" customHeight="1" x14ac:dyDescent="0.2">
      <c r="A76" s="40">
        <v>9</v>
      </c>
      <c r="B76" s="50" t="s">
        <v>98</v>
      </c>
      <c r="C76" s="42">
        <v>2.86</v>
      </c>
      <c r="D76" s="42"/>
      <c r="E76" s="42">
        <v>0.3</v>
      </c>
      <c r="F76" s="51"/>
      <c r="G76" s="42">
        <v>0.2</v>
      </c>
      <c r="H76" s="46">
        <v>0.4</v>
      </c>
      <c r="I76" s="42">
        <v>40</v>
      </c>
      <c r="J76" s="43">
        <f t="shared" si="9"/>
        <v>1.1439999999999999</v>
      </c>
      <c r="K76" s="52"/>
      <c r="L76" s="43"/>
      <c r="M76" s="42"/>
      <c r="N76" s="47">
        <f t="shared" si="10"/>
        <v>2.0439999999999996</v>
      </c>
      <c r="O76" s="47">
        <f t="shared" si="11"/>
        <v>4.9039999999999999</v>
      </c>
      <c r="P76" s="48">
        <f t="shared" si="12"/>
        <v>42614</v>
      </c>
      <c r="Q76" s="48">
        <v>42614</v>
      </c>
      <c r="R76" s="48">
        <v>42614</v>
      </c>
      <c r="S76" s="49">
        <f t="shared" si="13"/>
        <v>127842</v>
      </c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</row>
    <row r="77" spans="1:56" s="12" customFormat="1" ht="15" customHeight="1" x14ac:dyDescent="0.2">
      <c r="A77" s="40">
        <v>10</v>
      </c>
      <c r="B77" s="50" t="s">
        <v>99</v>
      </c>
      <c r="C77" s="45">
        <v>2.67</v>
      </c>
      <c r="D77" s="42"/>
      <c r="E77" s="42"/>
      <c r="F77" s="51"/>
      <c r="G77" s="42"/>
      <c r="H77" s="46"/>
      <c r="I77" s="42">
        <v>40</v>
      </c>
      <c r="J77" s="43"/>
      <c r="K77" s="54"/>
      <c r="L77" s="43"/>
      <c r="M77" s="42"/>
      <c r="N77" s="47">
        <f>(D77+E77+F77+H77+G77+J77+L77+M77)</f>
        <v>0</v>
      </c>
      <c r="O77" s="47">
        <f t="shared" si="11"/>
        <v>2.67</v>
      </c>
      <c r="P77" s="48">
        <f t="shared" si="12"/>
        <v>39783</v>
      </c>
      <c r="Q77" s="48">
        <v>39783</v>
      </c>
      <c r="R77" s="48">
        <v>39783</v>
      </c>
      <c r="S77" s="49">
        <f t="shared" si="13"/>
        <v>119349</v>
      </c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</row>
    <row r="78" spans="1:56" s="12" customFormat="1" ht="15" customHeight="1" x14ac:dyDescent="0.2">
      <c r="A78" s="40">
        <v>11</v>
      </c>
      <c r="B78" s="50" t="s">
        <v>100</v>
      </c>
      <c r="C78" s="45"/>
      <c r="D78" s="42"/>
      <c r="E78" s="42"/>
      <c r="F78" s="60"/>
      <c r="G78" s="42"/>
      <c r="H78" s="46"/>
      <c r="I78" s="42">
        <v>40</v>
      </c>
      <c r="J78" s="43">
        <f>(C78+D78+L78)*I78/100</f>
        <v>0</v>
      </c>
      <c r="K78" s="52"/>
      <c r="L78" s="43"/>
      <c r="M78" s="42"/>
      <c r="N78" s="47">
        <f>(D78+E78+F78+H78+G78+J78+L78+M78)</f>
        <v>0</v>
      </c>
      <c r="O78" s="47">
        <f t="shared" si="11"/>
        <v>0</v>
      </c>
      <c r="P78" s="48">
        <f t="shared" si="12"/>
        <v>0</v>
      </c>
      <c r="Q78" s="48">
        <v>0</v>
      </c>
      <c r="R78" s="48">
        <v>0</v>
      </c>
      <c r="S78" s="49">
        <f t="shared" si="13"/>
        <v>0</v>
      </c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</row>
    <row r="79" spans="1:56" s="12" customFormat="1" ht="12" x14ac:dyDescent="0.2">
      <c r="A79" s="40">
        <v>12</v>
      </c>
      <c r="B79" s="50" t="s">
        <v>101</v>
      </c>
      <c r="C79" s="45">
        <v>2.06</v>
      </c>
      <c r="D79" s="42"/>
      <c r="E79" s="42">
        <v>0.3</v>
      </c>
      <c r="F79" s="60">
        <v>0.1</v>
      </c>
      <c r="G79" s="42"/>
      <c r="H79" s="46"/>
      <c r="I79" s="42">
        <v>40</v>
      </c>
      <c r="J79" s="43">
        <f>(C79+D79+L79)*I79/100</f>
        <v>0.82400000000000007</v>
      </c>
      <c r="K79" s="52"/>
      <c r="L79" s="43"/>
      <c r="M79" s="42"/>
      <c r="N79" s="47">
        <f>(D79+E79+F79+H79+G79+J79+L79+M79)</f>
        <v>1.2240000000000002</v>
      </c>
      <c r="O79" s="47">
        <f t="shared" si="11"/>
        <v>3.2840000000000003</v>
      </c>
      <c r="P79" s="48">
        <f t="shared" si="12"/>
        <v>30694</v>
      </c>
      <c r="Q79" s="48">
        <v>30694</v>
      </c>
      <c r="R79" s="48">
        <v>30694</v>
      </c>
      <c r="S79" s="49">
        <f t="shared" si="13"/>
        <v>92082</v>
      </c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</row>
    <row r="80" spans="1:56" s="12" customFormat="1" ht="15" customHeight="1" x14ac:dyDescent="0.2">
      <c r="A80" s="34" t="s">
        <v>102</v>
      </c>
      <c r="B80" s="35" t="s">
        <v>103</v>
      </c>
      <c r="C80" s="45"/>
      <c r="D80" s="42"/>
      <c r="E80" s="42"/>
      <c r="F80" s="42"/>
      <c r="G80" s="42"/>
      <c r="H80" s="42"/>
      <c r="I80" s="42"/>
      <c r="J80" s="43"/>
      <c r="K80" s="44"/>
      <c r="L80" s="43"/>
      <c r="M80" s="46"/>
      <c r="N80" s="47"/>
      <c r="O80" s="47"/>
      <c r="P80" s="48"/>
      <c r="Q80" s="48"/>
      <c r="R80" s="48"/>
      <c r="S80" s="49">
        <f t="shared" si="13"/>
        <v>0</v>
      </c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</row>
    <row r="81" spans="1:56" s="12" customFormat="1" ht="15" customHeight="1" x14ac:dyDescent="0.2">
      <c r="A81" s="40">
        <v>1</v>
      </c>
      <c r="B81" s="41" t="s">
        <v>104</v>
      </c>
      <c r="C81" s="42">
        <v>4.6500000000000004</v>
      </c>
      <c r="D81" s="42">
        <v>0.4</v>
      </c>
      <c r="E81" s="42">
        <v>0.3</v>
      </c>
      <c r="F81" s="42"/>
      <c r="G81" s="42"/>
      <c r="H81" s="42"/>
      <c r="I81" s="42">
        <v>40</v>
      </c>
      <c r="J81" s="43">
        <f t="shared" ref="J81:J87" si="14">(C81+D81+L81)*I81/100</f>
        <v>2.0200000000000005</v>
      </c>
      <c r="K81" s="44"/>
      <c r="L81" s="45"/>
      <c r="M81" s="46"/>
      <c r="N81" s="47">
        <f t="shared" ref="N81:N87" si="15">(D81+E81+F81+H81+G81+J81+L81+M81)</f>
        <v>2.7200000000000006</v>
      </c>
      <c r="O81" s="47">
        <f t="shared" si="11"/>
        <v>7.370000000000001</v>
      </c>
      <c r="P81" s="48">
        <f t="shared" si="12"/>
        <v>75245.000000000015</v>
      </c>
      <c r="Q81" s="48">
        <v>75245.000000000015</v>
      </c>
      <c r="R81" s="48">
        <v>75245.000000000015</v>
      </c>
      <c r="S81" s="49">
        <f t="shared" si="13"/>
        <v>225735.00000000006</v>
      </c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</row>
    <row r="82" spans="1:56" s="12" customFormat="1" ht="15" customHeight="1" x14ac:dyDescent="0.2">
      <c r="A82" s="40">
        <v>2</v>
      </c>
      <c r="B82" s="41" t="s">
        <v>105</v>
      </c>
      <c r="C82" s="45">
        <v>3</v>
      </c>
      <c r="D82" s="42">
        <v>0.3</v>
      </c>
      <c r="E82" s="42">
        <v>0.3</v>
      </c>
      <c r="F82" s="42"/>
      <c r="G82" s="42"/>
      <c r="H82" s="42"/>
      <c r="I82" s="42">
        <v>40</v>
      </c>
      <c r="J82" s="43">
        <f>(C82+D82+L82)*I82/100</f>
        <v>1.32</v>
      </c>
      <c r="K82" s="44"/>
      <c r="L82" s="43"/>
      <c r="M82" s="46"/>
      <c r="N82" s="47">
        <f>(D82+E82+F82+H82+G82+J82+L82+M82)</f>
        <v>1.92</v>
      </c>
      <c r="O82" s="47">
        <f t="shared" si="11"/>
        <v>4.92</v>
      </c>
      <c r="P82" s="48">
        <f t="shared" si="12"/>
        <v>49170</v>
      </c>
      <c r="Q82" s="48">
        <v>49170</v>
      </c>
      <c r="R82" s="48">
        <v>49170</v>
      </c>
      <c r="S82" s="49">
        <f t="shared" si="13"/>
        <v>147510</v>
      </c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</row>
    <row r="83" spans="1:56" s="12" customFormat="1" ht="15" customHeight="1" x14ac:dyDescent="0.2">
      <c r="A83" s="40">
        <v>3</v>
      </c>
      <c r="B83" s="41" t="s">
        <v>106</v>
      </c>
      <c r="C83" s="45">
        <v>3.46</v>
      </c>
      <c r="D83" s="42">
        <v>0.3</v>
      </c>
      <c r="E83" s="42">
        <v>0.3</v>
      </c>
      <c r="F83" s="42"/>
      <c r="G83" s="42"/>
      <c r="H83" s="42"/>
      <c r="I83" s="42">
        <v>40</v>
      </c>
      <c r="J83" s="43">
        <f>(C83+D83+L83)*I83/100</f>
        <v>1.5039999999999998</v>
      </c>
      <c r="K83" s="44"/>
      <c r="L83" s="43"/>
      <c r="M83" s="46"/>
      <c r="N83" s="47">
        <f t="shared" si="15"/>
        <v>2.1039999999999996</v>
      </c>
      <c r="O83" s="47">
        <f t="shared" si="11"/>
        <v>5.5640000000000001</v>
      </c>
      <c r="P83" s="48">
        <f t="shared" si="12"/>
        <v>56024</v>
      </c>
      <c r="Q83" s="48">
        <v>56024</v>
      </c>
      <c r="R83" s="48">
        <v>56024</v>
      </c>
      <c r="S83" s="49">
        <f t="shared" si="13"/>
        <v>168072</v>
      </c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</row>
    <row r="84" spans="1:56" s="12" customFormat="1" ht="15" customHeight="1" x14ac:dyDescent="0.2">
      <c r="A84" s="40">
        <v>6</v>
      </c>
      <c r="B84" s="41" t="s">
        <v>107</v>
      </c>
      <c r="C84" s="45">
        <v>2.46</v>
      </c>
      <c r="D84" s="42"/>
      <c r="E84" s="42">
        <v>0.3</v>
      </c>
      <c r="F84" s="42"/>
      <c r="G84" s="42"/>
      <c r="H84" s="42"/>
      <c r="I84" s="42">
        <v>40</v>
      </c>
      <c r="J84" s="43">
        <f t="shared" si="14"/>
        <v>0.9840000000000001</v>
      </c>
      <c r="K84" s="44"/>
      <c r="L84" s="43"/>
      <c r="M84" s="46"/>
      <c r="N84" s="47">
        <f t="shared" si="15"/>
        <v>1.284</v>
      </c>
      <c r="O84" s="47">
        <f t="shared" si="11"/>
        <v>3.7439999999999998</v>
      </c>
      <c r="P84" s="48">
        <f t="shared" si="12"/>
        <v>36654</v>
      </c>
      <c r="Q84" s="48">
        <v>36654</v>
      </c>
      <c r="R84" s="48">
        <v>36654</v>
      </c>
      <c r="S84" s="49">
        <f t="shared" si="13"/>
        <v>109962</v>
      </c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</row>
    <row r="85" spans="1:56" s="12" customFormat="1" ht="15" customHeight="1" x14ac:dyDescent="0.2">
      <c r="A85" s="40">
        <v>7</v>
      </c>
      <c r="B85" s="41" t="s">
        <v>108</v>
      </c>
      <c r="C85" s="42">
        <v>2.66</v>
      </c>
      <c r="D85" s="42"/>
      <c r="E85" s="42">
        <v>0.3</v>
      </c>
      <c r="F85" s="42"/>
      <c r="G85" s="42"/>
      <c r="H85" s="42"/>
      <c r="I85" s="42">
        <v>40</v>
      </c>
      <c r="J85" s="43">
        <f t="shared" si="14"/>
        <v>1.0640000000000001</v>
      </c>
      <c r="K85" s="44"/>
      <c r="L85" s="45"/>
      <c r="M85" s="46"/>
      <c r="N85" s="47">
        <f t="shared" si="15"/>
        <v>1.3640000000000001</v>
      </c>
      <c r="O85" s="47">
        <f t="shared" si="11"/>
        <v>4.024</v>
      </c>
      <c r="P85" s="48">
        <f t="shared" si="12"/>
        <v>39634</v>
      </c>
      <c r="Q85" s="48">
        <v>39634</v>
      </c>
      <c r="R85" s="48">
        <v>39634</v>
      </c>
      <c r="S85" s="49">
        <f t="shared" si="13"/>
        <v>118902</v>
      </c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</row>
    <row r="86" spans="1:56" s="12" customFormat="1" ht="15" customHeight="1" x14ac:dyDescent="0.2">
      <c r="A86" s="40">
        <v>8</v>
      </c>
      <c r="B86" s="41" t="s">
        <v>109</v>
      </c>
      <c r="C86" s="45">
        <v>4.0599999999999996</v>
      </c>
      <c r="D86" s="42"/>
      <c r="E86" s="42">
        <v>0.3</v>
      </c>
      <c r="F86" s="42"/>
      <c r="G86" s="42"/>
      <c r="H86" s="42"/>
      <c r="I86" s="42">
        <v>40</v>
      </c>
      <c r="J86" s="43">
        <f t="shared" si="14"/>
        <v>1.6239999999999997</v>
      </c>
      <c r="K86" s="44"/>
      <c r="L86" s="43"/>
      <c r="M86" s="46"/>
      <c r="N86" s="47">
        <f t="shared" si="15"/>
        <v>1.9239999999999997</v>
      </c>
      <c r="O86" s="47">
        <f t="shared" si="11"/>
        <v>5.9839999999999991</v>
      </c>
      <c r="P86" s="48">
        <f t="shared" si="12"/>
        <v>60493.999999999993</v>
      </c>
      <c r="Q86" s="48">
        <v>60493.999999999993</v>
      </c>
      <c r="R86" s="48">
        <v>60493.999999999993</v>
      </c>
      <c r="S86" s="49">
        <f t="shared" si="13"/>
        <v>181481.99999999997</v>
      </c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</row>
    <row r="87" spans="1:56" s="12" customFormat="1" ht="12" x14ac:dyDescent="0.2">
      <c r="A87" s="40">
        <v>9</v>
      </c>
      <c r="B87" s="50" t="s">
        <v>110</v>
      </c>
      <c r="C87" s="45">
        <v>2.34</v>
      </c>
      <c r="D87" s="42"/>
      <c r="E87" s="42">
        <v>0.3</v>
      </c>
      <c r="F87" s="51"/>
      <c r="G87" s="42"/>
      <c r="H87" s="46"/>
      <c r="I87" s="42">
        <v>40</v>
      </c>
      <c r="J87" s="43">
        <f t="shared" si="14"/>
        <v>0.93599999999999994</v>
      </c>
      <c r="K87" s="52"/>
      <c r="L87" s="43"/>
      <c r="M87" s="42"/>
      <c r="N87" s="47">
        <f t="shared" si="15"/>
        <v>1.236</v>
      </c>
      <c r="O87" s="47">
        <f t="shared" si="11"/>
        <v>3.5759999999999996</v>
      </c>
      <c r="P87" s="48">
        <f t="shared" si="12"/>
        <v>34866</v>
      </c>
      <c r="Q87" s="48">
        <v>34866</v>
      </c>
      <c r="R87" s="48">
        <v>34866</v>
      </c>
      <c r="S87" s="49">
        <f t="shared" si="13"/>
        <v>104598</v>
      </c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</row>
    <row r="88" spans="1:56" ht="15" customHeight="1" x14ac:dyDescent="0.2">
      <c r="A88" s="34" t="s">
        <v>111</v>
      </c>
      <c r="B88" s="35" t="s">
        <v>112</v>
      </c>
      <c r="C88" s="45"/>
      <c r="D88" s="42"/>
      <c r="E88" s="42"/>
      <c r="F88" s="42"/>
      <c r="G88" s="42"/>
      <c r="H88" s="42"/>
      <c r="I88" s="42"/>
      <c r="J88" s="43"/>
      <c r="K88" s="44"/>
      <c r="L88" s="43"/>
      <c r="M88" s="46"/>
      <c r="N88" s="47"/>
      <c r="O88" s="47"/>
      <c r="P88" s="48"/>
      <c r="Q88" s="48"/>
      <c r="R88" s="48"/>
      <c r="S88" s="49">
        <f t="shared" si="13"/>
        <v>0</v>
      </c>
    </row>
    <row r="89" spans="1:56" ht="15" customHeight="1" x14ac:dyDescent="0.2">
      <c r="A89" s="40">
        <v>1</v>
      </c>
      <c r="B89" s="41" t="s">
        <v>113</v>
      </c>
      <c r="C89" s="45">
        <v>4.6500000000000004</v>
      </c>
      <c r="D89" s="42">
        <v>0.4</v>
      </c>
      <c r="E89" s="42">
        <v>0.3</v>
      </c>
      <c r="F89" s="42"/>
      <c r="G89" s="42"/>
      <c r="H89" s="42"/>
      <c r="I89" s="42">
        <v>70</v>
      </c>
      <c r="J89" s="43">
        <f t="shared" ref="J89:J98" si="16">(C89+D89+L89)*I89/100</f>
        <v>3.5350000000000006</v>
      </c>
      <c r="K89" s="44"/>
      <c r="L89" s="43"/>
      <c r="M89" s="46">
        <v>0.3</v>
      </c>
      <c r="N89" s="47">
        <f t="shared" ref="N89:N100" si="17">(D89+E89+F89+H89+G89+J89+L89+M89)</f>
        <v>4.5350000000000001</v>
      </c>
      <c r="O89" s="47">
        <f t="shared" si="11"/>
        <v>9.1850000000000005</v>
      </c>
      <c r="P89" s="48">
        <f t="shared" si="12"/>
        <v>75245.000000000015</v>
      </c>
      <c r="Q89" s="48">
        <v>75245.000000000015</v>
      </c>
      <c r="R89" s="48">
        <v>75245.000000000015</v>
      </c>
      <c r="S89" s="49">
        <f t="shared" si="13"/>
        <v>225735.00000000006</v>
      </c>
    </row>
    <row r="90" spans="1:56" ht="15" customHeight="1" x14ac:dyDescent="0.2">
      <c r="A90" s="40">
        <v>2</v>
      </c>
      <c r="B90" s="41" t="s">
        <v>114</v>
      </c>
      <c r="C90" s="45">
        <v>3</v>
      </c>
      <c r="D90" s="42">
        <v>0.3</v>
      </c>
      <c r="E90" s="42">
        <v>0.3</v>
      </c>
      <c r="F90" s="42"/>
      <c r="G90" s="42"/>
      <c r="H90" s="42"/>
      <c r="I90" s="42">
        <v>50</v>
      </c>
      <c r="J90" s="43">
        <f t="shared" si="16"/>
        <v>1.65</v>
      </c>
      <c r="K90" s="44"/>
      <c r="L90" s="43"/>
      <c r="M90" s="46"/>
      <c r="N90" s="47">
        <f t="shared" si="17"/>
        <v>2.25</v>
      </c>
      <c r="O90" s="47">
        <f t="shared" si="11"/>
        <v>5.25</v>
      </c>
      <c r="P90" s="48">
        <f t="shared" si="12"/>
        <v>49170</v>
      </c>
      <c r="Q90" s="48">
        <v>49170</v>
      </c>
      <c r="R90" s="48">
        <v>49170</v>
      </c>
      <c r="S90" s="49">
        <f t="shared" si="13"/>
        <v>147510</v>
      </c>
    </row>
    <row r="91" spans="1:56" ht="15" customHeight="1" x14ac:dyDescent="0.2">
      <c r="A91" s="40">
        <v>3</v>
      </c>
      <c r="B91" s="41" t="s">
        <v>115</v>
      </c>
      <c r="C91" s="45">
        <v>4.0599999999999996</v>
      </c>
      <c r="D91" s="42">
        <v>0.3</v>
      </c>
      <c r="E91" s="42">
        <v>0.3</v>
      </c>
      <c r="F91" s="42"/>
      <c r="G91" s="42"/>
      <c r="H91" s="42"/>
      <c r="I91" s="42">
        <v>40</v>
      </c>
      <c r="J91" s="43">
        <f>(C91+D91+L91)*I91/100</f>
        <v>1.9063999999999997</v>
      </c>
      <c r="K91" s="44">
        <v>10</v>
      </c>
      <c r="L91" s="43">
        <f>C91*K91/100</f>
        <v>0.40599999999999992</v>
      </c>
      <c r="M91" s="46"/>
      <c r="N91" s="47">
        <f>(D91+E91+F91+H91+G91+J91+L91+M91)</f>
        <v>2.9123999999999999</v>
      </c>
      <c r="O91" s="47">
        <f t="shared" si="11"/>
        <v>6.9723999999999995</v>
      </c>
      <c r="P91" s="48">
        <f t="shared" si="12"/>
        <v>71013.399999999994</v>
      </c>
      <c r="Q91" s="48">
        <v>71013.399999999994</v>
      </c>
      <c r="R91" s="48">
        <v>71013.399999999994</v>
      </c>
      <c r="S91" s="49">
        <f t="shared" si="13"/>
        <v>213040.19999999998</v>
      </c>
    </row>
    <row r="92" spans="1:56" ht="15" customHeight="1" x14ac:dyDescent="0.2">
      <c r="A92" s="40">
        <v>4</v>
      </c>
      <c r="B92" s="41" t="s">
        <v>116</v>
      </c>
      <c r="C92" s="45">
        <v>3.33</v>
      </c>
      <c r="D92" s="42"/>
      <c r="E92" s="42">
        <v>0.3</v>
      </c>
      <c r="F92" s="42"/>
      <c r="G92" s="42"/>
      <c r="H92" s="42"/>
      <c r="I92" s="42">
        <v>60</v>
      </c>
      <c r="J92" s="43">
        <f t="shared" si="16"/>
        <v>1.9980000000000002</v>
      </c>
      <c r="K92" s="44"/>
      <c r="L92" s="43"/>
      <c r="M92" s="46"/>
      <c r="N92" s="47">
        <f t="shared" si="17"/>
        <v>2.298</v>
      </c>
      <c r="O92" s="47">
        <f t="shared" si="11"/>
        <v>5.6280000000000001</v>
      </c>
      <c r="P92" s="48">
        <f t="shared" si="12"/>
        <v>49617</v>
      </c>
      <c r="Q92" s="48">
        <v>49617</v>
      </c>
      <c r="R92" s="48">
        <v>49617</v>
      </c>
      <c r="S92" s="49">
        <f t="shared" si="13"/>
        <v>148851</v>
      </c>
    </row>
    <row r="93" spans="1:56" ht="15" customHeight="1" x14ac:dyDescent="0.2">
      <c r="A93" s="40">
        <v>5</v>
      </c>
      <c r="B93" s="41" t="s">
        <v>117</v>
      </c>
      <c r="C93" s="42">
        <v>2.67</v>
      </c>
      <c r="D93" s="42"/>
      <c r="E93" s="42">
        <v>0.3</v>
      </c>
      <c r="F93" s="42"/>
      <c r="G93" s="42"/>
      <c r="H93" s="42"/>
      <c r="I93" s="42">
        <v>60</v>
      </c>
      <c r="J93" s="43">
        <f t="shared" si="16"/>
        <v>1.6019999999999999</v>
      </c>
      <c r="K93" s="44"/>
      <c r="L93" s="43"/>
      <c r="M93" s="46"/>
      <c r="N93" s="47">
        <f t="shared" si="17"/>
        <v>1.9019999999999999</v>
      </c>
      <c r="O93" s="47">
        <f t="shared" si="11"/>
        <v>4.5720000000000001</v>
      </c>
      <c r="P93" s="48">
        <f t="shared" si="12"/>
        <v>39783</v>
      </c>
      <c r="Q93" s="48">
        <v>39783</v>
      </c>
      <c r="R93" s="48">
        <v>39783</v>
      </c>
      <c r="S93" s="49">
        <f t="shared" si="13"/>
        <v>119349</v>
      </c>
    </row>
    <row r="94" spans="1:56" ht="15" customHeight="1" x14ac:dyDescent="0.2">
      <c r="A94" s="40">
        <v>6</v>
      </c>
      <c r="B94" s="41" t="s">
        <v>118</v>
      </c>
      <c r="C94" s="42">
        <v>2.2599999999999998</v>
      </c>
      <c r="D94" s="42"/>
      <c r="E94" s="42">
        <v>0.3</v>
      </c>
      <c r="F94" s="42"/>
      <c r="G94" s="42"/>
      <c r="H94" s="42"/>
      <c r="I94" s="42">
        <v>40</v>
      </c>
      <c r="J94" s="43">
        <f t="shared" si="16"/>
        <v>0.90399999999999991</v>
      </c>
      <c r="K94" s="44"/>
      <c r="L94" s="43"/>
      <c r="M94" s="46"/>
      <c r="N94" s="47">
        <f t="shared" si="17"/>
        <v>1.204</v>
      </c>
      <c r="O94" s="47">
        <f t="shared" si="11"/>
        <v>3.4639999999999995</v>
      </c>
      <c r="P94" s="48">
        <f t="shared" si="12"/>
        <v>33673.999999999993</v>
      </c>
      <c r="Q94" s="48">
        <v>33673.999999999993</v>
      </c>
      <c r="R94" s="48">
        <v>33673.999999999993</v>
      </c>
      <c r="S94" s="49">
        <f t="shared" si="13"/>
        <v>101021.99999999997</v>
      </c>
    </row>
    <row r="95" spans="1:56" ht="15" customHeight="1" x14ac:dyDescent="0.2">
      <c r="A95" s="40">
        <v>7</v>
      </c>
      <c r="B95" s="41" t="s">
        <v>119</v>
      </c>
      <c r="C95" s="45">
        <v>2.66</v>
      </c>
      <c r="D95" s="42"/>
      <c r="E95" s="42">
        <v>0.3</v>
      </c>
      <c r="F95" s="42"/>
      <c r="G95" s="42"/>
      <c r="H95" s="42"/>
      <c r="I95" s="42">
        <v>40</v>
      </c>
      <c r="J95" s="43">
        <f t="shared" si="16"/>
        <v>1.0640000000000001</v>
      </c>
      <c r="K95" s="44"/>
      <c r="L95" s="45"/>
      <c r="M95" s="46"/>
      <c r="N95" s="47">
        <f t="shared" si="17"/>
        <v>1.3640000000000001</v>
      </c>
      <c r="O95" s="47">
        <f t="shared" si="11"/>
        <v>4.024</v>
      </c>
      <c r="P95" s="48">
        <f t="shared" si="12"/>
        <v>39634</v>
      </c>
      <c r="Q95" s="48">
        <v>39634</v>
      </c>
      <c r="R95" s="48">
        <v>39634</v>
      </c>
      <c r="S95" s="49">
        <f t="shared" si="13"/>
        <v>118902</v>
      </c>
    </row>
    <row r="96" spans="1:56" ht="15" customHeight="1" x14ac:dyDescent="0.2">
      <c r="A96" s="40">
        <v>8</v>
      </c>
      <c r="B96" s="41" t="s">
        <v>120</v>
      </c>
      <c r="C96" s="45">
        <v>4.0599999999999996</v>
      </c>
      <c r="D96" s="42"/>
      <c r="E96" s="42">
        <v>0.3</v>
      </c>
      <c r="F96" s="42"/>
      <c r="G96" s="42"/>
      <c r="H96" s="42"/>
      <c r="I96" s="42">
        <v>40</v>
      </c>
      <c r="J96" s="43">
        <f t="shared" si="16"/>
        <v>1.7376800000000001</v>
      </c>
      <c r="K96" s="44">
        <v>7</v>
      </c>
      <c r="L96" s="43">
        <f>C96*K96/100</f>
        <v>0.28420000000000001</v>
      </c>
      <c r="M96" s="46"/>
      <c r="N96" s="47">
        <f t="shared" si="17"/>
        <v>2.3218800000000002</v>
      </c>
      <c r="O96" s="47">
        <f t="shared" si="11"/>
        <v>6.3818799999999998</v>
      </c>
      <c r="P96" s="48">
        <f t="shared" si="12"/>
        <v>64728.58</v>
      </c>
      <c r="Q96" s="48">
        <v>64728.58</v>
      </c>
      <c r="R96" s="48">
        <v>64728.58</v>
      </c>
      <c r="S96" s="49">
        <f t="shared" si="13"/>
        <v>194185.74</v>
      </c>
    </row>
    <row r="97" spans="1:66" ht="15" customHeight="1" x14ac:dyDescent="0.2">
      <c r="A97" s="40">
        <v>9</v>
      </c>
      <c r="B97" s="41" t="s">
        <v>121</v>
      </c>
      <c r="C97" s="45">
        <v>2.66</v>
      </c>
      <c r="D97" s="42"/>
      <c r="E97" s="42">
        <v>0.3</v>
      </c>
      <c r="F97" s="42"/>
      <c r="G97" s="46"/>
      <c r="H97" s="46"/>
      <c r="I97" s="42">
        <v>40</v>
      </c>
      <c r="J97" s="43">
        <f t="shared" si="16"/>
        <v>1.0640000000000001</v>
      </c>
      <c r="K97" s="44"/>
      <c r="L97" s="43"/>
      <c r="M97" s="46"/>
      <c r="N97" s="47">
        <f t="shared" si="17"/>
        <v>1.3640000000000001</v>
      </c>
      <c r="O97" s="47">
        <f t="shared" si="11"/>
        <v>4.024</v>
      </c>
      <c r="P97" s="48">
        <f t="shared" si="12"/>
        <v>39634</v>
      </c>
      <c r="Q97" s="48">
        <v>39634</v>
      </c>
      <c r="R97" s="48">
        <v>39634</v>
      </c>
      <c r="S97" s="49">
        <f t="shared" si="13"/>
        <v>118902</v>
      </c>
    </row>
    <row r="98" spans="1:66" s="62" customFormat="1" ht="15" customHeight="1" x14ac:dyDescent="0.2">
      <c r="A98" s="40">
        <v>10</v>
      </c>
      <c r="B98" s="41" t="s">
        <v>122</v>
      </c>
      <c r="C98" s="45">
        <v>4.6500000000000004</v>
      </c>
      <c r="D98" s="42"/>
      <c r="E98" s="42">
        <v>0.3</v>
      </c>
      <c r="F98" s="42"/>
      <c r="G98" s="42"/>
      <c r="H98" s="42"/>
      <c r="I98" s="42">
        <v>50</v>
      </c>
      <c r="J98" s="43">
        <f t="shared" si="16"/>
        <v>2.3250000000000002</v>
      </c>
      <c r="K98" s="44"/>
      <c r="L98" s="43"/>
      <c r="M98" s="46"/>
      <c r="N98" s="47">
        <f t="shared" si="17"/>
        <v>2.625</v>
      </c>
      <c r="O98" s="47">
        <f t="shared" si="11"/>
        <v>7.2750000000000004</v>
      </c>
      <c r="P98" s="48">
        <f t="shared" si="12"/>
        <v>69285.000000000015</v>
      </c>
      <c r="Q98" s="48">
        <v>69285.000000000015</v>
      </c>
      <c r="R98" s="48">
        <v>69285.000000000015</v>
      </c>
      <c r="S98" s="49">
        <f t="shared" si="13"/>
        <v>207855.00000000006</v>
      </c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1"/>
      <c r="AI98" s="61"/>
      <c r="AJ98" s="61"/>
      <c r="AK98" s="61"/>
      <c r="AL98" s="61"/>
      <c r="AM98" s="61"/>
      <c r="AN98" s="61"/>
      <c r="AO98" s="61"/>
      <c r="AP98" s="61"/>
      <c r="AQ98" s="61"/>
      <c r="AR98" s="61"/>
      <c r="AS98" s="61"/>
      <c r="AT98" s="61"/>
      <c r="AU98" s="61"/>
      <c r="AV98" s="61"/>
      <c r="AW98" s="61"/>
      <c r="AX98" s="61"/>
      <c r="AY98" s="61"/>
      <c r="AZ98" s="61"/>
      <c r="BA98" s="61"/>
      <c r="BB98" s="61"/>
      <c r="BC98" s="61"/>
    </row>
    <row r="99" spans="1:66" s="62" customFormat="1" ht="15" customHeight="1" x14ac:dyDescent="0.2">
      <c r="A99" s="40">
        <v>11</v>
      </c>
      <c r="B99" s="50" t="s">
        <v>123</v>
      </c>
      <c r="C99" s="42"/>
      <c r="D99" s="42"/>
      <c r="E99" s="42"/>
      <c r="F99" s="51"/>
      <c r="G99" s="42"/>
      <c r="H99" s="46"/>
      <c r="I99" s="42"/>
      <c r="J99" s="43"/>
      <c r="K99" s="63"/>
      <c r="L99" s="43"/>
      <c r="M99" s="42"/>
      <c r="N99" s="47"/>
      <c r="O99" s="47">
        <f t="shared" si="11"/>
        <v>0</v>
      </c>
      <c r="P99" s="48">
        <f t="shared" si="12"/>
        <v>0</v>
      </c>
      <c r="Q99" s="48">
        <v>0</v>
      </c>
      <c r="R99" s="48">
        <v>0</v>
      </c>
      <c r="S99" s="49">
        <f t="shared" si="13"/>
        <v>0</v>
      </c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  <c r="AN99" s="61"/>
      <c r="AO99" s="61"/>
      <c r="AP99" s="61"/>
      <c r="AQ99" s="61"/>
      <c r="AR99" s="61"/>
      <c r="AS99" s="61"/>
      <c r="AT99" s="61"/>
      <c r="AU99" s="61"/>
      <c r="AV99" s="61"/>
      <c r="AW99" s="61"/>
      <c r="AX99" s="61"/>
      <c r="AY99" s="61"/>
      <c r="AZ99" s="61"/>
      <c r="BA99" s="61"/>
      <c r="BB99" s="61"/>
      <c r="BC99" s="61"/>
    </row>
    <row r="100" spans="1:66" s="62" customFormat="1" ht="15" customHeight="1" x14ac:dyDescent="0.2">
      <c r="A100" s="40">
        <v>12</v>
      </c>
      <c r="B100" s="50" t="s">
        <v>124</v>
      </c>
      <c r="C100" s="42">
        <v>4.0599999999999996</v>
      </c>
      <c r="D100" s="42"/>
      <c r="E100" s="42">
        <v>0.3</v>
      </c>
      <c r="F100" s="51"/>
      <c r="G100" s="42"/>
      <c r="H100" s="46"/>
      <c r="I100" s="42">
        <v>40</v>
      </c>
      <c r="J100" s="43">
        <f>(C100+D100+L100)*I100/100</f>
        <v>1.7376800000000001</v>
      </c>
      <c r="K100" s="59">
        <v>7</v>
      </c>
      <c r="L100" s="43">
        <f>C100*K100/100</f>
        <v>0.28420000000000001</v>
      </c>
      <c r="M100" s="42"/>
      <c r="N100" s="47">
        <f t="shared" si="17"/>
        <v>2.3218800000000002</v>
      </c>
      <c r="O100" s="47">
        <f t="shared" si="11"/>
        <v>6.3818799999999998</v>
      </c>
      <c r="P100" s="48">
        <f t="shared" si="12"/>
        <v>64728.58</v>
      </c>
      <c r="Q100" s="48">
        <v>64728.58</v>
      </c>
      <c r="R100" s="48">
        <v>64728.58</v>
      </c>
      <c r="S100" s="49">
        <f t="shared" si="13"/>
        <v>194185.74</v>
      </c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61"/>
      <c r="AG100" s="61"/>
      <c r="AH100" s="61"/>
      <c r="AI100" s="61"/>
      <c r="AJ100" s="61"/>
      <c r="AK100" s="61"/>
      <c r="AL100" s="61"/>
      <c r="AM100" s="61"/>
      <c r="AN100" s="61"/>
      <c r="AO100" s="61"/>
      <c r="AP100" s="61"/>
      <c r="AQ100" s="61"/>
      <c r="AR100" s="61"/>
      <c r="AS100" s="61"/>
      <c r="AT100" s="61"/>
      <c r="AU100" s="61"/>
      <c r="AV100" s="61"/>
      <c r="AW100" s="61"/>
      <c r="AX100" s="61"/>
      <c r="AY100" s="61"/>
      <c r="AZ100" s="61"/>
      <c r="BA100" s="61"/>
      <c r="BB100" s="61"/>
      <c r="BC100" s="61"/>
    </row>
    <row r="101" spans="1:66" s="62" customFormat="1" ht="15" customHeight="1" x14ac:dyDescent="0.2">
      <c r="A101" s="40">
        <v>13</v>
      </c>
      <c r="B101" s="50" t="s">
        <v>125</v>
      </c>
      <c r="C101" s="45">
        <v>2.34</v>
      </c>
      <c r="D101" s="42"/>
      <c r="E101" s="42"/>
      <c r="F101" s="51"/>
      <c r="G101" s="42"/>
      <c r="H101" s="46"/>
      <c r="I101" s="42">
        <v>40</v>
      </c>
      <c r="J101" s="43"/>
      <c r="K101" s="52"/>
      <c r="L101" s="43"/>
      <c r="M101" s="42"/>
      <c r="N101" s="47">
        <f>(D101+E101+F101+H101+G101+J101+L101+M101)</f>
        <v>0</v>
      </c>
      <c r="O101" s="47">
        <f t="shared" si="11"/>
        <v>2.34</v>
      </c>
      <c r="P101" s="48">
        <f t="shared" si="12"/>
        <v>34866</v>
      </c>
      <c r="Q101" s="48">
        <v>34866</v>
      </c>
      <c r="R101" s="48">
        <v>34866</v>
      </c>
      <c r="S101" s="49">
        <f t="shared" si="13"/>
        <v>104598</v>
      </c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  <c r="AL101" s="61"/>
      <c r="AM101" s="61"/>
      <c r="AN101" s="61"/>
      <c r="AO101" s="61"/>
      <c r="AP101" s="61"/>
      <c r="AQ101" s="61"/>
      <c r="AR101" s="61"/>
      <c r="AS101" s="61"/>
      <c r="AT101" s="61"/>
      <c r="AU101" s="61"/>
      <c r="AV101" s="61"/>
      <c r="AW101" s="61"/>
      <c r="AX101" s="61"/>
      <c r="AY101" s="61"/>
      <c r="AZ101" s="61"/>
      <c r="BA101" s="61"/>
      <c r="BB101" s="61"/>
      <c r="BC101" s="61"/>
    </row>
    <row r="102" spans="1:66" s="62" customFormat="1" x14ac:dyDescent="0.2">
      <c r="A102" s="34" t="s">
        <v>126</v>
      </c>
      <c r="B102" s="35" t="s">
        <v>127</v>
      </c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7"/>
      <c r="P102" s="48"/>
      <c r="Q102" s="48"/>
      <c r="R102" s="48"/>
      <c r="S102" s="49">
        <f t="shared" si="13"/>
        <v>0</v>
      </c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1"/>
      <c r="AR102" s="61"/>
      <c r="AS102" s="61"/>
      <c r="AT102" s="61"/>
      <c r="AU102" s="61"/>
      <c r="AV102" s="61"/>
      <c r="AW102" s="61"/>
      <c r="AX102" s="61"/>
      <c r="AY102" s="61"/>
      <c r="AZ102" s="61"/>
      <c r="BA102" s="61"/>
      <c r="BB102" s="61"/>
      <c r="BC102" s="61"/>
    </row>
    <row r="103" spans="1:66" s="62" customFormat="1" ht="15" customHeight="1" x14ac:dyDescent="0.2">
      <c r="A103" s="34">
        <v>1</v>
      </c>
      <c r="B103" s="41" t="s">
        <v>128</v>
      </c>
      <c r="C103" s="45">
        <v>3.33</v>
      </c>
      <c r="D103" s="42">
        <v>0.4</v>
      </c>
      <c r="E103" s="42">
        <v>0.3</v>
      </c>
      <c r="F103" s="42"/>
      <c r="G103" s="42">
        <v>0.4</v>
      </c>
      <c r="H103" s="42"/>
      <c r="I103" s="42">
        <v>40</v>
      </c>
      <c r="J103" s="43">
        <f>(C103+D103+L103)*I103/100</f>
        <v>1.492</v>
      </c>
      <c r="K103" s="44"/>
      <c r="L103" s="43"/>
      <c r="M103" s="46"/>
      <c r="N103" s="47">
        <f>(D103+E103+F103+H103+G103+J103+L103+M103)</f>
        <v>2.5920000000000001</v>
      </c>
      <c r="O103" s="47">
        <f t="shared" si="11"/>
        <v>5.9220000000000006</v>
      </c>
      <c r="P103" s="48">
        <f t="shared" si="12"/>
        <v>55577</v>
      </c>
      <c r="Q103" s="48">
        <v>55577</v>
      </c>
      <c r="R103" s="48">
        <v>55577</v>
      </c>
      <c r="S103" s="49">
        <f t="shared" si="13"/>
        <v>166731</v>
      </c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61"/>
      <c r="AI103" s="61"/>
      <c r="AJ103" s="61"/>
      <c r="AK103" s="61"/>
      <c r="AL103" s="61"/>
      <c r="AM103" s="61"/>
      <c r="AN103" s="61"/>
      <c r="AO103" s="61"/>
      <c r="AP103" s="61"/>
      <c r="AQ103" s="61"/>
      <c r="AR103" s="61"/>
      <c r="AS103" s="61"/>
      <c r="AT103" s="61"/>
      <c r="AU103" s="61"/>
      <c r="AV103" s="61"/>
      <c r="AW103" s="61"/>
      <c r="AX103" s="61"/>
      <c r="AY103" s="61"/>
      <c r="AZ103" s="61"/>
      <c r="BA103" s="61"/>
      <c r="BB103" s="61"/>
      <c r="BC103" s="61"/>
    </row>
    <row r="104" spans="1:66" s="62" customFormat="1" ht="15" customHeight="1" x14ac:dyDescent="0.2">
      <c r="A104" s="34">
        <v>2</v>
      </c>
      <c r="B104" s="50" t="s">
        <v>129</v>
      </c>
      <c r="C104" s="42">
        <v>3.26</v>
      </c>
      <c r="D104" s="42">
        <v>0.3</v>
      </c>
      <c r="E104" s="42">
        <v>0.3</v>
      </c>
      <c r="F104" s="51"/>
      <c r="G104" s="42">
        <v>0.2</v>
      </c>
      <c r="H104" s="46"/>
      <c r="I104" s="42">
        <v>70</v>
      </c>
      <c r="J104" s="43">
        <f>(C104+D104+L104)*I104/100</f>
        <v>2.4919999999999995</v>
      </c>
      <c r="K104" s="52"/>
      <c r="L104" s="45"/>
      <c r="M104" s="42"/>
      <c r="N104" s="47">
        <f>(D104+E104+F104+H104+G104+J104+L104+M104)</f>
        <v>3.2919999999999998</v>
      </c>
      <c r="O104" s="47">
        <f t="shared" si="11"/>
        <v>6.5519999999999996</v>
      </c>
      <c r="P104" s="48">
        <f t="shared" si="12"/>
        <v>53043.999999999993</v>
      </c>
      <c r="Q104" s="48">
        <v>53043.999999999993</v>
      </c>
      <c r="R104" s="48">
        <v>53043.999999999993</v>
      </c>
      <c r="S104" s="49">
        <f t="shared" si="13"/>
        <v>159131.99999999997</v>
      </c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</row>
    <row r="105" spans="1:66" s="62" customFormat="1" ht="15" customHeight="1" x14ac:dyDescent="0.2">
      <c r="A105" s="34">
        <v>3</v>
      </c>
      <c r="B105" s="41" t="s">
        <v>130</v>
      </c>
      <c r="C105" s="42">
        <v>2.67</v>
      </c>
      <c r="D105" s="42"/>
      <c r="E105" s="42"/>
      <c r="F105" s="42"/>
      <c r="G105" s="42"/>
      <c r="H105" s="42"/>
      <c r="I105" s="42">
        <v>40</v>
      </c>
      <c r="J105" s="43"/>
      <c r="K105" s="44"/>
      <c r="L105" s="45"/>
      <c r="M105" s="46"/>
      <c r="N105" s="47">
        <f t="shared" ref="N105:N115" si="18">(D105+E105+F105+H105+G105+J105+L105+M105)</f>
        <v>0</v>
      </c>
      <c r="O105" s="47">
        <f t="shared" si="11"/>
        <v>2.67</v>
      </c>
      <c r="P105" s="48">
        <f t="shared" si="12"/>
        <v>39783</v>
      </c>
      <c r="Q105" s="48">
        <v>39783</v>
      </c>
      <c r="R105" s="48">
        <v>39783</v>
      </c>
      <c r="S105" s="49">
        <f t="shared" si="13"/>
        <v>119349</v>
      </c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</row>
    <row r="106" spans="1:66" s="62" customFormat="1" ht="15" customHeight="1" x14ac:dyDescent="0.2">
      <c r="A106" s="34">
        <v>4</v>
      </c>
      <c r="B106" s="41" t="s">
        <v>131</v>
      </c>
      <c r="C106" s="45">
        <v>3.12</v>
      </c>
      <c r="D106" s="42"/>
      <c r="E106" s="42">
        <v>0.3</v>
      </c>
      <c r="F106" s="42"/>
      <c r="G106" s="42">
        <v>0.4</v>
      </c>
      <c r="H106" s="42"/>
      <c r="I106" s="42">
        <v>40</v>
      </c>
      <c r="J106" s="43">
        <f t="shared" ref="J106:J112" si="19">(C106+D106+L106)*I106/100</f>
        <v>1.2480000000000002</v>
      </c>
      <c r="K106" s="44"/>
      <c r="L106" s="43"/>
      <c r="M106" s="46"/>
      <c r="N106" s="47">
        <f t="shared" si="18"/>
        <v>1.9480000000000002</v>
      </c>
      <c r="O106" s="47">
        <f t="shared" si="11"/>
        <v>5.0680000000000005</v>
      </c>
      <c r="P106" s="48">
        <f t="shared" si="12"/>
        <v>46488</v>
      </c>
      <c r="Q106" s="48">
        <v>46488</v>
      </c>
      <c r="R106" s="48">
        <v>46488</v>
      </c>
      <c r="S106" s="49">
        <f t="shared" si="13"/>
        <v>139464</v>
      </c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</row>
    <row r="107" spans="1:66" s="62" customFormat="1" ht="15" customHeight="1" x14ac:dyDescent="0.2">
      <c r="A107" s="34">
        <v>6</v>
      </c>
      <c r="B107" s="41" t="s">
        <v>132</v>
      </c>
      <c r="C107" s="42">
        <v>2.66</v>
      </c>
      <c r="D107" s="42"/>
      <c r="E107" s="42">
        <v>0.3</v>
      </c>
      <c r="F107" s="42"/>
      <c r="G107" s="42">
        <v>0.3</v>
      </c>
      <c r="H107" s="42"/>
      <c r="I107" s="42">
        <v>70</v>
      </c>
      <c r="J107" s="43">
        <f t="shared" si="19"/>
        <v>1.8620000000000001</v>
      </c>
      <c r="K107" s="44"/>
      <c r="L107" s="45"/>
      <c r="M107" s="46"/>
      <c r="N107" s="47">
        <f t="shared" si="18"/>
        <v>2.4620000000000002</v>
      </c>
      <c r="O107" s="47">
        <f t="shared" si="11"/>
        <v>5.1219999999999999</v>
      </c>
      <c r="P107" s="48">
        <f t="shared" si="12"/>
        <v>39634</v>
      </c>
      <c r="Q107" s="48">
        <v>39634</v>
      </c>
      <c r="R107" s="48">
        <v>39634</v>
      </c>
      <c r="S107" s="49">
        <f t="shared" si="13"/>
        <v>118902</v>
      </c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</row>
    <row r="108" spans="1:66" s="62" customFormat="1" ht="15" customHeight="1" x14ac:dyDescent="0.2">
      <c r="A108" s="34">
        <v>7</v>
      </c>
      <c r="B108" s="41" t="s">
        <v>133</v>
      </c>
      <c r="C108" s="42">
        <v>2.66</v>
      </c>
      <c r="D108" s="42"/>
      <c r="E108" s="42">
        <v>0.3</v>
      </c>
      <c r="F108" s="42"/>
      <c r="G108" s="42">
        <v>0.4</v>
      </c>
      <c r="H108" s="42"/>
      <c r="I108" s="42">
        <v>40</v>
      </c>
      <c r="J108" s="43">
        <f t="shared" si="19"/>
        <v>1.0640000000000001</v>
      </c>
      <c r="K108" s="44"/>
      <c r="L108" s="43"/>
      <c r="M108" s="46"/>
      <c r="N108" s="47">
        <f t="shared" si="18"/>
        <v>1.764</v>
      </c>
      <c r="O108" s="47">
        <f t="shared" si="11"/>
        <v>4.4240000000000004</v>
      </c>
      <c r="P108" s="48">
        <f t="shared" si="12"/>
        <v>39634</v>
      </c>
      <c r="Q108" s="48">
        <v>39634</v>
      </c>
      <c r="R108" s="48">
        <v>39634</v>
      </c>
      <c r="S108" s="49">
        <f t="shared" si="13"/>
        <v>118902</v>
      </c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</row>
    <row r="109" spans="1:66" s="62" customFormat="1" ht="15" customHeight="1" x14ac:dyDescent="0.2">
      <c r="A109" s="34">
        <v>8</v>
      </c>
      <c r="B109" s="41" t="s">
        <v>134</v>
      </c>
      <c r="C109" s="42">
        <v>2.66</v>
      </c>
      <c r="D109" s="42"/>
      <c r="E109" s="42">
        <v>0.3</v>
      </c>
      <c r="F109" s="42"/>
      <c r="G109" s="42">
        <v>0.2</v>
      </c>
      <c r="H109" s="42"/>
      <c r="I109" s="42">
        <v>60</v>
      </c>
      <c r="J109" s="43">
        <f t="shared" si="19"/>
        <v>1.5960000000000003</v>
      </c>
      <c r="K109" s="44"/>
      <c r="L109" s="43"/>
      <c r="M109" s="46"/>
      <c r="N109" s="47">
        <f t="shared" si="18"/>
        <v>2.0960000000000001</v>
      </c>
      <c r="O109" s="47">
        <f t="shared" si="11"/>
        <v>4.7560000000000002</v>
      </c>
      <c r="P109" s="48">
        <f t="shared" si="12"/>
        <v>39634</v>
      </c>
      <c r="Q109" s="48">
        <v>0</v>
      </c>
      <c r="R109" s="48">
        <v>0</v>
      </c>
      <c r="S109" s="49">
        <f t="shared" si="13"/>
        <v>39634</v>
      </c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</row>
    <row r="110" spans="1:66" s="62" customFormat="1" ht="15" customHeight="1" x14ac:dyDescent="0.2">
      <c r="A110" s="34">
        <v>9</v>
      </c>
      <c r="B110" s="41" t="s">
        <v>135</v>
      </c>
      <c r="C110" s="42">
        <v>4.0599999999999996</v>
      </c>
      <c r="D110" s="42"/>
      <c r="E110" s="42">
        <v>0.3</v>
      </c>
      <c r="F110" s="42"/>
      <c r="G110" s="42">
        <v>0.4</v>
      </c>
      <c r="H110" s="42"/>
      <c r="I110" s="42">
        <v>40</v>
      </c>
      <c r="J110" s="43">
        <f t="shared" si="19"/>
        <v>1.7376800000000001</v>
      </c>
      <c r="K110" s="44">
        <v>7</v>
      </c>
      <c r="L110" s="43">
        <f>C110*K110/100</f>
        <v>0.28420000000000001</v>
      </c>
      <c r="M110" s="46"/>
      <c r="N110" s="47">
        <f t="shared" si="18"/>
        <v>2.7218800000000005</v>
      </c>
      <c r="O110" s="47">
        <f t="shared" si="11"/>
        <v>6.7818800000000001</v>
      </c>
      <c r="P110" s="48">
        <f t="shared" si="12"/>
        <v>64728.58</v>
      </c>
      <c r="Q110" s="48">
        <v>64728.58</v>
      </c>
      <c r="R110" s="48">
        <v>64728.58</v>
      </c>
      <c r="S110" s="49">
        <f t="shared" si="13"/>
        <v>194185.74</v>
      </c>
      <c r="T110" s="64"/>
      <c r="U110" s="64"/>
      <c r="V110" s="64"/>
      <c r="W110" s="64"/>
      <c r="X110" s="64"/>
      <c r="Y110" s="64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</row>
    <row r="111" spans="1:66" ht="15" customHeight="1" x14ac:dyDescent="0.2">
      <c r="A111" s="34">
        <v>10</v>
      </c>
      <c r="B111" s="41" t="s">
        <v>136</v>
      </c>
      <c r="C111" s="45">
        <v>4.0599999999999996</v>
      </c>
      <c r="D111" s="42"/>
      <c r="E111" s="42">
        <v>0.3</v>
      </c>
      <c r="F111" s="42"/>
      <c r="G111" s="42">
        <v>0.2</v>
      </c>
      <c r="H111" s="42"/>
      <c r="I111" s="42">
        <v>40</v>
      </c>
      <c r="J111" s="43">
        <f t="shared" si="19"/>
        <v>1.7863999999999998</v>
      </c>
      <c r="K111" s="44">
        <v>10</v>
      </c>
      <c r="L111" s="43">
        <f>C111*K111/100</f>
        <v>0.40599999999999992</v>
      </c>
      <c r="M111" s="46"/>
      <c r="N111" s="47">
        <f t="shared" si="18"/>
        <v>2.6923999999999992</v>
      </c>
      <c r="O111" s="47">
        <f t="shared" si="11"/>
        <v>6.7523999999999988</v>
      </c>
      <c r="P111" s="48">
        <f t="shared" si="12"/>
        <v>66543.399999999994</v>
      </c>
      <c r="Q111" s="48">
        <v>66543.399999999994</v>
      </c>
      <c r="R111" s="48">
        <v>66543.399999999994</v>
      </c>
      <c r="S111" s="49">
        <f t="shared" si="13"/>
        <v>199630.19999999998</v>
      </c>
    </row>
    <row r="112" spans="1:66" ht="15" customHeight="1" x14ac:dyDescent="0.2">
      <c r="A112" s="34">
        <v>11</v>
      </c>
      <c r="B112" s="41" t="s">
        <v>137</v>
      </c>
      <c r="C112" s="42">
        <v>3.63</v>
      </c>
      <c r="D112" s="42"/>
      <c r="E112" s="42">
        <v>0.3</v>
      </c>
      <c r="F112" s="42"/>
      <c r="G112" s="42">
        <v>0.2</v>
      </c>
      <c r="H112" s="42"/>
      <c r="I112" s="42">
        <v>40</v>
      </c>
      <c r="J112" s="43">
        <f t="shared" si="19"/>
        <v>1.5245999999999997</v>
      </c>
      <c r="K112" s="44">
        <v>5</v>
      </c>
      <c r="L112" s="43">
        <f>C112*K112/100</f>
        <v>0.18149999999999999</v>
      </c>
      <c r="M112" s="46"/>
      <c r="N112" s="47">
        <f t="shared" si="18"/>
        <v>2.2060999999999993</v>
      </c>
      <c r="O112" s="47">
        <f t="shared" si="11"/>
        <v>5.8360999999999992</v>
      </c>
      <c r="P112" s="48">
        <f t="shared" si="12"/>
        <v>56791.349999999991</v>
      </c>
      <c r="Q112" s="48">
        <v>56791.349999999991</v>
      </c>
      <c r="R112" s="48">
        <v>56791.349999999991</v>
      </c>
      <c r="S112" s="49">
        <f t="shared" si="13"/>
        <v>170374.05</v>
      </c>
    </row>
    <row r="113" spans="1:66" ht="15" customHeight="1" x14ac:dyDescent="0.2">
      <c r="A113" s="34">
        <v>13</v>
      </c>
      <c r="B113" s="41" t="s">
        <v>138</v>
      </c>
      <c r="C113" s="42">
        <v>2.67</v>
      </c>
      <c r="D113" s="42"/>
      <c r="E113" s="42">
        <v>0.3</v>
      </c>
      <c r="F113" s="42"/>
      <c r="G113" s="42">
        <v>0.3</v>
      </c>
      <c r="H113" s="42"/>
      <c r="I113" s="42">
        <v>60</v>
      </c>
      <c r="J113" s="43">
        <f>(C113+D113+L113)*I113/100</f>
        <v>1.6019999999999999</v>
      </c>
      <c r="K113" s="44"/>
      <c r="L113" s="43"/>
      <c r="M113" s="46"/>
      <c r="N113" s="47">
        <f>(D113+E113+F113+H113+G113+J113+L113+M113)</f>
        <v>2.202</v>
      </c>
      <c r="O113" s="47">
        <f t="shared" si="11"/>
        <v>4.8719999999999999</v>
      </c>
      <c r="P113" s="48">
        <f t="shared" si="12"/>
        <v>39783</v>
      </c>
      <c r="Q113" s="48">
        <v>39783</v>
      </c>
      <c r="R113" s="48">
        <v>39783</v>
      </c>
      <c r="S113" s="49">
        <f t="shared" si="13"/>
        <v>119349</v>
      </c>
    </row>
    <row r="114" spans="1:66" ht="15" customHeight="1" x14ac:dyDescent="0.2">
      <c r="A114" s="34">
        <v>14</v>
      </c>
      <c r="B114" s="41" t="s">
        <v>139</v>
      </c>
      <c r="C114" s="45">
        <v>2.67</v>
      </c>
      <c r="D114" s="42"/>
      <c r="E114" s="42">
        <v>0.3</v>
      </c>
      <c r="F114" s="42"/>
      <c r="G114" s="42"/>
      <c r="H114" s="42"/>
      <c r="I114" s="42">
        <v>40</v>
      </c>
      <c r="J114" s="43">
        <f>(C114+D114+L114)*I114/100</f>
        <v>1.0680000000000001</v>
      </c>
      <c r="K114" s="44"/>
      <c r="L114" s="43"/>
      <c r="M114" s="46"/>
      <c r="N114" s="47">
        <f>(D114+E114+F114+H114+G114+J114+L114+M114)</f>
        <v>1.3680000000000001</v>
      </c>
      <c r="O114" s="47">
        <f t="shared" si="11"/>
        <v>4.0380000000000003</v>
      </c>
      <c r="P114" s="48">
        <f t="shared" si="12"/>
        <v>39783</v>
      </c>
      <c r="Q114" s="48">
        <v>39783</v>
      </c>
      <c r="R114" s="48">
        <v>39783</v>
      </c>
      <c r="S114" s="49">
        <f t="shared" si="13"/>
        <v>119349</v>
      </c>
    </row>
    <row r="115" spans="1:66" ht="15" customHeight="1" x14ac:dyDescent="0.2">
      <c r="A115" s="34">
        <v>15</v>
      </c>
      <c r="B115" s="50" t="s">
        <v>140</v>
      </c>
      <c r="C115" s="45">
        <v>2.66</v>
      </c>
      <c r="D115" s="42"/>
      <c r="E115" s="42">
        <v>0.3</v>
      </c>
      <c r="F115" s="51"/>
      <c r="G115" s="42">
        <v>0.2</v>
      </c>
      <c r="H115" s="46"/>
      <c r="I115" s="42">
        <v>70</v>
      </c>
      <c r="J115" s="43">
        <f>(C115+D115+L115)*I115/100</f>
        <v>1.8620000000000001</v>
      </c>
      <c r="K115" s="52"/>
      <c r="L115" s="43"/>
      <c r="M115" s="42"/>
      <c r="N115" s="47">
        <f t="shared" si="18"/>
        <v>2.3620000000000001</v>
      </c>
      <c r="O115" s="47">
        <f t="shared" si="11"/>
        <v>5.0220000000000002</v>
      </c>
      <c r="P115" s="48">
        <f t="shared" si="12"/>
        <v>39634</v>
      </c>
      <c r="Q115" s="48">
        <v>39634</v>
      </c>
      <c r="R115" s="48">
        <v>39634</v>
      </c>
      <c r="S115" s="49">
        <f t="shared" si="13"/>
        <v>118902</v>
      </c>
    </row>
    <row r="116" spans="1:66" x14ac:dyDescent="0.2">
      <c r="A116" s="34" t="s">
        <v>141</v>
      </c>
      <c r="B116" s="35" t="s">
        <v>142</v>
      </c>
      <c r="C116" s="42"/>
      <c r="D116" s="42"/>
      <c r="E116" s="42"/>
      <c r="F116" s="42"/>
      <c r="G116" s="42"/>
      <c r="H116" s="42"/>
      <c r="I116" s="42"/>
      <c r="J116" s="43"/>
      <c r="K116" s="44"/>
      <c r="L116" s="43"/>
      <c r="M116" s="46"/>
      <c r="N116" s="47"/>
      <c r="O116" s="47"/>
      <c r="P116" s="48"/>
      <c r="Q116" s="48"/>
      <c r="R116" s="48"/>
      <c r="S116" s="49">
        <f t="shared" si="13"/>
        <v>0</v>
      </c>
    </row>
    <row r="117" spans="1:66" ht="15.75" customHeight="1" x14ac:dyDescent="0.2">
      <c r="A117" s="34">
        <v>1</v>
      </c>
      <c r="B117" s="41" t="s">
        <v>143</v>
      </c>
      <c r="C117" s="42">
        <v>2.67</v>
      </c>
      <c r="D117" s="42">
        <v>0.3</v>
      </c>
      <c r="E117" s="42">
        <v>0.3</v>
      </c>
      <c r="F117" s="42"/>
      <c r="G117" s="42"/>
      <c r="H117" s="42"/>
      <c r="I117" s="42">
        <v>40</v>
      </c>
      <c r="J117" s="43">
        <f>(C117+D117+L117)*I117/100</f>
        <v>1.1879999999999997</v>
      </c>
      <c r="K117" s="44"/>
      <c r="L117" s="45"/>
      <c r="M117" s="46"/>
      <c r="N117" s="47">
        <f>(D117+E117+F117+H117+G117+J117+L117+M117)</f>
        <v>1.7879999999999998</v>
      </c>
      <c r="O117" s="47">
        <f t="shared" si="11"/>
        <v>4.4580000000000002</v>
      </c>
      <c r="P117" s="48">
        <f t="shared" si="12"/>
        <v>44253</v>
      </c>
      <c r="Q117" s="48">
        <v>44253</v>
      </c>
      <c r="R117" s="48">
        <v>44253</v>
      </c>
      <c r="S117" s="49">
        <f t="shared" si="13"/>
        <v>132759</v>
      </c>
    </row>
    <row r="118" spans="1:66" s="62" customFormat="1" ht="15.75" customHeight="1" x14ac:dyDescent="0.2">
      <c r="A118" s="40">
        <v>2</v>
      </c>
      <c r="B118" s="41" t="s">
        <v>144</v>
      </c>
      <c r="C118" s="42">
        <v>4.0599999999999996</v>
      </c>
      <c r="D118" s="42"/>
      <c r="E118" s="42">
        <v>0.3</v>
      </c>
      <c r="F118" s="42"/>
      <c r="G118" s="42"/>
      <c r="H118" s="42"/>
      <c r="I118" s="42">
        <v>40</v>
      </c>
      <c r="J118" s="43">
        <f t="shared" ref="J118:J123" si="20">(C118+D118+L118)*I118/100</f>
        <v>1.6239999999999997</v>
      </c>
      <c r="K118" s="44"/>
      <c r="L118" s="43"/>
      <c r="M118" s="46"/>
      <c r="N118" s="47">
        <f t="shared" ref="N118:N125" si="21">(D118+E118+F118+H118+G118+J118+L118+M118)</f>
        <v>1.9239999999999997</v>
      </c>
      <c r="O118" s="47">
        <f t="shared" si="11"/>
        <v>5.9839999999999991</v>
      </c>
      <c r="P118" s="48">
        <f t="shared" si="12"/>
        <v>60493.999999999993</v>
      </c>
      <c r="Q118" s="48">
        <v>60493.999999999993</v>
      </c>
      <c r="R118" s="48">
        <v>60493.999999999993</v>
      </c>
      <c r="S118" s="49">
        <f t="shared" si="13"/>
        <v>181481.99999999997</v>
      </c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</row>
    <row r="119" spans="1:66" ht="15.75" customHeight="1" x14ac:dyDescent="0.2">
      <c r="A119" s="34">
        <v>3</v>
      </c>
      <c r="B119" s="41" t="s">
        <v>145</v>
      </c>
      <c r="C119" s="42">
        <v>4.0599999999999996</v>
      </c>
      <c r="D119" s="42"/>
      <c r="E119" s="42">
        <v>0.3</v>
      </c>
      <c r="F119" s="42"/>
      <c r="G119" s="42">
        <v>0.2</v>
      </c>
      <c r="H119" s="42"/>
      <c r="I119" s="42">
        <v>40</v>
      </c>
      <c r="J119" s="43">
        <f t="shared" si="20"/>
        <v>1.6239999999999997</v>
      </c>
      <c r="K119" s="44"/>
      <c r="L119" s="43"/>
      <c r="M119" s="46"/>
      <c r="N119" s="47">
        <f t="shared" si="21"/>
        <v>2.1239999999999997</v>
      </c>
      <c r="O119" s="47">
        <f t="shared" si="11"/>
        <v>6.1839999999999993</v>
      </c>
      <c r="P119" s="48">
        <f t="shared" si="12"/>
        <v>60493.999999999993</v>
      </c>
      <c r="Q119" s="48">
        <v>60493.999999999993</v>
      </c>
      <c r="R119" s="48">
        <v>60493.999999999993</v>
      </c>
      <c r="S119" s="49">
        <f t="shared" si="13"/>
        <v>181481.99999999997</v>
      </c>
    </row>
    <row r="120" spans="1:66" ht="15.75" customHeight="1" x14ac:dyDescent="0.2">
      <c r="A120" s="40">
        <v>4</v>
      </c>
      <c r="B120" s="41" t="s">
        <v>146</v>
      </c>
      <c r="C120" s="42">
        <v>2.66</v>
      </c>
      <c r="D120" s="42"/>
      <c r="E120" s="42">
        <v>0.3</v>
      </c>
      <c r="F120" s="42"/>
      <c r="G120" s="42"/>
      <c r="H120" s="42"/>
      <c r="I120" s="42">
        <v>40</v>
      </c>
      <c r="J120" s="43">
        <f t="shared" si="20"/>
        <v>1.0640000000000001</v>
      </c>
      <c r="K120" s="44"/>
      <c r="L120" s="43"/>
      <c r="M120" s="46"/>
      <c r="N120" s="47">
        <f t="shared" si="21"/>
        <v>1.3640000000000001</v>
      </c>
      <c r="O120" s="47">
        <f t="shared" si="11"/>
        <v>4.024</v>
      </c>
      <c r="P120" s="48">
        <f t="shared" si="12"/>
        <v>39634</v>
      </c>
      <c r="Q120" s="48">
        <v>39634</v>
      </c>
      <c r="R120" s="48">
        <v>39634</v>
      </c>
      <c r="S120" s="49">
        <f t="shared" si="13"/>
        <v>118902</v>
      </c>
    </row>
    <row r="121" spans="1:66" ht="15.75" customHeight="1" x14ac:dyDescent="0.2">
      <c r="A121" s="34">
        <v>5</v>
      </c>
      <c r="B121" s="41" t="s">
        <v>147</v>
      </c>
      <c r="C121" s="42">
        <v>2.66</v>
      </c>
      <c r="D121" s="42"/>
      <c r="E121" s="42">
        <v>0.3</v>
      </c>
      <c r="F121" s="42"/>
      <c r="G121" s="42">
        <v>0.1</v>
      </c>
      <c r="H121" s="42"/>
      <c r="I121" s="42">
        <v>40</v>
      </c>
      <c r="J121" s="43">
        <f t="shared" si="20"/>
        <v>1.0640000000000001</v>
      </c>
      <c r="K121" s="44"/>
      <c r="L121" s="43"/>
      <c r="M121" s="46"/>
      <c r="N121" s="47">
        <f t="shared" si="21"/>
        <v>1.464</v>
      </c>
      <c r="O121" s="47">
        <f t="shared" si="11"/>
        <v>4.1240000000000006</v>
      </c>
      <c r="P121" s="48">
        <f t="shared" si="12"/>
        <v>39634</v>
      </c>
      <c r="Q121" s="48">
        <v>39634</v>
      </c>
      <c r="R121" s="48">
        <v>39634</v>
      </c>
      <c r="S121" s="49">
        <f t="shared" si="13"/>
        <v>118902</v>
      </c>
    </row>
    <row r="122" spans="1:66" ht="15.75" customHeight="1" x14ac:dyDescent="0.2">
      <c r="A122" s="40">
        <v>6</v>
      </c>
      <c r="B122" s="41" t="s">
        <v>106</v>
      </c>
      <c r="C122" s="45">
        <v>3.06</v>
      </c>
      <c r="D122" s="42"/>
      <c r="E122" s="42">
        <v>0.3</v>
      </c>
      <c r="F122" s="42"/>
      <c r="G122" s="42"/>
      <c r="H122" s="42"/>
      <c r="I122" s="42">
        <v>40</v>
      </c>
      <c r="J122" s="43">
        <f t="shared" si="20"/>
        <v>1.224</v>
      </c>
      <c r="K122" s="44"/>
      <c r="L122" s="43"/>
      <c r="M122" s="46"/>
      <c r="N122" s="47">
        <f t="shared" si="21"/>
        <v>1.524</v>
      </c>
      <c r="O122" s="47">
        <f t="shared" si="11"/>
        <v>4.5839999999999996</v>
      </c>
      <c r="P122" s="48">
        <f t="shared" si="12"/>
        <v>45594</v>
      </c>
      <c r="Q122" s="48">
        <v>45594</v>
      </c>
      <c r="R122" s="48">
        <v>45594</v>
      </c>
      <c r="S122" s="49">
        <f t="shared" si="13"/>
        <v>136782</v>
      </c>
    </row>
    <row r="123" spans="1:66" ht="15.75" customHeight="1" x14ac:dyDescent="0.2">
      <c r="A123" s="34">
        <v>7</v>
      </c>
      <c r="B123" s="41" t="s">
        <v>148</v>
      </c>
      <c r="C123" s="42">
        <v>4.0599999999999996</v>
      </c>
      <c r="D123" s="42"/>
      <c r="E123" s="42">
        <v>0.3</v>
      </c>
      <c r="F123" s="42"/>
      <c r="G123" s="42">
        <v>0.2</v>
      </c>
      <c r="H123" s="42"/>
      <c r="I123" s="42">
        <v>40</v>
      </c>
      <c r="J123" s="43">
        <f t="shared" si="20"/>
        <v>1.7051999999999998</v>
      </c>
      <c r="K123" s="44">
        <v>5</v>
      </c>
      <c r="L123" s="43">
        <f>C123*K123/100</f>
        <v>0.20299999999999996</v>
      </c>
      <c r="M123" s="46"/>
      <c r="N123" s="47">
        <f t="shared" si="21"/>
        <v>2.4081999999999995</v>
      </c>
      <c r="O123" s="47">
        <f t="shared" si="11"/>
        <v>6.4681999999999995</v>
      </c>
      <c r="P123" s="48">
        <f t="shared" si="12"/>
        <v>63518.700000000004</v>
      </c>
      <c r="Q123" s="48">
        <v>63518.700000000004</v>
      </c>
      <c r="R123" s="48">
        <v>63518.700000000004</v>
      </c>
      <c r="S123" s="49">
        <f t="shared" si="13"/>
        <v>190556.1</v>
      </c>
    </row>
    <row r="124" spans="1:66" ht="15.75" customHeight="1" x14ac:dyDescent="0.2">
      <c r="A124" s="40">
        <v>8</v>
      </c>
      <c r="B124" s="50" t="s">
        <v>149</v>
      </c>
      <c r="C124" s="42"/>
      <c r="D124" s="42"/>
      <c r="E124" s="42"/>
      <c r="F124" s="51"/>
      <c r="G124" s="42"/>
      <c r="H124" s="46"/>
      <c r="I124" s="42"/>
      <c r="J124" s="43"/>
      <c r="K124" s="54"/>
      <c r="L124" s="43"/>
      <c r="M124" s="42"/>
      <c r="N124" s="47"/>
      <c r="O124" s="47">
        <f t="shared" si="11"/>
        <v>0</v>
      </c>
      <c r="P124" s="48">
        <f t="shared" si="12"/>
        <v>0</v>
      </c>
      <c r="Q124" s="48">
        <v>0</v>
      </c>
      <c r="R124" s="48">
        <v>0</v>
      </c>
      <c r="S124" s="49">
        <f t="shared" si="13"/>
        <v>0</v>
      </c>
    </row>
    <row r="125" spans="1:66" s="62" customFormat="1" ht="15.75" customHeight="1" x14ac:dyDescent="0.2">
      <c r="A125" s="34">
        <v>9</v>
      </c>
      <c r="B125" s="50" t="s">
        <v>150</v>
      </c>
      <c r="C125" s="45">
        <v>2.67</v>
      </c>
      <c r="D125" s="42"/>
      <c r="E125" s="42">
        <v>0.3</v>
      </c>
      <c r="F125" s="51"/>
      <c r="G125" s="42"/>
      <c r="H125" s="46"/>
      <c r="I125" s="42">
        <v>40</v>
      </c>
      <c r="J125" s="43">
        <f>(C125+D125+L125)*I125/100</f>
        <v>1.0680000000000001</v>
      </c>
      <c r="K125" s="54"/>
      <c r="L125" s="43"/>
      <c r="M125" s="42"/>
      <c r="N125" s="47">
        <f t="shared" si="21"/>
        <v>1.3680000000000001</v>
      </c>
      <c r="O125" s="47">
        <f t="shared" si="11"/>
        <v>4.0380000000000003</v>
      </c>
      <c r="P125" s="48">
        <f t="shared" si="12"/>
        <v>39783</v>
      </c>
      <c r="Q125" s="48">
        <v>39783</v>
      </c>
      <c r="R125" s="48">
        <v>39783</v>
      </c>
      <c r="S125" s="49">
        <f t="shared" si="13"/>
        <v>119349</v>
      </c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</row>
    <row r="126" spans="1:66" s="12" customFormat="1" x14ac:dyDescent="0.2">
      <c r="A126" s="34" t="s">
        <v>151</v>
      </c>
      <c r="B126" s="35" t="s">
        <v>152</v>
      </c>
      <c r="C126" s="42"/>
      <c r="D126" s="42"/>
      <c r="E126" s="42"/>
      <c r="F126" s="42"/>
      <c r="G126" s="42"/>
      <c r="H126" s="42"/>
      <c r="I126" s="42"/>
      <c r="J126" s="43"/>
      <c r="K126" s="44"/>
      <c r="L126" s="43"/>
      <c r="M126" s="46"/>
      <c r="N126" s="47"/>
      <c r="O126" s="47"/>
      <c r="P126" s="48"/>
      <c r="Q126" s="48"/>
      <c r="R126" s="48"/>
      <c r="S126" s="49">
        <f t="shared" si="13"/>
        <v>0</v>
      </c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</row>
    <row r="127" spans="1:66" s="12" customFormat="1" ht="15" customHeight="1" x14ac:dyDescent="0.2">
      <c r="A127" s="40">
        <v>1</v>
      </c>
      <c r="B127" s="41" t="s">
        <v>153</v>
      </c>
      <c r="C127" s="42">
        <v>4.9800000000000004</v>
      </c>
      <c r="D127" s="42">
        <v>0.4</v>
      </c>
      <c r="E127" s="42">
        <v>0.3</v>
      </c>
      <c r="F127" s="42"/>
      <c r="G127" s="42">
        <v>0.4</v>
      </c>
      <c r="H127" s="42"/>
      <c r="I127" s="42">
        <v>70</v>
      </c>
      <c r="J127" s="43">
        <f>(C127+D127+L127)*I127/100</f>
        <v>3.9403000000000001</v>
      </c>
      <c r="K127" s="44">
        <v>5</v>
      </c>
      <c r="L127" s="43">
        <f>C127*K127/100</f>
        <v>0.24900000000000003</v>
      </c>
      <c r="M127" s="46"/>
      <c r="N127" s="47">
        <f>(D127+E127+F127+H127+G127+J127+L127+M127)</f>
        <v>5.2892999999999999</v>
      </c>
      <c r="O127" s="47">
        <f t="shared" si="11"/>
        <v>10.269300000000001</v>
      </c>
      <c r="P127" s="48">
        <f t="shared" si="12"/>
        <v>83872.100000000006</v>
      </c>
      <c r="Q127" s="48">
        <v>83872.100000000006</v>
      </c>
      <c r="R127" s="48">
        <v>83872.100000000006</v>
      </c>
      <c r="S127" s="49">
        <f t="shared" si="13"/>
        <v>251616.30000000002</v>
      </c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</row>
    <row r="128" spans="1:66" s="12" customFormat="1" ht="15" customHeight="1" x14ac:dyDescent="0.2">
      <c r="A128" s="40">
        <v>2</v>
      </c>
      <c r="B128" s="41" t="s">
        <v>154</v>
      </c>
      <c r="C128" s="42">
        <v>2.66</v>
      </c>
      <c r="D128" s="42"/>
      <c r="E128" s="42">
        <v>0.3</v>
      </c>
      <c r="F128" s="42"/>
      <c r="G128" s="42">
        <v>0.4</v>
      </c>
      <c r="H128" s="42"/>
      <c r="I128" s="42">
        <v>70</v>
      </c>
      <c r="J128" s="43">
        <f>(C128+D128+L128)*I128/100</f>
        <v>1.8620000000000001</v>
      </c>
      <c r="K128" s="44"/>
      <c r="L128" s="45"/>
      <c r="M128" s="46"/>
      <c r="N128" s="47">
        <f>(D128+E128+F128+H128+G128+J128+L128+M128)</f>
        <v>2.5620000000000003</v>
      </c>
      <c r="O128" s="47">
        <f t="shared" si="11"/>
        <v>5.2220000000000004</v>
      </c>
      <c r="P128" s="48">
        <f t="shared" si="12"/>
        <v>39634</v>
      </c>
      <c r="Q128" s="48">
        <v>39634</v>
      </c>
      <c r="R128" s="48">
        <v>39634</v>
      </c>
      <c r="S128" s="49">
        <f t="shared" si="13"/>
        <v>118902</v>
      </c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</row>
    <row r="129" spans="1:66" s="12" customFormat="1" ht="15" customHeight="1" x14ac:dyDescent="0.2">
      <c r="A129" s="40">
        <v>3</v>
      </c>
      <c r="B129" s="41" t="s">
        <v>155</v>
      </c>
      <c r="C129" s="65">
        <v>2.66</v>
      </c>
      <c r="D129" s="65"/>
      <c r="E129" s="42">
        <v>0.3</v>
      </c>
      <c r="F129" s="65"/>
      <c r="G129" s="65">
        <v>0.4</v>
      </c>
      <c r="H129" s="65"/>
      <c r="I129" s="65">
        <v>70</v>
      </c>
      <c r="J129" s="66">
        <f>(C129+D129+L129)*I129/100</f>
        <v>1.8620000000000001</v>
      </c>
      <c r="K129" s="44"/>
      <c r="L129" s="43"/>
      <c r="M129" s="46"/>
      <c r="N129" s="47">
        <f>(D129+E129+F129+H129+G129+J129+L129+M129)</f>
        <v>2.5620000000000003</v>
      </c>
      <c r="O129" s="47">
        <f t="shared" si="11"/>
        <v>5.2220000000000004</v>
      </c>
      <c r="P129" s="48">
        <f t="shared" si="12"/>
        <v>39634</v>
      </c>
      <c r="Q129" s="48">
        <v>39634</v>
      </c>
      <c r="R129" s="48">
        <v>39634</v>
      </c>
      <c r="S129" s="49">
        <f t="shared" si="13"/>
        <v>118902</v>
      </c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</row>
    <row r="130" spans="1:66" s="12" customFormat="1" ht="15" customHeight="1" x14ac:dyDescent="0.2">
      <c r="A130" s="40">
        <v>4</v>
      </c>
      <c r="B130" s="50" t="s">
        <v>156</v>
      </c>
      <c r="C130" s="42">
        <v>2.66</v>
      </c>
      <c r="D130" s="42"/>
      <c r="E130" s="42">
        <v>0.3</v>
      </c>
      <c r="F130" s="51"/>
      <c r="G130" s="42"/>
      <c r="H130" s="46"/>
      <c r="I130" s="42">
        <v>40</v>
      </c>
      <c r="J130" s="43">
        <f>(C130+D130+L130)*I130/100</f>
        <v>1.0640000000000001</v>
      </c>
      <c r="K130" s="52"/>
      <c r="L130" s="43"/>
      <c r="M130" s="42"/>
      <c r="N130" s="47">
        <f>(D130+E130+F130+H130+G130+J130+L130+M130)</f>
        <v>1.3640000000000001</v>
      </c>
      <c r="O130" s="47">
        <f t="shared" si="11"/>
        <v>4.024</v>
      </c>
      <c r="P130" s="48">
        <f t="shared" si="12"/>
        <v>39634</v>
      </c>
      <c r="Q130" s="48">
        <v>39634</v>
      </c>
      <c r="R130" s="48">
        <v>39634</v>
      </c>
      <c r="S130" s="49">
        <f t="shared" si="13"/>
        <v>118902</v>
      </c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</row>
    <row r="131" spans="1:66" s="70" customFormat="1" ht="13.5" customHeight="1" x14ac:dyDescent="0.2">
      <c r="A131" s="34" t="s">
        <v>102</v>
      </c>
      <c r="B131" s="67" t="s">
        <v>157</v>
      </c>
      <c r="C131" s="67"/>
      <c r="D131" s="42"/>
      <c r="E131" s="42"/>
      <c r="F131" s="51"/>
      <c r="G131" s="42"/>
      <c r="H131" s="46"/>
      <c r="I131" s="42"/>
      <c r="J131" s="43"/>
      <c r="K131" s="52"/>
      <c r="L131" s="43"/>
      <c r="M131" s="42"/>
      <c r="N131" s="47"/>
      <c r="O131" s="47"/>
      <c r="P131" s="48"/>
      <c r="Q131" s="48"/>
      <c r="R131" s="48"/>
      <c r="S131" s="49">
        <f t="shared" si="13"/>
        <v>0</v>
      </c>
      <c r="T131" s="68"/>
      <c r="U131" s="68"/>
      <c r="V131" s="68"/>
      <c r="W131" s="68"/>
      <c r="X131" s="68"/>
      <c r="Y131" s="68"/>
      <c r="Z131" s="68"/>
      <c r="AA131" s="68"/>
      <c r="AB131" s="68"/>
      <c r="AC131" s="68"/>
      <c r="AD131" s="68"/>
      <c r="AE131" s="68"/>
      <c r="AF131" s="68"/>
      <c r="AG131" s="68"/>
      <c r="AH131" s="68"/>
      <c r="AI131" s="68"/>
      <c r="AJ131" s="68"/>
      <c r="AK131" s="68"/>
      <c r="AL131" s="68"/>
      <c r="AM131" s="68"/>
      <c r="AN131" s="68"/>
      <c r="AO131" s="68"/>
      <c r="AP131" s="68"/>
      <c r="AQ131" s="68"/>
      <c r="AR131" s="68"/>
      <c r="AS131" s="68"/>
      <c r="AT131" s="68"/>
      <c r="AU131" s="68"/>
      <c r="AV131" s="68"/>
      <c r="AW131" s="68"/>
      <c r="AX131" s="68"/>
      <c r="AY131" s="68"/>
      <c r="AZ131" s="68"/>
      <c r="BA131" s="68"/>
      <c r="BB131" s="68"/>
      <c r="BC131" s="68"/>
      <c r="BD131" s="69"/>
      <c r="BE131" s="69"/>
      <c r="BF131" s="69"/>
      <c r="BG131" s="69"/>
      <c r="BH131" s="69"/>
      <c r="BI131" s="69"/>
      <c r="BJ131" s="69"/>
      <c r="BK131" s="69"/>
      <c r="BL131" s="69"/>
      <c r="BM131" s="69"/>
      <c r="BN131" s="69"/>
    </row>
    <row r="132" spans="1:66" s="70" customFormat="1" ht="15" customHeight="1" x14ac:dyDescent="0.2">
      <c r="A132" s="40">
        <v>1</v>
      </c>
      <c r="B132" s="50" t="s">
        <v>158</v>
      </c>
      <c r="C132" s="42">
        <v>2.67</v>
      </c>
      <c r="D132" s="42">
        <v>0.4</v>
      </c>
      <c r="E132" s="42">
        <v>0.3</v>
      </c>
      <c r="F132" s="51"/>
      <c r="G132" s="42">
        <v>0.2</v>
      </c>
      <c r="H132" s="46">
        <v>0.4</v>
      </c>
      <c r="I132" s="42">
        <v>70</v>
      </c>
      <c r="J132" s="43">
        <f t="shared" ref="J132:J137" si="22">(C132+D132+L132)*I132/100</f>
        <v>2.1489999999999996</v>
      </c>
      <c r="K132" s="52"/>
      <c r="L132" s="43"/>
      <c r="M132" s="42"/>
      <c r="N132" s="47">
        <f t="shared" ref="N132:N137" si="23">(D132+E132+F132+H132+G132+J132+L132+M132)</f>
        <v>3.4489999999999998</v>
      </c>
      <c r="O132" s="47">
        <f t="shared" si="11"/>
        <v>6.1189999999999998</v>
      </c>
      <c r="P132" s="48">
        <f t="shared" si="12"/>
        <v>45743</v>
      </c>
      <c r="Q132" s="48">
        <v>45743</v>
      </c>
      <c r="R132" s="48">
        <v>45743</v>
      </c>
      <c r="S132" s="49">
        <f t="shared" si="13"/>
        <v>137229</v>
      </c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68"/>
      <c r="AT132" s="68"/>
      <c r="AU132" s="68"/>
      <c r="AV132" s="68"/>
      <c r="AW132" s="68"/>
      <c r="AX132" s="68"/>
      <c r="AY132" s="68"/>
      <c r="AZ132" s="68"/>
      <c r="BA132" s="68"/>
      <c r="BB132" s="68"/>
      <c r="BC132" s="68"/>
      <c r="BD132" s="69"/>
      <c r="BE132" s="69"/>
      <c r="BF132" s="69"/>
      <c r="BG132" s="69"/>
      <c r="BH132" s="69"/>
      <c r="BI132" s="69"/>
      <c r="BJ132" s="69"/>
      <c r="BK132" s="69"/>
      <c r="BL132" s="69"/>
      <c r="BM132" s="69"/>
      <c r="BN132" s="69"/>
    </row>
    <row r="133" spans="1:66" s="70" customFormat="1" ht="15" customHeight="1" x14ac:dyDescent="0.2">
      <c r="A133" s="40">
        <v>2</v>
      </c>
      <c r="B133" s="50" t="s">
        <v>159</v>
      </c>
      <c r="C133" s="45">
        <v>2.86</v>
      </c>
      <c r="D133" s="42">
        <v>0.3</v>
      </c>
      <c r="E133" s="42">
        <v>0.3</v>
      </c>
      <c r="F133" s="51"/>
      <c r="G133" s="42">
        <v>0.2</v>
      </c>
      <c r="H133" s="46">
        <v>0.4</v>
      </c>
      <c r="I133" s="42">
        <v>70</v>
      </c>
      <c r="J133" s="43">
        <f>(C133+D133+L133)*I133/100</f>
        <v>2.2119999999999997</v>
      </c>
      <c r="K133" s="52"/>
      <c r="L133" s="43"/>
      <c r="M133" s="42"/>
      <c r="N133" s="47">
        <f>(D133+E133+F133+H133+G133+J133+L133+M133)</f>
        <v>3.4119999999999999</v>
      </c>
      <c r="O133" s="47">
        <f t="shared" si="11"/>
        <v>6.2720000000000002</v>
      </c>
      <c r="P133" s="48">
        <f t="shared" si="12"/>
        <v>47084</v>
      </c>
      <c r="Q133" s="48">
        <v>47084</v>
      </c>
      <c r="R133" s="48">
        <v>47084</v>
      </c>
      <c r="S133" s="49">
        <f t="shared" si="13"/>
        <v>141252</v>
      </c>
      <c r="T133" s="68"/>
      <c r="U133" s="68"/>
      <c r="V133" s="68"/>
      <c r="W133" s="68"/>
      <c r="X133" s="68"/>
      <c r="Y133" s="68"/>
      <c r="Z133" s="68"/>
      <c r="AA133" s="68"/>
      <c r="AB133" s="68"/>
      <c r="AC133" s="68"/>
      <c r="AD133" s="68"/>
      <c r="AE133" s="68"/>
      <c r="AF133" s="68"/>
      <c r="AG133" s="68"/>
      <c r="AH133" s="68"/>
      <c r="AI133" s="68"/>
      <c r="AJ133" s="68"/>
      <c r="AK133" s="68"/>
      <c r="AL133" s="68"/>
      <c r="AM133" s="68"/>
      <c r="AN133" s="68"/>
      <c r="AO133" s="68"/>
      <c r="AP133" s="68"/>
      <c r="AQ133" s="68"/>
      <c r="AR133" s="68"/>
      <c r="AS133" s="68"/>
      <c r="AT133" s="68"/>
      <c r="AU133" s="68"/>
      <c r="AV133" s="68"/>
      <c r="AW133" s="68"/>
      <c r="AX133" s="68"/>
      <c r="AY133" s="68"/>
      <c r="AZ133" s="68"/>
      <c r="BA133" s="68"/>
      <c r="BB133" s="68"/>
      <c r="BC133" s="68"/>
      <c r="BD133" s="69"/>
      <c r="BE133" s="69"/>
      <c r="BF133" s="69"/>
      <c r="BG133" s="69"/>
      <c r="BH133" s="69"/>
      <c r="BI133" s="69"/>
      <c r="BJ133" s="69"/>
      <c r="BK133" s="69"/>
      <c r="BL133" s="69"/>
      <c r="BM133" s="69"/>
      <c r="BN133" s="69"/>
    </row>
    <row r="134" spans="1:66" s="70" customFormat="1" ht="15" customHeight="1" x14ac:dyDescent="0.2">
      <c r="A134" s="40">
        <v>3</v>
      </c>
      <c r="B134" s="50" t="s">
        <v>160</v>
      </c>
      <c r="C134" s="45">
        <v>4.0599999999999996</v>
      </c>
      <c r="D134" s="42"/>
      <c r="E134" s="42">
        <v>0.3</v>
      </c>
      <c r="F134" s="51"/>
      <c r="G134" s="42">
        <v>0.2</v>
      </c>
      <c r="H134" s="46">
        <v>0.4</v>
      </c>
      <c r="I134" s="42">
        <v>40</v>
      </c>
      <c r="J134" s="43">
        <f t="shared" si="22"/>
        <v>1.7376800000000001</v>
      </c>
      <c r="K134" s="59">
        <v>7</v>
      </c>
      <c r="L134" s="43">
        <f>C134*K134/100</f>
        <v>0.28420000000000001</v>
      </c>
      <c r="M134" s="42"/>
      <c r="N134" s="47">
        <f t="shared" si="23"/>
        <v>2.9218799999999998</v>
      </c>
      <c r="O134" s="47">
        <f t="shared" si="11"/>
        <v>6.9818799999999994</v>
      </c>
      <c r="P134" s="48">
        <f t="shared" si="12"/>
        <v>64728.58</v>
      </c>
      <c r="Q134" s="48">
        <v>64728.58</v>
      </c>
      <c r="R134" s="48">
        <v>64728.58</v>
      </c>
      <c r="S134" s="49">
        <f t="shared" si="13"/>
        <v>194185.74</v>
      </c>
      <c r="T134" s="68"/>
      <c r="U134" s="68"/>
      <c r="V134" s="68"/>
      <c r="W134" s="68"/>
      <c r="X134" s="68"/>
      <c r="Y134" s="68"/>
      <c r="Z134" s="68"/>
      <c r="AA134" s="68"/>
      <c r="AB134" s="68"/>
      <c r="AC134" s="68"/>
      <c r="AD134" s="68"/>
      <c r="AE134" s="68"/>
      <c r="AF134" s="68"/>
      <c r="AG134" s="68"/>
      <c r="AH134" s="68"/>
      <c r="AI134" s="68"/>
      <c r="AJ134" s="68"/>
      <c r="AK134" s="68"/>
      <c r="AL134" s="68"/>
      <c r="AM134" s="68"/>
      <c r="AN134" s="68"/>
      <c r="AO134" s="68"/>
      <c r="AP134" s="68"/>
      <c r="AQ134" s="68"/>
      <c r="AR134" s="68"/>
      <c r="AS134" s="68"/>
      <c r="AT134" s="68"/>
      <c r="AU134" s="68"/>
      <c r="AV134" s="68"/>
      <c r="AW134" s="68"/>
      <c r="AX134" s="68"/>
      <c r="AY134" s="68"/>
      <c r="AZ134" s="68"/>
      <c r="BA134" s="68"/>
      <c r="BB134" s="68"/>
      <c r="BC134" s="68"/>
      <c r="BD134" s="69"/>
      <c r="BE134" s="69"/>
      <c r="BF134" s="69"/>
      <c r="BG134" s="69"/>
      <c r="BH134" s="69"/>
      <c r="BI134" s="69"/>
      <c r="BJ134" s="69"/>
      <c r="BK134" s="69"/>
      <c r="BL134" s="69"/>
      <c r="BM134" s="69"/>
      <c r="BN134" s="69"/>
    </row>
    <row r="135" spans="1:66" s="70" customFormat="1" ht="15" customHeight="1" x14ac:dyDescent="0.2">
      <c r="A135" s="40">
        <v>4</v>
      </c>
      <c r="B135" s="50" t="s">
        <v>161</v>
      </c>
      <c r="C135" s="45">
        <v>3</v>
      </c>
      <c r="D135" s="42"/>
      <c r="E135" s="42">
        <v>0.3</v>
      </c>
      <c r="F135" s="51"/>
      <c r="G135" s="42">
        <v>0.2</v>
      </c>
      <c r="H135" s="46">
        <v>0.4</v>
      </c>
      <c r="I135" s="42">
        <v>40</v>
      </c>
      <c r="J135" s="43">
        <f t="shared" si="22"/>
        <v>1.2</v>
      </c>
      <c r="K135" s="52"/>
      <c r="L135" s="45"/>
      <c r="M135" s="42"/>
      <c r="N135" s="47">
        <f t="shared" si="23"/>
        <v>2.0999999999999996</v>
      </c>
      <c r="O135" s="47">
        <f t="shared" si="11"/>
        <v>5.0999999999999996</v>
      </c>
      <c r="P135" s="48">
        <f t="shared" si="12"/>
        <v>44700</v>
      </c>
      <c r="Q135" s="48">
        <v>44700</v>
      </c>
      <c r="R135" s="48">
        <v>44700</v>
      </c>
      <c r="S135" s="49">
        <f t="shared" si="13"/>
        <v>134100</v>
      </c>
      <c r="T135" s="68"/>
      <c r="U135" s="68"/>
      <c r="V135" s="68"/>
      <c r="W135" s="68"/>
      <c r="X135" s="68"/>
      <c r="Y135" s="68"/>
      <c r="Z135" s="68"/>
      <c r="AA135" s="68"/>
      <c r="AB135" s="68"/>
      <c r="AC135" s="68"/>
      <c r="AD135" s="68"/>
      <c r="AE135" s="68"/>
      <c r="AF135" s="68"/>
      <c r="AG135" s="68"/>
      <c r="AH135" s="68"/>
      <c r="AI135" s="68"/>
      <c r="AJ135" s="68"/>
      <c r="AK135" s="68"/>
      <c r="AL135" s="68"/>
      <c r="AM135" s="68"/>
      <c r="AN135" s="68"/>
      <c r="AO135" s="68"/>
      <c r="AP135" s="68"/>
      <c r="AQ135" s="68"/>
      <c r="AR135" s="68"/>
      <c r="AS135" s="68"/>
      <c r="AT135" s="68"/>
      <c r="AU135" s="68"/>
      <c r="AV135" s="68"/>
      <c r="AW135" s="68"/>
      <c r="AX135" s="68"/>
      <c r="AY135" s="68"/>
      <c r="AZ135" s="68"/>
      <c r="BA135" s="68"/>
      <c r="BB135" s="68"/>
      <c r="BC135" s="68"/>
      <c r="BD135" s="69"/>
      <c r="BE135" s="69"/>
      <c r="BF135" s="69"/>
      <c r="BG135" s="69"/>
      <c r="BH135" s="69"/>
      <c r="BI135" s="69"/>
      <c r="BJ135" s="69"/>
      <c r="BK135" s="69"/>
      <c r="BL135" s="69"/>
      <c r="BM135" s="69"/>
      <c r="BN135" s="69"/>
    </row>
    <row r="136" spans="1:66" s="70" customFormat="1" ht="15" customHeight="1" x14ac:dyDescent="0.2">
      <c r="A136" s="40">
        <v>5</v>
      </c>
      <c r="B136" s="50" t="s">
        <v>162</v>
      </c>
      <c r="C136" s="45">
        <v>2.86</v>
      </c>
      <c r="D136" s="42"/>
      <c r="E136" s="42">
        <v>0.3</v>
      </c>
      <c r="F136" s="51"/>
      <c r="G136" s="46">
        <v>0.2</v>
      </c>
      <c r="H136" s="46">
        <v>0.4</v>
      </c>
      <c r="I136" s="42">
        <v>40</v>
      </c>
      <c r="J136" s="43">
        <f t="shared" si="22"/>
        <v>1.1439999999999999</v>
      </c>
      <c r="K136" s="54"/>
      <c r="L136" s="43"/>
      <c r="M136" s="42"/>
      <c r="N136" s="47">
        <f t="shared" si="23"/>
        <v>2.0439999999999996</v>
      </c>
      <c r="O136" s="47">
        <f t="shared" si="11"/>
        <v>4.9039999999999999</v>
      </c>
      <c r="P136" s="48">
        <f t="shared" si="12"/>
        <v>42614</v>
      </c>
      <c r="Q136" s="48">
        <v>42614</v>
      </c>
      <c r="R136" s="48">
        <v>42614</v>
      </c>
      <c r="S136" s="49">
        <f t="shared" si="13"/>
        <v>127842</v>
      </c>
      <c r="T136" s="68"/>
      <c r="U136" s="68"/>
      <c r="V136" s="68"/>
      <c r="W136" s="68"/>
      <c r="X136" s="68"/>
      <c r="Y136" s="68"/>
      <c r="Z136" s="68"/>
      <c r="AA136" s="68"/>
      <c r="AB136" s="68"/>
      <c r="AC136" s="68"/>
      <c r="AD136" s="68"/>
      <c r="AE136" s="68"/>
      <c r="AF136" s="68"/>
      <c r="AG136" s="68"/>
      <c r="AH136" s="68"/>
      <c r="AI136" s="68"/>
      <c r="AJ136" s="68"/>
      <c r="AK136" s="68"/>
      <c r="AL136" s="68"/>
      <c r="AM136" s="68"/>
      <c r="AN136" s="68"/>
      <c r="AO136" s="68"/>
      <c r="AP136" s="68"/>
      <c r="AQ136" s="68"/>
      <c r="AR136" s="68"/>
      <c r="AS136" s="68"/>
      <c r="AT136" s="68"/>
      <c r="AU136" s="68"/>
      <c r="AV136" s="68"/>
      <c r="AW136" s="68"/>
      <c r="AX136" s="68"/>
      <c r="AY136" s="68"/>
      <c r="AZ136" s="68"/>
      <c r="BA136" s="68"/>
      <c r="BB136" s="68"/>
      <c r="BC136" s="68"/>
      <c r="BD136" s="69"/>
      <c r="BE136" s="69"/>
      <c r="BF136" s="69"/>
      <c r="BG136" s="69"/>
      <c r="BH136" s="69"/>
      <c r="BI136" s="69"/>
      <c r="BJ136" s="69"/>
      <c r="BK136" s="69"/>
      <c r="BL136" s="69"/>
      <c r="BM136" s="69"/>
      <c r="BN136" s="69"/>
    </row>
    <row r="137" spans="1:66" s="70" customFormat="1" ht="15" customHeight="1" x14ac:dyDescent="0.2">
      <c r="A137" s="40">
        <v>6</v>
      </c>
      <c r="B137" s="50" t="s">
        <v>163</v>
      </c>
      <c r="C137" s="45">
        <v>2.66</v>
      </c>
      <c r="D137" s="42"/>
      <c r="E137" s="42">
        <v>0.3</v>
      </c>
      <c r="F137" s="51"/>
      <c r="G137" s="42">
        <v>0.2</v>
      </c>
      <c r="H137" s="46">
        <v>0.4</v>
      </c>
      <c r="I137" s="42">
        <v>40</v>
      </c>
      <c r="J137" s="43">
        <f t="shared" si="22"/>
        <v>1.0640000000000001</v>
      </c>
      <c r="K137" s="54"/>
      <c r="L137" s="43"/>
      <c r="M137" s="42"/>
      <c r="N137" s="47">
        <f t="shared" si="23"/>
        <v>1.964</v>
      </c>
      <c r="O137" s="47">
        <f t="shared" ref="O137:O154" si="24">N137+C137</f>
        <v>4.6240000000000006</v>
      </c>
      <c r="P137" s="48">
        <f t="shared" ref="P137:P154" si="25">(C137+D137+L137)*1490000*1%</f>
        <v>39634</v>
      </c>
      <c r="Q137" s="48">
        <v>39634</v>
      </c>
      <c r="R137" s="48">
        <v>39634</v>
      </c>
      <c r="S137" s="49">
        <f t="shared" ref="S137:S154" si="26">R137+Q137+P137</f>
        <v>118902</v>
      </c>
      <c r="T137" s="68"/>
      <c r="U137" s="68"/>
      <c r="V137" s="68"/>
      <c r="W137" s="68"/>
      <c r="X137" s="68"/>
      <c r="Y137" s="68"/>
      <c r="Z137" s="68"/>
      <c r="AA137" s="68"/>
      <c r="AB137" s="68"/>
      <c r="AC137" s="68"/>
      <c r="AD137" s="68"/>
      <c r="AE137" s="68"/>
      <c r="AF137" s="68"/>
      <c r="AG137" s="68"/>
      <c r="AH137" s="68"/>
      <c r="AI137" s="68"/>
      <c r="AJ137" s="68"/>
      <c r="AK137" s="68"/>
      <c r="AL137" s="68"/>
      <c r="AM137" s="68"/>
      <c r="AN137" s="68"/>
      <c r="AO137" s="68"/>
      <c r="AP137" s="68"/>
      <c r="AQ137" s="68"/>
      <c r="AR137" s="68"/>
      <c r="AS137" s="68"/>
      <c r="AT137" s="68"/>
      <c r="AU137" s="68"/>
      <c r="AV137" s="68"/>
      <c r="AW137" s="68"/>
      <c r="AX137" s="68"/>
      <c r="AY137" s="68"/>
      <c r="AZ137" s="68"/>
      <c r="BA137" s="68"/>
      <c r="BB137" s="68"/>
      <c r="BC137" s="68"/>
      <c r="BD137" s="69"/>
      <c r="BE137" s="69"/>
      <c r="BF137" s="69"/>
      <c r="BG137" s="69"/>
      <c r="BH137" s="69"/>
      <c r="BI137" s="69"/>
      <c r="BJ137" s="69"/>
      <c r="BK137" s="69"/>
      <c r="BL137" s="69"/>
      <c r="BM137" s="69"/>
      <c r="BN137" s="69"/>
    </row>
    <row r="138" spans="1:66" s="70" customFormat="1" ht="12" x14ac:dyDescent="0.2">
      <c r="A138" s="34" t="s">
        <v>111</v>
      </c>
      <c r="B138" s="67" t="s">
        <v>164</v>
      </c>
      <c r="C138" s="45"/>
      <c r="D138" s="42"/>
      <c r="E138" s="42"/>
      <c r="F138" s="51"/>
      <c r="G138" s="42"/>
      <c r="H138" s="46"/>
      <c r="I138" s="42"/>
      <c r="J138" s="43"/>
      <c r="K138" s="52"/>
      <c r="L138" s="43"/>
      <c r="M138" s="42"/>
      <c r="N138" s="47"/>
      <c r="O138" s="47"/>
      <c r="P138" s="48"/>
      <c r="Q138" s="48"/>
      <c r="R138" s="48"/>
      <c r="S138" s="49">
        <f t="shared" si="26"/>
        <v>0</v>
      </c>
      <c r="T138" s="68"/>
      <c r="U138" s="68"/>
      <c r="V138" s="68"/>
      <c r="W138" s="68"/>
      <c r="X138" s="68"/>
      <c r="Y138" s="68"/>
      <c r="Z138" s="68"/>
      <c r="AA138" s="68"/>
      <c r="AB138" s="68"/>
      <c r="AC138" s="68"/>
      <c r="AD138" s="68"/>
      <c r="AE138" s="68"/>
      <c r="AF138" s="68"/>
      <c r="AG138" s="68"/>
      <c r="AH138" s="68"/>
      <c r="AI138" s="68"/>
      <c r="AJ138" s="68"/>
      <c r="AK138" s="68"/>
      <c r="AL138" s="68"/>
      <c r="AM138" s="68"/>
      <c r="AN138" s="68"/>
      <c r="AO138" s="68"/>
      <c r="AP138" s="68"/>
      <c r="AQ138" s="68"/>
      <c r="AR138" s="68"/>
      <c r="AS138" s="68"/>
      <c r="AT138" s="68"/>
      <c r="AU138" s="68"/>
      <c r="AV138" s="68"/>
      <c r="AW138" s="68"/>
      <c r="AX138" s="68"/>
      <c r="AY138" s="68"/>
      <c r="AZ138" s="68"/>
      <c r="BA138" s="68"/>
      <c r="BB138" s="68"/>
      <c r="BC138" s="68"/>
      <c r="BD138" s="69"/>
      <c r="BE138" s="69"/>
      <c r="BF138" s="69"/>
      <c r="BG138" s="69"/>
      <c r="BH138" s="69"/>
      <c r="BI138" s="69"/>
      <c r="BJ138" s="69"/>
      <c r="BK138" s="69"/>
      <c r="BL138" s="69"/>
      <c r="BM138" s="69"/>
      <c r="BN138" s="69"/>
    </row>
    <row r="139" spans="1:66" s="70" customFormat="1" ht="15" customHeight="1" x14ac:dyDescent="0.2">
      <c r="A139" s="40">
        <v>1</v>
      </c>
      <c r="B139" s="50" t="s">
        <v>165</v>
      </c>
      <c r="C139" s="45">
        <v>3</v>
      </c>
      <c r="D139" s="45">
        <f>0.4</f>
        <v>0.4</v>
      </c>
      <c r="E139" s="42">
        <f>0.3</f>
        <v>0.3</v>
      </c>
      <c r="F139" s="51"/>
      <c r="G139" s="42">
        <f>0.2</f>
        <v>0.2</v>
      </c>
      <c r="H139" s="46">
        <f>0.4</f>
        <v>0.4</v>
      </c>
      <c r="I139" s="42">
        <v>40</v>
      </c>
      <c r="J139" s="43">
        <f>(C139+D139+L139)*I139/100</f>
        <v>1.36</v>
      </c>
      <c r="K139" s="52"/>
      <c r="L139" s="43"/>
      <c r="M139" s="42"/>
      <c r="N139" s="47">
        <f>(D139+E139+F139+H139+G139+J139+L139+M139)</f>
        <v>2.66</v>
      </c>
      <c r="O139" s="47">
        <f t="shared" si="24"/>
        <v>5.66</v>
      </c>
      <c r="P139" s="48">
        <f t="shared" si="25"/>
        <v>50660</v>
      </c>
      <c r="Q139" s="48">
        <v>50660</v>
      </c>
      <c r="R139" s="48">
        <v>50660</v>
      </c>
      <c r="S139" s="49">
        <f t="shared" si="26"/>
        <v>151980</v>
      </c>
      <c r="T139" s="68"/>
      <c r="U139" s="68"/>
      <c r="V139" s="68"/>
      <c r="W139" s="68"/>
      <c r="X139" s="68"/>
      <c r="Y139" s="68"/>
      <c r="Z139" s="68"/>
      <c r="AA139" s="68"/>
      <c r="AB139" s="68"/>
      <c r="AC139" s="68"/>
      <c r="AD139" s="68"/>
      <c r="AE139" s="68"/>
      <c r="AF139" s="68"/>
      <c r="AG139" s="68"/>
      <c r="AH139" s="68"/>
      <c r="AI139" s="68"/>
      <c r="AJ139" s="68"/>
      <c r="AK139" s="68"/>
      <c r="AL139" s="68"/>
      <c r="AM139" s="68"/>
      <c r="AN139" s="68"/>
      <c r="AO139" s="68"/>
      <c r="AP139" s="68"/>
      <c r="AQ139" s="68"/>
      <c r="AR139" s="68"/>
      <c r="AS139" s="68"/>
      <c r="AT139" s="68"/>
      <c r="AU139" s="68"/>
      <c r="AV139" s="68"/>
      <c r="AW139" s="68"/>
      <c r="AX139" s="68"/>
      <c r="AY139" s="68"/>
      <c r="AZ139" s="68"/>
      <c r="BA139" s="68"/>
      <c r="BB139" s="68"/>
      <c r="BC139" s="68"/>
      <c r="BD139" s="69"/>
      <c r="BE139" s="69"/>
      <c r="BF139" s="69"/>
      <c r="BG139" s="69"/>
      <c r="BH139" s="69"/>
      <c r="BI139" s="69"/>
      <c r="BJ139" s="69"/>
      <c r="BK139" s="69"/>
      <c r="BL139" s="69"/>
      <c r="BM139" s="69"/>
      <c r="BN139" s="69"/>
    </row>
    <row r="140" spans="1:66" s="70" customFormat="1" ht="15" customHeight="1" x14ac:dyDescent="0.2">
      <c r="A140" s="40">
        <v>2</v>
      </c>
      <c r="B140" s="50" t="s">
        <v>166</v>
      </c>
      <c r="C140" s="42">
        <v>2.86</v>
      </c>
      <c r="D140" s="42"/>
      <c r="E140" s="42">
        <v>0.3</v>
      </c>
      <c r="F140" s="51"/>
      <c r="G140" s="42">
        <v>0.2</v>
      </c>
      <c r="H140" s="46">
        <v>0.4</v>
      </c>
      <c r="I140" s="42">
        <v>70</v>
      </c>
      <c r="J140" s="43">
        <f>(C140+D140+L140)*I140/100</f>
        <v>2.0019999999999998</v>
      </c>
      <c r="K140" s="52"/>
      <c r="L140" s="43"/>
      <c r="M140" s="42"/>
      <c r="N140" s="47">
        <f>(D140+E140+F140+H140+G140+J140+L140+M140)</f>
        <v>2.9019999999999997</v>
      </c>
      <c r="O140" s="47">
        <f t="shared" si="24"/>
        <v>5.7619999999999996</v>
      </c>
      <c r="P140" s="48">
        <f t="shared" si="25"/>
        <v>42614</v>
      </c>
      <c r="Q140" s="48">
        <v>42614</v>
      </c>
      <c r="R140" s="48">
        <v>42614</v>
      </c>
      <c r="S140" s="49">
        <f t="shared" si="26"/>
        <v>127842</v>
      </c>
      <c r="T140" s="68"/>
      <c r="U140" s="68"/>
      <c r="V140" s="68"/>
      <c r="W140" s="68"/>
      <c r="X140" s="68"/>
      <c r="Y140" s="68"/>
      <c r="Z140" s="68"/>
      <c r="AA140" s="68"/>
      <c r="AB140" s="68"/>
      <c r="AC140" s="68"/>
      <c r="AD140" s="68"/>
      <c r="AE140" s="68"/>
      <c r="AF140" s="68"/>
      <c r="AG140" s="68"/>
      <c r="AH140" s="68"/>
      <c r="AI140" s="68"/>
      <c r="AJ140" s="68"/>
      <c r="AK140" s="68"/>
      <c r="AL140" s="68"/>
      <c r="AM140" s="68"/>
      <c r="AN140" s="68"/>
      <c r="AO140" s="68"/>
      <c r="AP140" s="68"/>
      <c r="AQ140" s="68"/>
      <c r="AR140" s="68"/>
      <c r="AS140" s="68"/>
      <c r="AT140" s="68"/>
      <c r="AU140" s="68"/>
      <c r="AV140" s="68"/>
      <c r="AW140" s="68"/>
      <c r="AX140" s="68"/>
      <c r="AY140" s="68"/>
      <c r="AZ140" s="68"/>
      <c r="BA140" s="68"/>
      <c r="BB140" s="68"/>
      <c r="BC140" s="68"/>
      <c r="BD140" s="69"/>
      <c r="BE140" s="69"/>
      <c r="BF140" s="69"/>
      <c r="BG140" s="69"/>
      <c r="BH140" s="69"/>
      <c r="BI140" s="69"/>
      <c r="BJ140" s="69"/>
      <c r="BK140" s="69"/>
      <c r="BL140" s="69"/>
      <c r="BM140" s="69"/>
      <c r="BN140" s="69"/>
    </row>
    <row r="141" spans="1:66" s="70" customFormat="1" ht="15" customHeight="1" x14ac:dyDescent="0.2">
      <c r="A141" s="40">
        <v>3</v>
      </c>
      <c r="B141" s="50" t="s">
        <v>167</v>
      </c>
      <c r="C141" s="42">
        <v>2.67</v>
      </c>
      <c r="D141" s="42"/>
      <c r="E141" s="42">
        <v>0.3</v>
      </c>
      <c r="F141" s="51"/>
      <c r="G141" s="42">
        <v>0.2</v>
      </c>
      <c r="H141" s="46">
        <v>0.4</v>
      </c>
      <c r="I141" s="42">
        <v>40</v>
      </c>
      <c r="J141" s="43">
        <f>(C141+D141+L141)*I141/100</f>
        <v>1.0680000000000001</v>
      </c>
      <c r="K141" s="54"/>
      <c r="L141" s="43"/>
      <c r="M141" s="42"/>
      <c r="N141" s="47">
        <f>(D141+E141+F141+H141+G141+J141+L141+M141)</f>
        <v>1.968</v>
      </c>
      <c r="O141" s="47">
        <f t="shared" si="24"/>
        <v>4.6379999999999999</v>
      </c>
      <c r="P141" s="48">
        <f t="shared" si="25"/>
        <v>39783</v>
      </c>
      <c r="Q141" s="48">
        <v>39783</v>
      </c>
      <c r="R141" s="48">
        <v>39783</v>
      </c>
      <c r="S141" s="49">
        <f t="shared" si="26"/>
        <v>119349</v>
      </c>
      <c r="T141" s="68"/>
      <c r="U141" s="68"/>
      <c r="V141" s="68"/>
      <c r="W141" s="68"/>
      <c r="X141" s="68"/>
      <c r="Y141" s="68"/>
      <c r="Z141" s="68"/>
      <c r="AA141" s="68"/>
      <c r="AB141" s="68"/>
      <c r="AC141" s="68"/>
      <c r="AD141" s="68"/>
      <c r="AE141" s="68"/>
      <c r="AF141" s="68"/>
      <c r="AG141" s="68"/>
      <c r="AH141" s="68"/>
      <c r="AI141" s="68"/>
      <c r="AJ141" s="68"/>
      <c r="AK141" s="68"/>
      <c r="AL141" s="68"/>
      <c r="AM141" s="68"/>
      <c r="AN141" s="68"/>
      <c r="AO141" s="68"/>
      <c r="AP141" s="68"/>
      <c r="AQ141" s="68"/>
      <c r="AR141" s="68"/>
      <c r="AS141" s="68"/>
      <c r="AT141" s="68"/>
      <c r="AU141" s="68"/>
      <c r="AV141" s="68"/>
      <c r="AW141" s="68"/>
      <c r="AX141" s="68"/>
      <c r="AY141" s="68"/>
      <c r="AZ141" s="68"/>
      <c r="BA141" s="68"/>
      <c r="BB141" s="68"/>
      <c r="BC141" s="68"/>
      <c r="BD141" s="69"/>
      <c r="BE141" s="69"/>
      <c r="BF141" s="69"/>
      <c r="BG141" s="69"/>
      <c r="BH141" s="69"/>
      <c r="BI141" s="69"/>
      <c r="BJ141" s="69"/>
      <c r="BK141" s="69"/>
      <c r="BL141" s="69"/>
      <c r="BM141" s="69"/>
      <c r="BN141" s="69"/>
    </row>
    <row r="142" spans="1:66" s="70" customFormat="1" ht="15" customHeight="1" x14ac:dyDescent="0.2">
      <c r="A142" s="40">
        <v>4</v>
      </c>
      <c r="B142" s="50" t="s">
        <v>168</v>
      </c>
      <c r="C142" s="45">
        <v>4.32</v>
      </c>
      <c r="D142" s="42">
        <v>0.3</v>
      </c>
      <c r="E142" s="42">
        <v>0.3</v>
      </c>
      <c r="F142" s="51"/>
      <c r="G142" s="42">
        <v>0.2</v>
      </c>
      <c r="H142" s="46">
        <v>0.4</v>
      </c>
      <c r="I142" s="42">
        <v>40</v>
      </c>
      <c r="J142" s="43">
        <f>(C142+D142+L142)*I142/100</f>
        <v>1.8480000000000001</v>
      </c>
      <c r="K142" s="54"/>
      <c r="L142" s="43"/>
      <c r="M142" s="42"/>
      <c r="N142" s="47">
        <f>(D142+E142+F142+H142+G142+J142+L142+M142)</f>
        <v>3.048</v>
      </c>
      <c r="O142" s="47">
        <f t="shared" si="24"/>
        <v>7.3680000000000003</v>
      </c>
      <c r="P142" s="48">
        <f t="shared" si="25"/>
        <v>68838</v>
      </c>
      <c r="Q142" s="48">
        <v>70328.000000000015</v>
      </c>
      <c r="R142" s="48">
        <v>70328.000000000015</v>
      </c>
      <c r="S142" s="49">
        <f t="shared" si="26"/>
        <v>209494.00000000003</v>
      </c>
      <c r="T142" s="68"/>
      <c r="U142" s="68"/>
      <c r="V142" s="68"/>
      <c r="W142" s="68"/>
      <c r="X142" s="68"/>
      <c r="Y142" s="68"/>
      <c r="Z142" s="68"/>
      <c r="AA142" s="68"/>
      <c r="AB142" s="68"/>
      <c r="AC142" s="68"/>
      <c r="AD142" s="68"/>
      <c r="AE142" s="68"/>
      <c r="AF142" s="68"/>
      <c r="AG142" s="68"/>
      <c r="AH142" s="68"/>
      <c r="AI142" s="68"/>
      <c r="AJ142" s="68"/>
      <c r="AK142" s="68"/>
      <c r="AL142" s="68"/>
      <c r="AM142" s="68"/>
      <c r="AN142" s="68"/>
      <c r="AO142" s="68"/>
      <c r="AP142" s="68"/>
      <c r="AQ142" s="68"/>
      <c r="AR142" s="68"/>
      <c r="AS142" s="68"/>
      <c r="AT142" s="68"/>
      <c r="AU142" s="68"/>
      <c r="AV142" s="68"/>
      <c r="AW142" s="68"/>
      <c r="AX142" s="68"/>
      <c r="AY142" s="68"/>
      <c r="AZ142" s="68"/>
      <c r="BA142" s="68"/>
      <c r="BB142" s="68"/>
      <c r="BC142" s="68"/>
      <c r="BD142" s="69"/>
      <c r="BE142" s="69"/>
      <c r="BF142" s="69"/>
      <c r="BG142" s="69"/>
      <c r="BH142" s="69"/>
      <c r="BI142" s="69"/>
      <c r="BJ142" s="69"/>
      <c r="BK142" s="69"/>
      <c r="BL142" s="69"/>
      <c r="BM142" s="69"/>
      <c r="BN142" s="69"/>
    </row>
    <row r="143" spans="1:66" s="70" customFormat="1" ht="15" customHeight="1" x14ac:dyDescent="0.2">
      <c r="A143" s="40">
        <v>5</v>
      </c>
      <c r="B143" s="50" t="s">
        <v>169</v>
      </c>
      <c r="C143" s="42">
        <v>3.66</v>
      </c>
      <c r="D143" s="42"/>
      <c r="E143" s="42">
        <v>0.3</v>
      </c>
      <c r="F143" s="51"/>
      <c r="G143" s="42">
        <v>0.2</v>
      </c>
      <c r="H143" s="46">
        <v>0.4</v>
      </c>
      <c r="I143" s="42">
        <v>40</v>
      </c>
      <c r="J143" s="43">
        <f>(C143+D143+L143)*I143/100</f>
        <v>1.464</v>
      </c>
      <c r="K143" s="54"/>
      <c r="L143" s="43"/>
      <c r="M143" s="42"/>
      <c r="N143" s="47">
        <f>(D143+E143+F143+H143+G143+J143+L143+M143)</f>
        <v>2.3639999999999999</v>
      </c>
      <c r="O143" s="47">
        <f t="shared" si="24"/>
        <v>6.024</v>
      </c>
      <c r="P143" s="48">
        <f t="shared" si="25"/>
        <v>54534</v>
      </c>
      <c r="Q143" s="48">
        <v>59004</v>
      </c>
      <c r="R143" s="48">
        <v>59004</v>
      </c>
      <c r="S143" s="49">
        <f t="shared" si="26"/>
        <v>172542</v>
      </c>
      <c r="T143" s="68"/>
      <c r="U143" s="68"/>
      <c r="V143" s="68"/>
      <c r="W143" s="68"/>
      <c r="X143" s="68"/>
      <c r="Y143" s="68"/>
      <c r="Z143" s="68"/>
      <c r="AA143" s="68"/>
      <c r="AB143" s="68"/>
      <c r="AC143" s="68"/>
      <c r="AD143" s="68"/>
      <c r="AE143" s="68"/>
      <c r="AF143" s="68"/>
      <c r="AG143" s="68"/>
      <c r="AH143" s="68"/>
      <c r="AI143" s="68"/>
      <c r="AJ143" s="68"/>
      <c r="AK143" s="68"/>
      <c r="AL143" s="68"/>
      <c r="AM143" s="68"/>
      <c r="AN143" s="68"/>
      <c r="AO143" s="68"/>
      <c r="AP143" s="68"/>
      <c r="AQ143" s="68"/>
      <c r="AR143" s="68"/>
      <c r="AS143" s="68"/>
      <c r="AT143" s="68"/>
      <c r="AU143" s="68"/>
      <c r="AV143" s="68"/>
      <c r="AW143" s="68"/>
      <c r="AX143" s="68"/>
      <c r="AY143" s="68"/>
      <c r="AZ143" s="68"/>
      <c r="BA143" s="68"/>
      <c r="BB143" s="68"/>
      <c r="BC143" s="68"/>
      <c r="BD143" s="69"/>
      <c r="BE143" s="69"/>
      <c r="BF143" s="69"/>
      <c r="BG143" s="69"/>
      <c r="BH143" s="69"/>
      <c r="BI143" s="69"/>
      <c r="BJ143" s="69"/>
      <c r="BK143" s="69"/>
      <c r="BL143" s="69"/>
      <c r="BM143" s="69"/>
      <c r="BN143" s="69"/>
    </row>
    <row r="144" spans="1:66" s="70" customFormat="1" ht="15" customHeight="1" x14ac:dyDescent="0.2">
      <c r="A144" s="40">
        <v>6</v>
      </c>
      <c r="B144" s="50" t="s">
        <v>170</v>
      </c>
      <c r="C144" s="45"/>
      <c r="D144" s="42"/>
      <c r="E144" s="42"/>
      <c r="F144" s="51"/>
      <c r="G144" s="42"/>
      <c r="H144" s="46"/>
      <c r="I144" s="42"/>
      <c r="J144" s="43"/>
      <c r="K144" s="59"/>
      <c r="L144" s="43"/>
      <c r="M144" s="42"/>
      <c r="N144" s="47"/>
      <c r="O144" s="47"/>
      <c r="P144" s="48"/>
      <c r="Q144" s="48">
        <v>66543.399999999994</v>
      </c>
      <c r="R144" s="48">
        <v>66543.399999999994</v>
      </c>
      <c r="S144" s="49">
        <f t="shared" si="26"/>
        <v>133086.79999999999</v>
      </c>
      <c r="T144" s="68"/>
      <c r="U144" s="68"/>
      <c r="V144" s="68"/>
      <c r="W144" s="68"/>
      <c r="X144" s="68"/>
      <c r="Y144" s="68"/>
      <c r="Z144" s="68"/>
      <c r="AA144" s="68"/>
      <c r="AB144" s="68"/>
      <c r="AC144" s="68"/>
      <c r="AD144" s="68"/>
      <c r="AE144" s="68"/>
      <c r="AF144" s="68"/>
      <c r="AG144" s="68"/>
      <c r="AH144" s="68"/>
      <c r="AI144" s="68"/>
      <c r="AJ144" s="68"/>
      <c r="AK144" s="68"/>
      <c r="AL144" s="68"/>
      <c r="AM144" s="68"/>
      <c r="AN144" s="68"/>
      <c r="AO144" s="68"/>
      <c r="AP144" s="68"/>
      <c r="AQ144" s="68"/>
      <c r="AR144" s="68"/>
      <c r="AS144" s="68"/>
      <c r="AT144" s="68"/>
      <c r="AU144" s="68"/>
      <c r="AV144" s="68"/>
      <c r="AW144" s="68"/>
      <c r="AX144" s="68"/>
      <c r="AY144" s="68"/>
      <c r="AZ144" s="68"/>
      <c r="BA144" s="68"/>
      <c r="BB144" s="68"/>
      <c r="BC144" s="68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</row>
    <row r="145" spans="1:66" s="70" customFormat="1" ht="15" customHeight="1" x14ac:dyDescent="0.2">
      <c r="A145" s="40">
        <v>7</v>
      </c>
      <c r="B145" s="50" t="s">
        <v>171</v>
      </c>
      <c r="C145" s="45">
        <v>3</v>
      </c>
      <c r="D145" s="42"/>
      <c r="E145" s="42">
        <v>0.3</v>
      </c>
      <c r="F145" s="51"/>
      <c r="G145" s="42">
        <v>0.2</v>
      </c>
      <c r="H145" s="46">
        <v>0.4</v>
      </c>
      <c r="I145" s="42">
        <v>40</v>
      </c>
      <c r="J145" s="43">
        <f>(C145+D145+L145)*I145/100</f>
        <v>1.2</v>
      </c>
      <c r="K145" s="54"/>
      <c r="L145" s="43"/>
      <c r="M145" s="42"/>
      <c r="N145" s="47">
        <f>(D145+E145+F145+H145+G145+J145+L145+M145)</f>
        <v>2.0999999999999996</v>
      </c>
      <c r="O145" s="47">
        <f t="shared" si="24"/>
        <v>5.0999999999999996</v>
      </c>
      <c r="P145" s="48">
        <f t="shared" si="25"/>
        <v>44700</v>
      </c>
      <c r="Q145" s="48">
        <v>44700</v>
      </c>
      <c r="R145" s="48">
        <v>44700</v>
      </c>
      <c r="S145" s="49">
        <f t="shared" si="26"/>
        <v>134100</v>
      </c>
      <c r="T145" s="68"/>
      <c r="U145" s="68"/>
      <c r="V145" s="68"/>
      <c r="W145" s="68"/>
      <c r="X145" s="68"/>
      <c r="Y145" s="68"/>
      <c r="Z145" s="68"/>
      <c r="AA145" s="68"/>
      <c r="AB145" s="68"/>
      <c r="AC145" s="68"/>
      <c r="AD145" s="68"/>
      <c r="AE145" s="68"/>
      <c r="AF145" s="68"/>
      <c r="AG145" s="68"/>
      <c r="AH145" s="68"/>
      <c r="AI145" s="68"/>
      <c r="AJ145" s="68"/>
      <c r="AK145" s="68"/>
      <c r="AL145" s="68"/>
      <c r="AM145" s="68"/>
      <c r="AN145" s="68"/>
      <c r="AO145" s="68"/>
      <c r="AP145" s="68"/>
      <c r="AQ145" s="68"/>
      <c r="AR145" s="68"/>
      <c r="AS145" s="68"/>
      <c r="AT145" s="68"/>
      <c r="AU145" s="68"/>
      <c r="AV145" s="68"/>
      <c r="AW145" s="68"/>
      <c r="AX145" s="68"/>
      <c r="AY145" s="68"/>
      <c r="AZ145" s="68"/>
      <c r="BA145" s="68"/>
      <c r="BB145" s="68"/>
      <c r="BC145" s="68"/>
      <c r="BD145" s="69"/>
      <c r="BE145" s="69"/>
      <c r="BF145" s="69"/>
      <c r="BG145" s="69"/>
      <c r="BH145" s="69"/>
      <c r="BI145" s="69"/>
      <c r="BJ145" s="69"/>
      <c r="BK145" s="69"/>
      <c r="BL145" s="69"/>
      <c r="BM145" s="69"/>
      <c r="BN145" s="69"/>
    </row>
    <row r="146" spans="1:66" s="70" customFormat="1" ht="15" customHeight="1" x14ac:dyDescent="0.2">
      <c r="A146" s="34" t="s">
        <v>141</v>
      </c>
      <c r="B146" s="67" t="s">
        <v>172</v>
      </c>
      <c r="C146" s="45"/>
      <c r="D146" s="42"/>
      <c r="E146" s="42"/>
      <c r="F146" s="51"/>
      <c r="G146" s="42"/>
      <c r="H146" s="46"/>
      <c r="I146" s="42"/>
      <c r="J146" s="43"/>
      <c r="K146" s="54"/>
      <c r="L146" s="43"/>
      <c r="M146" s="42"/>
      <c r="N146" s="47"/>
      <c r="O146" s="47"/>
      <c r="P146" s="48"/>
      <c r="Q146" s="48"/>
      <c r="R146" s="48"/>
      <c r="S146" s="49">
        <f t="shared" si="26"/>
        <v>0</v>
      </c>
      <c r="T146" s="68"/>
      <c r="U146" s="68"/>
      <c r="V146" s="68"/>
      <c r="W146" s="68"/>
      <c r="X146" s="68"/>
      <c r="Y146" s="68"/>
      <c r="Z146" s="68"/>
      <c r="AA146" s="68"/>
      <c r="AB146" s="68"/>
      <c r="AC146" s="68"/>
      <c r="AD146" s="68"/>
      <c r="AE146" s="68"/>
      <c r="AF146" s="68"/>
      <c r="AG146" s="68"/>
      <c r="AH146" s="68"/>
      <c r="AI146" s="68"/>
      <c r="AJ146" s="68"/>
      <c r="AK146" s="68"/>
      <c r="AL146" s="68"/>
      <c r="AM146" s="68"/>
      <c r="AN146" s="68"/>
      <c r="AO146" s="68"/>
      <c r="AP146" s="68"/>
      <c r="AQ146" s="68"/>
      <c r="AR146" s="68"/>
      <c r="AS146" s="68"/>
      <c r="AT146" s="68"/>
      <c r="AU146" s="68"/>
      <c r="AV146" s="68"/>
      <c r="AW146" s="68"/>
      <c r="AX146" s="68"/>
      <c r="AY146" s="68"/>
      <c r="AZ146" s="68"/>
      <c r="BA146" s="68"/>
      <c r="BB146" s="68"/>
      <c r="BC146" s="68"/>
      <c r="BD146" s="69"/>
      <c r="BE146" s="69"/>
      <c r="BF146" s="69"/>
      <c r="BG146" s="69"/>
      <c r="BH146" s="69"/>
      <c r="BI146" s="69"/>
      <c r="BJ146" s="69"/>
      <c r="BK146" s="69"/>
      <c r="BL146" s="69"/>
      <c r="BM146" s="69"/>
      <c r="BN146" s="69"/>
    </row>
    <row r="147" spans="1:66" s="70" customFormat="1" ht="15" customHeight="1" x14ac:dyDescent="0.2">
      <c r="A147" s="40">
        <v>1</v>
      </c>
      <c r="B147" s="41" t="s">
        <v>173</v>
      </c>
      <c r="C147" s="42">
        <v>2.41</v>
      </c>
      <c r="D147" s="42"/>
      <c r="E147" s="42">
        <v>0.3</v>
      </c>
      <c r="F147" s="42"/>
      <c r="G147" s="42">
        <v>0.2</v>
      </c>
      <c r="H147" s="42"/>
      <c r="I147" s="42">
        <v>20</v>
      </c>
      <c r="J147" s="43">
        <f>(C147+D147+L147)*I147/100</f>
        <v>0.48200000000000004</v>
      </c>
      <c r="K147" s="44"/>
      <c r="L147" s="45"/>
      <c r="M147" s="46"/>
      <c r="N147" s="47">
        <f>(D147+E147+F147+H147+G147+J147+L147+M147)</f>
        <v>0.98199999999999998</v>
      </c>
      <c r="O147" s="47">
        <f t="shared" si="24"/>
        <v>3.3920000000000003</v>
      </c>
      <c r="P147" s="48">
        <f t="shared" si="25"/>
        <v>35909</v>
      </c>
      <c r="Q147" s="48">
        <v>35909</v>
      </c>
      <c r="R147" s="48">
        <v>35909</v>
      </c>
      <c r="S147" s="49">
        <f t="shared" si="26"/>
        <v>107727</v>
      </c>
      <c r="T147" s="68"/>
      <c r="U147" s="68"/>
      <c r="V147" s="68"/>
      <c r="W147" s="68"/>
      <c r="X147" s="68"/>
      <c r="Y147" s="68"/>
      <c r="Z147" s="68"/>
      <c r="AA147" s="68"/>
      <c r="AB147" s="68"/>
      <c r="AC147" s="68"/>
      <c r="AD147" s="68"/>
      <c r="AE147" s="68"/>
      <c r="AF147" s="68"/>
      <c r="AG147" s="68"/>
      <c r="AH147" s="68"/>
      <c r="AI147" s="68"/>
      <c r="AJ147" s="68"/>
      <c r="AK147" s="68"/>
      <c r="AL147" s="68"/>
      <c r="AM147" s="68"/>
      <c r="AN147" s="68"/>
      <c r="AO147" s="68"/>
      <c r="AP147" s="68"/>
      <c r="AQ147" s="68"/>
      <c r="AR147" s="68"/>
      <c r="AS147" s="68"/>
      <c r="AT147" s="68"/>
      <c r="AU147" s="68"/>
      <c r="AV147" s="68"/>
      <c r="AW147" s="68"/>
      <c r="AX147" s="68"/>
      <c r="AY147" s="68"/>
      <c r="AZ147" s="68"/>
      <c r="BA147" s="68"/>
      <c r="BB147" s="68"/>
      <c r="BC147" s="68"/>
      <c r="BD147" s="69"/>
      <c r="BE147" s="69"/>
      <c r="BF147" s="69"/>
      <c r="BG147" s="69"/>
      <c r="BH147" s="69"/>
      <c r="BI147" s="69"/>
      <c r="BJ147" s="69"/>
      <c r="BK147" s="69"/>
      <c r="BL147" s="69"/>
      <c r="BM147" s="69"/>
      <c r="BN147" s="69"/>
    </row>
    <row r="148" spans="1:66" s="70" customFormat="1" ht="15" customHeight="1" x14ac:dyDescent="0.2">
      <c r="A148" s="40">
        <v>2</v>
      </c>
      <c r="B148" s="41" t="s">
        <v>174</v>
      </c>
      <c r="C148" s="42">
        <v>2.0499999999999998</v>
      </c>
      <c r="D148" s="42"/>
      <c r="E148" s="42">
        <v>0.3</v>
      </c>
      <c r="F148" s="42"/>
      <c r="G148" s="42">
        <v>0.2</v>
      </c>
      <c r="H148" s="42"/>
      <c r="I148" s="42">
        <v>20</v>
      </c>
      <c r="J148" s="43">
        <f>(C148+D148+L148)*I148/100</f>
        <v>0.41</v>
      </c>
      <c r="K148" s="44"/>
      <c r="L148" s="45"/>
      <c r="M148" s="46"/>
      <c r="N148" s="47">
        <f>(D148+E148+F148+H148+G148+J148+L148+M148)</f>
        <v>0.90999999999999992</v>
      </c>
      <c r="O148" s="47">
        <f t="shared" si="24"/>
        <v>2.96</v>
      </c>
      <c r="P148" s="48">
        <f t="shared" si="25"/>
        <v>30544.999999999996</v>
      </c>
      <c r="Q148" s="48">
        <v>30544.999999999996</v>
      </c>
      <c r="R148" s="48">
        <v>30544.999999999996</v>
      </c>
      <c r="S148" s="49">
        <f t="shared" si="26"/>
        <v>91634.999999999985</v>
      </c>
      <c r="T148" s="68"/>
      <c r="U148" s="68"/>
      <c r="V148" s="68"/>
      <c r="W148" s="68"/>
      <c r="X148" s="68"/>
      <c r="Y148" s="68"/>
      <c r="Z148" s="68"/>
      <c r="AA148" s="68"/>
      <c r="AB148" s="68"/>
      <c r="AC148" s="68"/>
      <c r="AD148" s="68"/>
      <c r="AE148" s="68"/>
      <c r="AF148" s="68"/>
      <c r="AG148" s="68"/>
      <c r="AH148" s="68"/>
      <c r="AI148" s="68"/>
      <c r="AJ148" s="68"/>
      <c r="AK148" s="68"/>
      <c r="AL148" s="68"/>
      <c r="AM148" s="68"/>
      <c r="AN148" s="68"/>
      <c r="AO148" s="68"/>
      <c r="AP148" s="68"/>
      <c r="AQ148" s="68"/>
      <c r="AR148" s="68"/>
      <c r="AS148" s="68"/>
      <c r="AT148" s="68"/>
      <c r="AU148" s="68"/>
      <c r="AV148" s="68"/>
      <c r="AW148" s="68"/>
      <c r="AX148" s="68"/>
      <c r="AY148" s="68"/>
      <c r="AZ148" s="68"/>
      <c r="BA148" s="68"/>
      <c r="BB148" s="68"/>
      <c r="BC148" s="68"/>
      <c r="BD148" s="69"/>
      <c r="BE148" s="69"/>
      <c r="BF148" s="69"/>
      <c r="BG148" s="69"/>
      <c r="BH148" s="69"/>
      <c r="BI148" s="69"/>
      <c r="BJ148" s="69"/>
      <c r="BK148" s="69"/>
      <c r="BL148" s="69"/>
      <c r="BM148" s="69"/>
      <c r="BN148" s="69"/>
    </row>
    <row r="149" spans="1:66" s="70" customFormat="1" ht="12" x14ac:dyDescent="0.2">
      <c r="A149" s="34" t="s">
        <v>151</v>
      </c>
      <c r="B149" s="67" t="s">
        <v>175</v>
      </c>
      <c r="C149" s="45"/>
      <c r="D149" s="42"/>
      <c r="E149" s="42"/>
      <c r="F149" s="51"/>
      <c r="G149" s="42"/>
      <c r="H149" s="46"/>
      <c r="I149" s="42"/>
      <c r="J149" s="43"/>
      <c r="K149" s="54"/>
      <c r="L149" s="43"/>
      <c r="M149" s="42"/>
      <c r="N149" s="47"/>
      <c r="O149" s="47"/>
      <c r="P149" s="48"/>
      <c r="Q149" s="48"/>
      <c r="R149" s="48"/>
      <c r="S149" s="49">
        <f t="shared" si="26"/>
        <v>0</v>
      </c>
      <c r="T149" s="68"/>
      <c r="U149" s="68"/>
      <c r="V149" s="68"/>
      <c r="W149" s="68"/>
      <c r="X149" s="68"/>
      <c r="Y149" s="68"/>
      <c r="Z149" s="68"/>
      <c r="AA149" s="68"/>
      <c r="AB149" s="68"/>
      <c r="AC149" s="68"/>
      <c r="AD149" s="68"/>
      <c r="AE149" s="68"/>
      <c r="AF149" s="68"/>
      <c r="AG149" s="68"/>
      <c r="AH149" s="68"/>
      <c r="AI149" s="68"/>
      <c r="AJ149" s="68"/>
      <c r="AK149" s="68"/>
      <c r="AL149" s="68"/>
      <c r="AM149" s="68"/>
      <c r="AN149" s="68"/>
      <c r="AO149" s="68"/>
      <c r="AP149" s="68"/>
      <c r="AQ149" s="68"/>
      <c r="AR149" s="68"/>
      <c r="AS149" s="68"/>
      <c r="AT149" s="68"/>
      <c r="AU149" s="68"/>
      <c r="AV149" s="68"/>
      <c r="AW149" s="68"/>
      <c r="AX149" s="68"/>
      <c r="AY149" s="68"/>
      <c r="AZ149" s="68"/>
      <c r="BA149" s="68"/>
      <c r="BB149" s="68"/>
      <c r="BC149" s="68"/>
      <c r="BD149" s="69"/>
      <c r="BE149" s="69"/>
      <c r="BF149" s="69"/>
      <c r="BG149" s="69"/>
      <c r="BH149" s="69"/>
      <c r="BI149" s="69"/>
      <c r="BJ149" s="69"/>
      <c r="BK149" s="69"/>
      <c r="BL149" s="69"/>
      <c r="BM149" s="69"/>
      <c r="BN149" s="69"/>
    </row>
    <row r="150" spans="1:66" s="70" customFormat="1" ht="15" customHeight="1" x14ac:dyDescent="0.2">
      <c r="A150" s="40">
        <v>1</v>
      </c>
      <c r="B150" s="41" t="s">
        <v>176</v>
      </c>
      <c r="C150" s="45">
        <v>2.08</v>
      </c>
      <c r="D150" s="42"/>
      <c r="E150" s="42">
        <v>0.3</v>
      </c>
      <c r="F150" s="60"/>
      <c r="G150" s="42"/>
      <c r="H150" s="46"/>
      <c r="I150" s="42">
        <v>15</v>
      </c>
      <c r="J150" s="43">
        <f>(C150+D150+L150)*I150/100</f>
        <v>0.31200000000000006</v>
      </c>
      <c r="K150" s="59"/>
      <c r="L150" s="43"/>
      <c r="M150" s="42"/>
      <c r="N150" s="47">
        <f>(D150+E150+F150+H150+G150+J150+L150+M150)</f>
        <v>0.6120000000000001</v>
      </c>
      <c r="O150" s="47">
        <f t="shared" si="24"/>
        <v>2.6920000000000002</v>
      </c>
      <c r="P150" s="48">
        <f t="shared" si="25"/>
        <v>30992</v>
      </c>
      <c r="Q150" s="48">
        <v>30992</v>
      </c>
      <c r="R150" s="48">
        <v>30992</v>
      </c>
      <c r="S150" s="49">
        <f t="shared" si="26"/>
        <v>92976</v>
      </c>
      <c r="T150" s="68"/>
      <c r="U150" s="68"/>
      <c r="V150" s="68"/>
      <c r="W150" s="68"/>
      <c r="X150" s="68"/>
      <c r="Y150" s="68"/>
      <c r="Z150" s="68"/>
      <c r="AA150" s="68"/>
      <c r="AB150" s="68"/>
      <c r="AC150" s="68"/>
      <c r="AD150" s="68"/>
      <c r="AE150" s="68"/>
      <c r="AF150" s="68"/>
      <c r="AG150" s="68"/>
      <c r="AH150" s="68"/>
      <c r="AI150" s="68"/>
      <c r="AJ150" s="68"/>
      <c r="AK150" s="68"/>
      <c r="AL150" s="68"/>
      <c r="AM150" s="68"/>
      <c r="AN150" s="68"/>
      <c r="AO150" s="68"/>
      <c r="AP150" s="68"/>
      <c r="AQ150" s="68"/>
      <c r="AR150" s="68"/>
      <c r="AS150" s="68"/>
      <c r="AT150" s="68"/>
      <c r="AU150" s="68"/>
      <c r="AV150" s="68"/>
      <c r="AW150" s="68"/>
      <c r="AX150" s="68"/>
      <c r="AY150" s="68"/>
      <c r="AZ150" s="68"/>
      <c r="BA150" s="68"/>
      <c r="BB150" s="68"/>
      <c r="BC150" s="68"/>
      <c r="BD150" s="69"/>
      <c r="BE150" s="69"/>
      <c r="BF150" s="69"/>
      <c r="BG150" s="69"/>
      <c r="BH150" s="69"/>
      <c r="BI150" s="69"/>
      <c r="BJ150" s="69"/>
      <c r="BK150" s="69"/>
      <c r="BL150" s="69"/>
      <c r="BM150" s="69"/>
      <c r="BN150" s="69"/>
    </row>
    <row r="151" spans="1:66" s="70" customFormat="1" ht="15" customHeight="1" x14ac:dyDescent="0.2">
      <c r="A151" s="40">
        <v>2</v>
      </c>
      <c r="B151" s="41" t="s">
        <v>177</v>
      </c>
      <c r="C151" s="45">
        <v>2.08</v>
      </c>
      <c r="D151" s="42"/>
      <c r="E151" s="42">
        <v>0.3</v>
      </c>
      <c r="F151" s="60"/>
      <c r="G151" s="42"/>
      <c r="H151" s="46"/>
      <c r="I151" s="42">
        <v>15</v>
      </c>
      <c r="J151" s="43">
        <f>(C151+D151+L151)*I151/100</f>
        <v>0.31200000000000006</v>
      </c>
      <c r="K151" s="59"/>
      <c r="L151" s="43"/>
      <c r="M151" s="42"/>
      <c r="N151" s="47">
        <f>(D151+E151+F151+H151+G151+J151+L151+M151)</f>
        <v>0.6120000000000001</v>
      </c>
      <c r="O151" s="47">
        <f t="shared" si="24"/>
        <v>2.6920000000000002</v>
      </c>
      <c r="P151" s="48">
        <f t="shared" si="25"/>
        <v>30992</v>
      </c>
      <c r="Q151" s="48">
        <v>30992</v>
      </c>
      <c r="R151" s="48">
        <v>30992</v>
      </c>
      <c r="S151" s="49">
        <f t="shared" si="26"/>
        <v>92976</v>
      </c>
      <c r="T151" s="68"/>
      <c r="U151" s="68"/>
      <c r="V151" s="68"/>
      <c r="W151" s="68"/>
      <c r="X151" s="68"/>
      <c r="Y151" s="68"/>
      <c r="Z151" s="68"/>
      <c r="AA151" s="68"/>
      <c r="AB151" s="68"/>
      <c r="AC151" s="68"/>
      <c r="AD151" s="68"/>
      <c r="AE151" s="68"/>
      <c r="AF151" s="68"/>
      <c r="AG151" s="68"/>
      <c r="AH151" s="68"/>
      <c r="AI151" s="68"/>
      <c r="AJ151" s="68"/>
      <c r="AK151" s="68"/>
      <c r="AL151" s="68"/>
      <c r="AM151" s="68"/>
      <c r="AN151" s="68"/>
      <c r="AO151" s="68"/>
      <c r="AP151" s="68"/>
      <c r="AQ151" s="68"/>
      <c r="AR151" s="68"/>
      <c r="AS151" s="68"/>
      <c r="AT151" s="68"/>
      <c r="AU151" s="68"/>
      <c r="AV151" s="68"/>
      <c r="AW151" s="68"/>
      <c r="AX151" s="68"/>
      <c r="AY151" s="68"/>
      <c r="AZ151" s="68"/>
      <c r="BA151" s="68"/>
      <c r="BB151" s="68"/>
      <c r="BC151" s="68"/>
      <c r="BD151" s="69"/>
      <c r="BE151" s="69"/>
      <c r="BF151" s="69"/>
      <c r="BG151" s="69"/>
      <c r="BH151" s="69"/>
      <c r="BI151" s="69"/>
      <c r="BJ151" s="69"/>
      <c r="BK151" s="69"/>
      <c r="BL151" s="69"/>
      <c r="BM151" s="69"/>
      <c r="BN151" s="69"/>
    </row>
    <row r="152" spans="1:66" s="70" customFormat="1" ht="15" customHeight="1" x14ac:dyDescent="0.2">
      <c r="A152" s="40">
        <v>3</v>
      </c>
      <c r="B152" s="41" t="s">
        <v>106</v>
      </c>
      <c r="C152" s="45">
        <v>2.08</v>
      </c>
      <c r="D152" s="42"/>
      <c r="E152" s="42">
        <v>0.3</v>
      </c>
      <c r="F152" s="60"/>
      <c r="G152" s="42"/>
      <c r="H152" s="46"/>
      <c r="I152" s="42">
        <v>15</v>
      </c>
      <c r="J152" s="43">
        <f>(C152+D152+L152)*I152/100</f>
        <v>0.31200000000000006</v>
      </c>
      <c r="K152" s="59"/>
      <c r="L152" s="43"/>
      <c r="M152" s="42"/>
      <c r="N152" s="47">
        <f>(D152+E152+F152+H152+G152+J152+L152+M152)</f>
        <v>0.6120000000000001</v>
      </c>
      <c r="O152" s="47">
        <f t="shared" si="24"/>
        <v>2.6920000000000002</v>
      </c>
      <c r="P152" s="48">
        <f t="shared" si="25"/>
        <v>30992</v>
      </c>
      <c r="Q152" s="48">
        <v>30992</v>
      </c>
      <c r="R152" s="48">
        <v>30992</v>
      </c>
      <c r="S152" s="49">
        <f t="shared" si="26"/>
        <v>92976</v>
      </c>
      <c r="T152" s="68"/>
      <c r="U152" s="68"/>
      <c r="V152" s="68"/>
      <c r="W152" s="68"/>
      <c r="X152" s="68"/>
      <c r="Y152" s="68"/>
      <c r="Z152" s="68"/>
      <c r="AA152" s="68"/>
      <c r="AB152" s="68"/>
      <c r="AC152" s="68"/>
      <c r="AD152" s="68"/>
      <c r="AE152" s="68"/>
      <c r="AF152" s="68"/>
      <c r="AG152" s="68"/>
      <c r="AH152" s="68"/>
      <c r="AI152" s="68"/>
      <c r="AJ152" s="68"/>
      <c r="AK152" s="68"/>
      <c r="AL152" s="68"/>
      <c r="AM152" s="68"/>
      <c r="AN152" s="68"/>
      <c r="AO152" s="68"/>
      <c r="AP152" s="68"/>
      <c r="AQ152" s="68"/>
      <c r="AR152" s="68"/>
      <c r="AS152" s="68"/>
      <c r="AT152" s="68"/>
      <c r="AU152" s="68"/>
      <c r="AV152" s="68"/>
      <c r="AW152" s="68"/>
      <c r="AX152" s="68"/>
      <c r="AY152" s="68"/>
      <c r="AZ152" s="68"/>
      <c r="BA152" s="68"/>
      <c r="BB152" s="68"/>
      <c r="BC152" s="68"/>
      <c r="BD152" s="69"/>
      <c r="BE152" s="69"/>
      <c r="BF152" s="69"/>
      <c r="BG152" s="69"/>
      <c r="BH152" s="69"/>
      <c r="BI152" s="69"/>
      <c r="BJ152" s="69"/>
      <c r="BK152" s="69"/>
      <c r="BL152" s="69"/>
      <c r="BM152" s="69"/>
      <c r="BN152" s="69"/>
    </row>
    <row r="153" spans="1:66" s="70" customFormat="1" ht="15" customHeight="1" x14ac:dyDescent="0.2">
      <c r="A153" s="40">
        <v>4</v>
      </c>
      <c r="B153" s="50" t="s">
        <v>178</v>
      </c>
      <c r="C153" s="45">
        <v>1</v>
      </c>
      <c r="D153" s="42"/>
      <c r="E153" s="42">
        <v>0.3</v>
      </c>
      <c r="F153" s="51"/>
      <c r="G153" s="42">
        <v>0.4</v>
      </c>
      <c r="H153" s="46"/>
      <c r="I153" s="42">
        <v>40</v>
      </c>
      <c r="J153" s="43">
        <f>(C153+D153+L153)*I153/100</f>
        <v>0.4</v>
      </c>
      <c r="K153" s="52"/>
      <c r="L153" s="43"/>
      <c r="M153" s="42"/>
      <c r="N153" s="47">
        <f>(D153+E153+F153+H153+G153+J153+L153+M153)</f>
        <v>1.1000000000000001</v>
      </c>
      <c r="O153" s="47">
        <f t="shared" si="24"/>
        <v>2.1</v>
      </c>
      <c r="P153" s="48">
        <f t="shared" si="25"/>
        <v>14900</v>
      </c>
      <c r="Q153" s="48">
        <v>14900</v>
      </c>
      <c r="R153" s="48">
        <v>14900</v>
      </c>
      <c r="S153" s="49">
        <f t="shared" si="26"/>
        <v>44700</v>
      </c>
      <c r="T153" s="68"/>
      <c r="U153" s="68"/>
      <c r="V153" s="68"/>
      <c r="W153" s="68"/>
      <c r="X153" s="68"/>
      <c r="Y153" s="68"/>
      <c r="Z153" s="68"/>
      <c r="AA153" s="68"/>
      <c r="AB153" s="68"/>
      <c r="AC153" s="68"/>
      <c r="AD153" s="68"/>
      <c r="AE153" s="68"/>
      <c r="AF153" s="68"/>
      <c r="AG153" s="68"/>
      <c r="AH153" s="68"/>
      <c r="AI153" s="68"/>
      <c r="AJ153" s="68"/>
      <c r="AK153" s="68"/>
      <c r="AL153" s="68"/>
      <c r="AM153" s="68"/>
      <c r="AN153" s="68"/>
      <c r="AO153" s="68"/>
      <c r="AP153" s="68"/>
      <c r="AQ153" s="68"/>
      <c r="AR153" s="68"/>
      <c r="AS153" s="68"/>
      <c r="AT153" s="68"/>
      <c r="AU153" s="68"/>
      <c r="AV153" s="68"/>
      <c r="AW153" s="68"/>
      <c r="AX153" s="68"/>
      <c r="AY153" s="68"/>
      <c r="AZ153" s="68"/>
      <c r="BA153" s="68"/>
      <c r="BB153" s="68"/>
      <c r="BC153" s="68"/>
      <c r="BD153" s="69"/>
      <c r="BE153" s="69"/>
      <c r="BF153" s="69"/>
      <c r="BG153" s="69"/>
      <c r="BH153" s="69"/>
      <c r="BI153" s="69"/>
      <c r="BJ153" s="69"/>
      <c r="BK153" s="69"/>
      <c r="BL153" s="69"/>
      <c r="BM153" s="69"/>
      <c r="BN153" s="69"/>
    </row>
    <row r="154" spans="1:66" s="70" customFormat="1" ht="12" x14ac:dyDescent="0.2">
      <c r="A154" s="34" t="s">
        <v>179</v>
      </c>
      <c r="B154" s="67" t="s">
        <v>180</v>
      </c>
      <c r="C154" s="45"/>
      <c r="D154" s="42"/>
      <c r="E154" s="42"/>
      <c r="F154" s="51"/>
      <c r="G154" s="42"/>
      <c r="H154" s="46"/>
      <c r="I154" s="42"/>
      <c r="J154" s="43"/>
      <c r="K154" s="54"/>
      <c r="L154" s="43"/>
      <c r="M154" s="42"/>
      <c r="N154" s="47"/>
      <c r="O154" s="47"/>
      <c r="P154" s="48">
        <f>(C154+D154+L154)*1490000*1%</f>
        <v>0</v>
      </c>
      <c r="S154" s="49">
        <f t="shared" si="26"/>
        <v>0</v>
      </c>
      <c r="T154" s="68"/>
      <c r="U154" s="68"/>
      <c r="V154" s="68"/>
      <c r="W154" s="68"/>
      <c r="X154" s="68"/>
      <c r="Y154" s="68"/>
      <c r="Z154" s="68"/>
      <c r="AA154" s="68"/>
      <c r="AB154" s="68"/>
      <c r="AC154" s="68"/>
      <c r="AD154" s="68"/>
      <c r="AE154" s="68"/>
      <c r="AF154" s="68"/>
      <c r="AG154" s="68"/>
      <c r="AH154" s="68"/>
      <c r="AI154" s="68"/>
      <c r="AJ154" s="68"/>
      <c r="AK154" s="68"/>
      <c r="AL154" s="68"/>
      <c r="AM154" s="68"/>
      <c r="AN154" s="68"/>
      <c r="AO154" s="68"/>
      <c r="AP154" s="68"/>
      <c r="AQ154" s="68"/>
      <c r="AR154" s="68"/>
      <c r="AS154" s="68"/>
      <c r="AT154" s="68"/>
      <c r="AU154" s="68"/>
      <c r="AV154" s="68"/>
      <c r="AW154" s="68"/>
      <c r="AX154" s="68"/>
      <c r="AY154" s="68"/>
      <c r="AZ154" s="68"/>
      <c r="BA154" s="68"/>
      <c r="BB154" s="68"/>
      <c r="BC154" s="68"/>
      <c r="BD154" s="69"/>
      <c r="BE154" s="69"/>
      <c r="BF154" s="69"/>
      <c r="BG154" s="69"/>
      <c r="BH154" s="69"/>
      <c r="BI154" s="69"/>
      <c r="BJ154" s="69"/>
      <c r="BK154" s="69"/>
      <c r="BL154" s="69"/>
      <c r="BM154" s="69"/>
      <c r="BN154" s="69"/>
    </row>
    <row r="155" spans="1:66" s="70" customFormat="1" ht="18" customHeight="1" thickBot="1" x14ac:dyDescent="0.2">
      <c r="A155" s="71"/>
      <c r="B155" s="72" t="s">
        <v>181</v>
      </c>
      <c r="C155" s="73">
        <f t="shared" ref="C155:H155" si="27">SUM(C8:C154)</f>
        <v>390.94000000000045</v>
      </c>
      <c r="D155" s="73">
        <f t="shared" si="27"/>
        <v>12.500000000000007</v>
      </c>
      <c r="E155" s="73">
        <f t="shared" si="27"/>
        <v>35.700000000000017</v>
      </c>
      <c r="F155" s="73">
        <f t="shared" si="27"/>
        <v>3.5</v>
      </c>
      <c r="G155" s="73">
        <f t="shared" si="27"/>
        <v>13.89999999999999</v>
      </c>
      <c r="H155" s="73">
        <f t="shared" si="27"/>
        <v>6.8000000000000016</v>
      </c>
      <c r="I155" s="73"/>
      <c r="J155" s="73">
        <f>SUM(J8:J154)</f>
        <v>178.92022000000003</v>
      </c>
      <c r="K155" s="73"/>
      <c r="L155" s="73">
        <f t="shared" ref="L155:S155" si="28">SUM(L8:L154)</f>
        <v>5.6463999999999999</v>
      </c>
      <c r="M155" s="73">
        <f t="shared" si="28"/>
        <v>2.6999999999999997</v>
      </c>
      <c r="N155" s="73">
        <f t="shared" si="28"/>
        <v>259.66662000000008</v>
      </c>
      <c r="O155" s="73">
        <f t="shared" si="28"/>
        <v>650.60662000000048</v>
      </c>
      <c r="P155" s="74">
        <f t="shared" si="28"/>
        <v>6095387.3599999994</v>
      </c>
      <c r="Q155" s="74">
        <v>0</v>
      </c>
      <c r="R155" s="74">
        <f>SUM(R8:R153)</f>
        <v>6158652.7600000007</v>
      </c>
      <c r="S155" s="75">
        <f>SUM(S8:S154)</f>
        <v>18415401.970909093</v>
      </c>
      <c r="T155" s="68"/>
      <c r="U155" s="68"/>
      <c r="V155" s="68"/>
      <c r="W155" s="68"/>
      <c r="X155" s="68"/>
      <c r="Y155" s="68"/>
      <c r="Z155" s="68"/>
      <c r="AA155" s="68"/>
      <c r="AB155" s="68"/>
      <c r="AC155" s="68"/>
      <c r="AD155" s="68"/>
      <c r="AE155" s="68"/>
      <c r="AF155" s="68"/>
      <c r="AG155" s="68"/>
      <c r="AH155" s="68"/>
      <c r="AI155" s="68"/>
      <c r="AJ155" s="68"/>
      <c r="AK155" s="68"/>
      <c r="AL155" s="68"/>
      <c r="AM155" s="68"/>
      <c r="AN155" s="68"/>
      <c r="AO155" s="68"/>
      <c r="AP155" s="68"/>
      <c r="AQ155" s="68"/>
      <c r="AR155" s="68"/>
      <c r="AS155" s="68"/>
      <c r="AT155" s="68"/>
      <c r="AU155" s="68"/>
      <c r="AV155" s="68"/>
      <c r="AW155" s="68"/>
      <c r="AX155" s="68"/>
      <c r="AY155" s="68"/>
      <c r="AZ155" s="68"/>
      <c r="BA155" s="68"/>
      <c r="BB155" s="68"/>
      <c r="BC155" s="68"/>
      <c r="BD155" s="69"/>
      <c r="BE155" s="69"/>
      <c r="BF155" s="69"/>
      <c r="BG155" s="69"/>
      <c r="BH155" s="69"/>
      <c r="BI155" s="69"/>
      <c r="BJ155" s="69"/>
      <c r="BK155" s="69"/>
      <c r="BL155" s="69"/>
      <c r="BM155" s="69"/>
      <c r="BN155" s="69"/>
    </row>
    <row r="156" spans="1:66" s="70" customFormat="1" ht="16.5" thickTop="1" x14ac:dyDescent="0.25">
      <c r="A156" s="76"/>
      <c r="B156" s="77" t="s">
        <v>182</v>
      </c>
      <c r="C156" s="78" t="str">
        <f>[1]!VND(S155,TRUE)</f>
        <v>Mười tám triệu, bốn trăm mười lăm ngàn, bốn trăm lẻ một đồng, chín trăm bảy mươi xu</v>
      </c>
      <c r="D156" s="79"/>
      <c r="E156" s="79"/>
      <c r="F156" s="79"/>
      <c r="G156" s="79"/>
      <c r="H156" s="79"/>
      <c r="I156" s="80"/>
      <c r="J156" s="80"/>
      <c r="K156" s="80"/>
      <c r="L156" s="80"/>
      <c r="M156" s="79"/>
      <c r="N156" s="80"/>
      <c r="O156" s="80"/>
      <c r="P156" s="81"/>
      <c r="Q156" s="81"/>
      <c r="R156" s="81"/>
      <c r="S156" s="81"/>
      <c r="T156" s="68"/>
      <c r="U156" s="68"/>
      <c r="V156" s="68"/>
      <c r="W156" s="68"/>
      <c r="X156" s="68"/>
      <c r="Y156" s="68"/>
      <c r="Z156" s="68"/>
      <c r="AA156" s="68"/>
      <c r="AB156" s="68"/>
      <c r="AC156" s="68"/>
      <c r="AD156" s="68"/>
      <c r="AE156" s="68"/>
      <c r="AF156" s="68"/>
      <c r="AG156" s="68"/>
      <c r="AH156" s="68"/>
      <c r="AI156" s="68"/>
      <c r="AJ156" s="68"/>
      <c r="AK156" s="68"/>
      <c r="AL156" s="68"/>
      <c r="AM156" s="68"/>
      <c r="AN156" s="68"/>
      <c r="AO156" s="68"/>
      <c r="AP156" s="68"/>
      <c r="AQ156" s="68"/>
      <c r="AR156" s="68"/>
      <c r="AS156" s="68"/>
      <c r="AT156" s="68"/>
      <c r="AU156" s="68"/>
      <c r="AV156" s="68"/>
      <c r="AW156" s="68"/>
      <c r="AX156" s="68"/>
      <c r="AY156" s="68"/>
      <c r="AZ156" s="68"/>
      <c r="BA156" s="68"/>
      <c r="BB156" s="68"/>
      <c r="BC156" s="68"/>
      <c r="BD156" s="69"/>
      <c r="BE156" s="69"/>
      <c r="BF156" s="69"/>
      <c r="BG156" s="69"/>
      <c r="BH156" s="69"/>
      <c r="BI156" s="69"/>
      <c r="BJ156" s="69"/>
      <c r="BK156" s="69"/>
      <c r="BL156" s="69"/>
      <c r="BM156" s="69"/>
      <c r="BN156" s="69"/>
    </row>
    <row r="157" spans="1:66" s="70" customFormat="1" ht="15.75" x14ac:dyDescent="0.25">
      <c r="A157" s="82"/>
      <c r="B157" s="83"/>
      <c r="C157" s="84"/>
      <c r="D157" s="85"/>
      <c r="E157" s="85"/>
      <c r="F157" s="85"/>
      <c r="G157" s="85"/>
      <c r="H157" s="85"/>
      <c r="I157" s="85"/>
      <c r="J157" s="85"/>
      <c r="K157" s="85"/>
      <c r="L157" s="85"/>
      <c r="M157" s="86"/>
      <c r="N157" s="87"/>
      <c r="P157" s="88" t="s">
        <v>183</v>
      </c>
      <c r="Q157" s="88"/>
      <c r="R157" s="88"/>
      <c r="T157" s="68"/>
      <c r="U157" s="68"/>
      <c r="V157" s="68"/>
      <c r="W157" s="68"/>
      <c r="X157" s="68"/>
      <c r="Y157" s="68"/>
      <c r="Z157" s="68"/>
      <c r="AA157" s="68"/>
      <c r="AB157" s="68"/>
      <c r="AC157" s="68"/>
      <c r="AD157" s="68"/>
      <c r="AE157" s="68"/>
      <c r="AF157" s="68"/>
      <c r="AG157" s="68"/>
      <c r="AH157" s="68"/>
      <c r="AI157" s="68"/>
      <c r="AJ157" s="68"/>
      <c r="AK157" s="68"/>
      <c r="AL157" s="68"/>
      <c r="AM157" s="68"/>
      <c r="AN157" s="68"/>
      <c r="AO157" s="68"/>
      <c r="AP157" s="68"/>
      <c r="AQ157" s="68"/>
      <c r="AR157" s="68"/>
      <c r="AS157" s="68"/>
      <c r="AT157" s="68"/>
      <c r="AU157" s="68"/>
      <c r="AV157" s="68"/>
      <c r="AW157" s="68"/>
      <c r="AX157" s="68"/>
      <c r="AY157" s="68"/>
      <c r="AZ157" s="68"/>
      <c r="BA157" s="68"/>
      <c r="BB157" s="68"/>
      <c r="BC157" s="68"/>
      <c r="BD157" s="69"/>
      <c r="BE157" s="69"/>
      <c r="BF157" s="69"/>
      <c r="BG157" s="69"/>
      <c r="BH157" s="69"/>
      <c r="BI157" s="69"/>
      <c r="BJ157" s="69"/>
      <c r="BK157" s="69"/>
      <c r="BL157" s="69"/>
      <c r="BM157" s="69"/>
      <c r="BN157" s="69"/>
    </row>
    <row r="158" spans="1:66" s="70" customFormat="1" ht="15.75" x14ac:dyDescent="0.25">
      <c r="A158" s="89"/>
      <c r="B158" s="90"/>
      <c r="C158" s="91"/>
      <c r="D158" s="90"/>
      <c r="E158" s="91"/>
      <c r="F158" s="92"/>
      <c r="G158" s="91"/>
      <c r="H158" s="91"/>
      <c r="I158" s="91"/>
      <c r="J158" s="93"/>
      <c r="K158" s="91"/>
      <c r="L158" s="91"/>
      <c r="M158" s="91"/>
      <c r="N158" s="94"/>
      <c r="P158" s="88" t="s">
        <v>184</v>
      </c>
      <c r="Q158" s="88"/>
      <c r="R158" s="88"/>
      <c r="T158" s="68"/>
      <c r="U158" s="68"/>
      <c r="V158" s="68"/>
      <c r="W158" s="68"/>
      <c r="X158" s="68"/>
      <c r="Y158" s="68"/>
      <c r="Z158" s="68"/>
      <c r="AA158" s="68"/>
      <c r="AB158" s="68"/>
      <c r="AC158" s="68"/>
      <c r="AD158" s="68"/>
      <c r="AE158" s="68"/>
      <c r="AF158" s="68"/>
      <c r="AG158" s="68"/>
      <c r="AH158" s="68"/>
      <c r="AI158" s="68"/>
      <c r="AJ158" s="68"/>
      <c r="AK158" s="68"/>
      <c r="AL158" s="68"/>
      <c r="AM158" s="68"/>
      <c r="AN158" s="68"/>
      <c r="AO158" s="68"/>
      <c r="AP158" s="68"/>
      <c r="AQ158" s="68"/>
      <c r="AR158" s="68"/>
      <c r="AS158" s="68"/>
      <c r="AT158" s="68"/>
      <c r="AU158" s="68"/>
      <c r="AV158" s="68"/>
      <c r="AW158" s="68"/>
      <c r="AX158" s="68"/>
      <c r="AY158" s="68"/>
      <c r="AZ158" s="68"/>
      <c r="BA158" s="68"/>
      <c r="BB158" s="68"/>
      <c r="BC158" s="68"/>
      <c r="BD158" s="69"/>
      <c r="BE158" s="69"/>
      <c r="BF158" s="69"/>
      <c r="BG158" s="69"/>
      <c r="BH158" s="69"/>
      <c r="BI158" s="69"/>
      <c r="BJ158" s="69"/>
      <c r="BK158" s="69"/>
      <c r="BL158" s="69"/>
      <c r="BM158" s="69"/>
      <c r="BN158" s="69"/>
    </row>
    <row r="159" spans="1:66" s="70" customFormat="1" ht="15.75" x14ac:dyDescent="0.25">
      <c r="A159" s="89"/>
      <c r="B159" s="95" t="s">
        <v>185</v>
      </c>
      <c r="C159" s="96"/>
      <c r="D159" s="97"/>
      <c r="E159" s="96"/>
      <c r="F159" s="96"/>
      <c r="G159" s="98" t="s">
        <v>186</v>
      </c>
      <c r="H159" s="99"/>
      <c r="I159" s="96"/>
      <c r="J159" s="100"/>
      <c r="P159" s="101" t="s">
        <v>187</v>
      </c>
      <c r="Q159" s="101"/>
      <c r="R159" s="101"/>
      <c r="T159" s="68"/>
      <c r="U159" s="68"/>
      <c r="V159" s="68"/>
      <c r="W159" s="68"/>
      <c r="X159" s="68"/>
      <c r="Y159" s="68"/>
      <c r="Z159" s="68"/>
      <c r="AA159" s="68"/>
      <c r="AB159" s="68"/>
      <c r="AC159" s="68"/>
      <c r="AD159" s="68"/>
      <c r="AE159" s="68"/>
      <c r="AF159" s="68"/>
      <c r="AG159" s="68"/>
      <c r="AH159" s="68"/>
      <c r="AI159" s="68"/>
      <c r="AJ159" s="68"/>
      <c r="AK159" s="68"/>
      <c r="AL159" s="68"/>
      <c r="AM159" s="68"/>
      <c r="AN159" s="68"/>
      <c r="AO159" s="68"/>
      <c r="AP159" s="68"/>
      <c r="AQ159" s="68"/>
      <c r="AR159" s="68"/>
      <c r="AS159" s="68"/>
      <c r="AT159" s="68"/>
      <c r="AU159" s="68"/>
      <c r="AV159" s="68"/>
      <c r="AW159" s="68"/>
      <c r="AX159" s="68"/>
      <c r="AY159" s="68"/>
      <c r="AZ159" s="68"/>
      <c r="BA159" s="68"/>
      <c r="BB159" s="68"/>
      <c r="BC159" s="68"/>
      <c r="BD159" s="69"/>
      <c r="BE159" s="69"/>
      <c r="BF159" s="69"/>
      <c r="BG159" s="69"/>
      <c r="BH159" s="69"/>
      <c r="BI159" s="69"/>
      <c r="BJ159" s="69"/>
      <c r="BK159" s="69"/>
      <c r="BL159" s="69"/>
      <c r="BM159" s="69"/>
      <c r="BN159" s="69"/>
    </row>
    <row r="160" spans="1:66" s="70" customFormat="1" ht="15.75" x14ac:dyDescent="0.25">
      <c r="A160" s="89"/>
      <c r="B160" s="97"/>
      <c r="C160" s="96"/>
      <c r="D160" s="97"/>
      <c r="E160" s="96"/>
      <c r="F160" s="96"/>
      <c r="G160" s="102"/>
      <c r="H160" s="102"/>
      <c r="I160" s="96"/>
      <c r="J160" s="100"/>
      <c r="P160" s="101"/>
      <c r="Q160" s="101"/>
      <c r="R160" s="101"/>
      <c r="T160" s="68"/>
      <c r="U160" s="68"/>
      <c r="V160" s="68"/>
      <c r="W160" s="68"/>
      <c r="X160" s="68"/>
      <c r="Y160" s="68"/>
      <c r="Z160" s="68"/>
      <c r="AA160" s="68"/>
      <c r="AB160" s="68"/>
      <c r="AC160" s="68"/>
      <c r="AD160" s="68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  <c r="AT160" s="68"/>
      <c r="AU160" s="68"/>
      <c r="AV160" s="68"/>
      <c r="AW160" s="68"/>
      <c r="AX160" s="68"/>
      <c r="AY160" s="68"/>
      <c r="AZ160" s="68"/>
      <c r="BA160" s="68"/>
      <c r="BB160" s="68"/>
      <c r="BC160" s="68"/>
      <c r="BD160" s="69"/>
      <c r="BE160" s="69"/>
      <c r="BF160" s="69"/>
      <c r="BG160" s="69"/>
      <c r="BH160" s="69"/>
      <c r="BI160" s="69"/>
      <c r="BJ160" s="69"/>
      <c r="BK160" s="69"/>
      <c r="BL160" s="69"/>
      <c r="BM160" s="69"/>
      <c r="BN160" s="69"/>
    </row>
    <row r="161" spans="1:66" s="70" customFormat="1" ht="21" customHeight="1" x14ac:dyDescent="0.25">
      <c r="A161" s="89"/>
      <c r="B161" s="103"/>
      <c r="C161" s="103"/>
      <c r="D161" s="103"/>
      <c r="E161" s="103"/>
      <c r="F161" s="103"/>
      <c r="G161" s="103"/>
      <c r="H161" s="103"/>
      <c r="I161" s="103"/>
      <c r="J161" s="103"/>
      <c r="O161" s="103"/>
      <c r="P161" s="104"/>
      <c r="Q161" s="104"/>
      <c r="R161" s="104"/>
      <c r="T161" s="68"/>
      <c r="U161" s="68"/>
      <c r="V161" s="68"/>
      <c r="W161" s="68"/>
      <c r="X161" s="68"/>
      <c r="Y161" s="68"/>
      <c r="Z161" s="68"/>
      <c r="AA161" s="68"/>
      <c r="AB161" s="68"/>
      <c r="AC161" s="68"/>
      <c r="AD161" s="68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  <c r="AT161" s="68"/>
      <c r="AU161" s="68"/>
      <c r="AV161" s="68"/>
      <c r="AW161" s="68"/>
      <c r="AX161" s="68"/>
      <c r="AY161" s="68"/>
      <c r="AZ161" s="68"/>
      <c r="BA161" s="68"/>
      <c r="BB161" s="68"/>
      <c r="BC161" s="68"/>
      <c r="BD161" s="69"/>
      <c r="BE161" s="69"/>
      <c r="BF161" s="69"/>
      <c r="BG161" s="69"/>
      <c r="BH161" s="69"/>
      <c r="BI161" s="69"/>
      <c r="BJ161" s="69"/>
      <c r="BK161" s="69"/>
      <c r="BL161" s="69"/>
      <c r="BM161" s="69"/>
      <c r="BN161" s="69"/>
    </row>
    <row r="162" spans="1:66" s="70" customFormat="1" ht="15" x14ac:dyDescent="0.25">
      <c r="A162" s="105"/>
      <c r="B162" s="106"/>
      <c r="C162" s="107"/>
      <c r="D162" s="108"/>
      <c r="E162" s="107"/>
      <c r="F162" s="107"/>
      <c r="G162" s="106"/>
      <c r="H162" s="106"/>
      <c r="I162" s="96"/>
      <c r="J162" s="109"/>
      <c r="P162" s="104"/>
      <c r="Q162" s="104"/>
      <c r="R162" s="104"/>
      <c r="T162" s="68"/>
      <c r="U162" s="68"/>
      <c r="V162" s="68"/>
      <c r="W162" s="68"/>
      <c r="X162" s="68"/>
      <c r="Y162" s="68"/>
      <c r="Z162" s="68"/>
      <c r="AA162" s="68"/>
      <c r="AB162" s="68"/>
      <c r="AC162" s="68"/>
      <c r="AD162" s="68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  <c r="AT162" s="68"/>
      <c r="AU162" s="68"/>
      <c r="AV162" s="68"/>
      <c r="AW162" s="68"/>
      <c r="AX162" s="68"/>
      <c r="AY162" s="68"/>
      <c r="AZ162" s="68"/>
      <c r="BA162" s="68"/>
      <c r="BB162" s="68"/>
      <c r="BC162" s="68"/>
      <c r="BD162" s="69"/>
      <c r="BE162" s="69"/>
      <c r="BF162" s="69"/>
      <c r="BG162" s="69"/>
      <c r="BH162" s="69"/>
      <c r="BI162" s="69"/>
      <c r="BJ162" s="69"/>
      <c r="BK162" s="69"/>
      <c r="BL162" s="69"/>
      <c r="BM162" s="69"/>
      <c r="BN162" s="69"/>
    </row>
    <row r="163" spans="1:66" s="70" customFormat="1" ht="14.25" x14ac:dyDescent="0.2">
      <c r="A163" s="110"/>
      <c r="B163" s="111" t="s">
        <v>36</v>
      </c>
      <c r="C163" s="112"/>
      <c r="D163" s="113"/>
      <c r="E163" s="113"/>
      <c r="F163" s="114"/>
      <c r="G163" s="115" t="s">
        <v>188</v>
      </c>
      <c r="H163" s="99"/>
      <c r="I163" s="96"/>
      <c r="J163" s="113"/>
      <c r="P163" s="116" t="s">
        <v>189</v>
      </c>
      <c r="Q163" s="116"/>
      <c r="R163" s="116"/>
      <c r="T163" s="68"/>
      <c r="U163" s="68"/>
      <c r="V163" s="68"/>
      <c r="W163" s="68"/>
      <c r="X163" s="68"/>
      <c r="Y163" s="68"/>
      <c r="Z163" s="68"/>
      <c r="AA163" s="68"/>
      <c r="AB163" s="68"/>
      <c r="AC163" s="68"/>
      <c r="AD163" s="68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  <c r="AT163" s="68"/>
      <c r="AU163" s="68"/>
      <c r="AV163" s="68"/>
      <c r="AW163" s="68"/>
      <c r="AX163" s="68"/>
      <c r="AY163" s="68"/>
      <c r="AZ163" s="68"/>
      <c r="BA163" s="68"/>
      <c r="BB163" s="68"/>
      <c r="BC163" s="68"/>
      <c r="BD163" s="69"/>
      <c r="BE163" s="69"/>
      <c r="BF163" s="69"/>
      <c r="BG163" s="69"/>
      <c r="BH163" s="69"/>
      <c r="BI163" s="69"/>
      <c r="BJ163" s="69"/>
      <c r="BK163" s="69"/>
      <c r="BL163" s="69"/>
      <c r="BM163" s="69"/>
      <c r="BN163" s="69"/>
    </row>
    <row r="164" spans="1:66" s="70" customFormat="1" x14ac:dyDescent="0.2">
      <c r="A164" s="110"/>
      <c r="B164" s="12"/>
      <c r="C164" s="117"/>
      <c r="D164" s="117"/>
      <c r="E164" s="117"/>
      <c r="G164" s="117"/>
      <c r="H164" s="117"/>
      <c r="I164" s="118"/>
      <c r="J164" s="117"/>
      <c r="K164" s="117"/>
      <c r="L164" s="117"/>
      <c r="M164" s="117"/>
      <c r="N164" s="119"/>
      <c r="O164" s="119"/>
      <c r="P164" s="119"/>
      <c r="Q164" s="119"/>
      <c r="R164" s="119"/>
      <c r="S164" s="120"/>
      <c r="T164" s="68"/>
      <c r="U164" s="68"/>
      <c r="V164" s="68"/>
      <c r="W164" s="68"/>
      <c r="X164" s="68"/>
      <c r="Y164" s="68"/>
      <c r="Z164" s="68"/>
      <c r="AA164" s="68"/>
      <c r="AB164" s="68"/>
      <c r="AC164" s="68"/>
      <c r="AD164" s="68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  <c r="AT164" s="68"/>
      <c r="AU164" s="68"/>
      <c r="AV164" s="68"/>
      <c r="AW164" s="68"/>
      <c r="AX164" s="68"/>
      <c r="AY164" s="68"/>
      <c r="AZ164" s="68"/>
      <c r="BA164" s="68"/>
      <c r="BB164" s="68"/>
      <c r="BC164" s="68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</row>
    <row r="165" spans="1:66" s="70" customFormat="1" x14ac:dyDescent="0.2">
      <c r="A165" s="110"/>
      <c r="B165" s="12"/>
      <c r="C165" s="117"/>
      <c r="D165" s="117"/>
      <c r="E165" s="117"/>
      <c r="G165" s="117"/>
      <c r="H165" s="117"/>
      <c r="I165" s="117"/>
      <c r="J165" s="117"/>
      <c r="K165" s="117"/>
      <c r="L165" s="117"/>
      <c r="M165" s="117"/>
      <c r="N165" s="119"/>
      <c r="O165" s="119"/>
      <c r="P165" s="119"/>
      <c r="Q165" s="119"/>
      <c r="R165" s="119"/>
      <c r="S165" s="120"/>
      <c r="T165" s="68"/>
      <c r="U165" s="68"/>
      <c r="V165" s="68"/>
      <c r="W165" s="68"/>
      <c r="X165" s="68"/>
      <c r="Y165" s="68"/>
      <c r="Z165" s="68"/>
      <c r="AA165" s="68"/>
      <c r="AB165" s="68"/>
      <c r="AC165" s="68"/>
      <c r="AD165" s="68"/>
      <c r="AE165" s="68"/>
      <c r="AF165" s="68"/>
      <c r="AG165" s="68"/>
      <c r="AH165" s="68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  <c r="AT165" s="68"/>
      <c r="AU165" s="68"/>
      <c r="AV165" s="68"/>
      <c r="AW165" s="68"/>
      <c r="AX165" s="68"/>
      <c r="AY165" s="68"/>
      <c r="AZ165" s="68"/>
      <c r="BA165" s="68"/>
      <c r="BB165" s="68"/>
      <c r="BC165" s="68"/>
      <c r="BD165" s="69"/>
      <c r="BE165" s="69"/>
      <c r="BF165" s="69"/>
      <c r="BG165" s="69"/>
      <c r="BH165" s="69"/>
      <c r="BI165" s="69"/>
      <c r="BJ165" s="69"/>
      <c r="BK165" s="69"/>
      <c r="BL165" s="69"/>
      <c r="BM165" s="69"/>
      <c r="BN165" s="69"/>
    </row>
    <row r="166" spans="1:66" s="70" customFormat="1" x14ac:dyDescent="0.2">
      <c r="A166" s="110"/>
      <c r="B166" s="12"/>
      <c r="C166" s="121"/>
      <c r="D166" s="121"/>
      <c r="E166" s="121"/>
      <c r="F166" s="121"/>
      <c r="G166" s="121"/>
      <c r="H166" s="121"/>
      <c r="I166" s="118"/>
      <c r="J166" s="121"/>
      <c r="K166" s="121"/>
      <c r="L166" s="121"/>
      <c r="M166" s="121"/>
      <c r="N166" s="122"/>
      <c r="O166" s="122"/>
      <c r="P166" s="120"/>
      <c r="Q166" s="120"/>
      <c r="R166" s="120"/>
      <c r="S166" s="120"/>
      <c r="T166" s="68"/>
      <c r="U166" s="68"/>
      <c r="V166" s="68"/>
      <c r="W166" s="68"/>
      <c r="X166" s="68"/>
      <c r="Y166" s="68"/>
      <c r="Z166" s="68"/>
      <c r="AA166" s="68"/>
      <c r="AB166" s="68"/>
      <c r="AC166" s="68"/>
      <c r="AD166" s="68"/>
      <c r="AE166" s="68"/>
      <c r="AF166" s="68"/>
      <c r="AG166" s="68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  <c r="AT166" s="68"/>
      <c r="AU166" s="68"/>
      <c r="AV166" s="68"/>
      <c r="AW166" s="68"/>
      <c r="AX166" s="68"/>
      <c r="AY166" s="68"/>
      <c r="AZ166" s="68"/>
      <c r="BA166" s="68"/>
      <c r="BB166" s="68"/>
      <c r="BC166" s="68"/>
      <c r="BD166" s="69"/>
      <c r="BE166" s="69"/>
      <c r="BF166" s="69"/>
      <c r="BG166" s="69"/>
      <c r="BH166" s="69"/>
      <c r="BI166" s="69"/>
      <c r="BJ166" s="69"/>
      <c r="BK166" s="69"/>
      <c r="BL166" s="69"/>
      <c r="BM166" s="69"/>
      <c r="BN166" s="69"/>
    </row>
    <row r="167" spans="1:66" s="70" customFormat="1" x14ac:dyDescent="0.2">
      <c r="A167" s="110"/>
      <c r="B167" s="12"/>
      <c r="C167" s="121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2"/>
      <c r="O167" s="122"/>
      <c r="P167" s="120"/>
      <c r="Q167" s="120"/>
      <c r="R167" s="120"/>
      <c r="S167" s="120"/>
      <c r="T167" s="68"/>
      <c r="U167" s="68"/>
      <c r="V167" s="68"/>
      <c r="W167" s="68"/>
      <c r="X167" s="68"/>
      <c r="Y167" s="68"/>
      <c r="Z167" s="68"/>
      <c r="AA167" s="68"/>
      <c r="AB167" s="68"/>
      <c r="AC167" s="68"/>
      <c r="AD167" s="68"/>
      <c r="AE167" s="68"/>
      <c r="AF167" s="68"/>
      <c r="AG167" s="68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  <c r="AT167" s="68"/>
      <c r="AU167" s="68"/>
      <c r="AV167" s="68"/>
      <c r="AW167" s="68"/>
      <c r="AX167" s="68"/>
      <c r="AY167" s="68"/>
      <c r="AZ167" s="68"/>
      <c r="BA167" s="68"/>
      <c r="BB167" s="68"/>
      <c r="BC167" s="68"/>
      <c r="BD167" s="69"/>
      <c r="BE167" s="69"/>
      <c r="BF167" s="69"/>
      <c r="BG167" s="69"/>
      <c r="BH167" s="69"/>
      <c r="BI167" s="69"/>
      <c r="BJ167" s="69"/>
      <c r="BK167" s="69"/>
      <c r="BL167" s="69"/>
      <c r="BM167" s="69"/>
      <c r="BN167" s="69"/>
    </row>
    <row r="168" spans="1:66" s="70" customFormat="1" x14ac:dyDescent="0.2">
      <c r="A168" s="110"/>
      <c r="B168" s="12"/>
      <c r="C168" s="121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2"/>
      <c r="O168" s="122"/>
      <c r="P168" s="120"/>
      <c r="Q168" s="120"/>
      <c r="R168" s="120"/>
      <c r="S168" s="120"/>
      <c r="T168" s="68"/>
      <c r="U168" s="68"/>
      <c r="V168" s="68"/>
      <c r="W168" s="68"/>
      <c r="X168" s="68"/>
      <c r="Y168" s="68"/>
      <c r="Z168" s="68"/>
      <c r="AA168" s="68"/>
      <c r="AB168" s="68"/>
      <c r="AC168" s="68"/>
      <c r="AD168" s="68"/>
      <c r="AE168" s="68"/>
      <c r="AF168" s="68"/>
      <c r="AG168" s="68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  <c r="AT168" s="68"/>
      <c r="AU168" s="68"/>
      <c r="AV168" s="68"/>
      <c r="AW168" s="68"/>
      <c r="AX168" s="68"/>
      <c r="AY168" s="68"/>
      <c r="AZ168" s="68"/>
      <c r="BA168" s="68"/>
      <c r="BB168" s="68"/>
      <c r="BC168" s="68"/>
      <c r="BD168" s="69"/>
      <c r="BE168" s="69"/>
      <c r="BF168" s="69"/>
      <c r="BG168" s="69"/>
      <c r="BH168" s="69"/>
      <c r="BI168" s="69"/>
      <c r="BJ168" s="69"/>
      <c r="BK168" s="69"/>
      <c r="BL168" s="69"/>
      <c r="BM168" s="69"/>
      <c r="BN168" s="69"/>
    </row>
    <row r="169" spans="1:66" s="70" customFormat="1" x14ac:dyDescent="0.2">
      <c r="A169" s="110"/>
      <c r="B169" s="12"/>
      <c r="C169" s="123"/>
      <c r="D169" s="123"/>
      <c r="E169" s="123"/>
      <c r="F169" s="121"/>
      <c r="G169" s="121"/>
      <c r="H169" s="121"/>
      <c r="J169" s="122"/>
      <c r="K169" s="122"/>
      <c r="L169" s="122"/>
      <c r="M169" s="123"/>
      <c r="N169" s="122"/>
      <c r="O169" s="122"/>
      <c r="P169" s="120"/>
      <c r="Q169" s="120"/>
      <c r="R169" s="120"/>
      <c r="S169" s="122"/>
      <c r="T169" s="68"/>
      <c r="U169" s="68"/>
      <c r="V169" s="68"/>
      <c r="W169" s="68"/>
      <c r="X169" s="68"/>
      <c r="Y169" s="68"/>
      <c r="Z169" s="68"/>
      <c r="AA169" s="68"/>
      <c r="AB169" s="68"/>
      <c r="AC169" s="68"/>
      <c r="AD169" s="68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  <c r="AT169" s="68"/>
      <c r="AU169" s="68"/>
      <c r="AV169" s="68"/>
      <c r="AW169" s="68"/>
      <c r="AX169" s="68"/>
      <c r="AY169" s="68"/>
      <c r="AZ169" s="68"/>
      <c r="BA169" s="68"/>
      <c r="BB169" s="68"/>
      <c r="BC169" s="68"/>
      <c r="BD169" s="69"/>
      <c r="BE169" s="69"/>
      <c r="BF169" s="69"/>
      <c r="BG169" s="69"/>
      <c r="BH169" s="69"/>
      <c r="BI169" s="69"/>
      <c r="BJ169" s="69"/>
      <c r="BK169" s="69"/>
      <c r="BL169" s="69"/>
      <c r="BM169" s="69"/>
      <c r="BN169" s="69"/>
    </row>
    <row r="170" spans="1:66" s="70" customFormat="1" x14ac:dyDescent="0.2">
      <c r="A170" s="110"/>
      <c r="B170" s="12"/>
      <c r="C170" s="121"/>
      <c r="D170" s="122"/>
      <c r="E170" s="122"/>
      <c r="F170" s="122"/>
      <c r="G170" s="122"/>
      <c r="H170" s="122"/>
      <c r="I170" s="122"/>
      <c r="J170" s="122"/>
      <c r="K170" s="122"/>
      <c r="L170" s="122"/>
      <c r="M170" s="122"/>
      <c r="N170" s="122"/>
      <c r="O170" s="122"/>
      <c r="P170" s="120"/>
      <c r="Q170" s="120"/>
      <c r="R170" s="120"/>
      <c r="S170" s="123"/>
      <c r="T170" s="68"/>
      <c r="U170" s="68"/>
      <c r="V170" s="68"/>
      <c r="W170" s="68"/>
      <c r="X170" s="68"/>
      <c r="Y170" s="68"/>
      <c r="Z170" s="68"/>
      <c r="AA170" s="68"/>
      <c r="AB170" s="68"/>
      <c r="AC170" s="68"/>
      <c r="AD170" s="68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  <c r="AT170" s="68"/>
      <c r="AU170" s="68"/>
      <c r="AV170" s="68"/>
      <c r="AW170" s="68"/>
      <c r="AX170" s="68"/>
      <c r="AY170" s="68"/>
      <c r="AZ170" s="68"/>
      <c r="BA170" s="68"/>
      <c r="BB170" s="68"/>
      <c r="BC170" s="68"/>
      <c r="BD170" s="69"/>
      <c r="BE170" s="69"/>
      <c r="BF170" s="69"/>
      <c r="BG170" s="69"/>
      <c r="BH170" s="69"/>
      <c r="BI170" s="69"/>
      <c r="BJ170" s="69"/>
      <c r="BK170" s="69"/>
      <c r="BL170" s="69"/>
      <c r="BM170" s="69"/>
      <c r="BN170" s="69"/>
    </row>
    <row r="171" spans="1:66" s="70" customFormat="1" x14ac:dyDescent="0.2">
      <c r="A171" s="110"/>
      <c r="B171" s="12"/>
      <c r="C171" s="121"/>
      <c r="D171" s="122"/>
      <c r="E171" s="122"/>
      <c r="F171" s="122"/>
      <c r="G171" s="122"/>
      <c r="H171" s="122"/>
      <c r="I171" s="122"/>
      <c r="J171" s="122"/>
      <c r="K171" s="122"/>
      <c r="L171" s="122"/>
      <c r="M171" s="122"/>
      <c r="N171" s="122"/>
      <c r="O171" s="122"/>
      <c r="P171" s="120"/>
      <c r="Q171" s="120"/>
      <c r="R171" s="120"/>
      <c r="S171" s="123"/>
      <c r="T171" s="68"/>
      <c r="U171" s="68"/>
      <c r="V171" s="68"/>
      <c r="W171" s="68"/>
      <c r="X171" s="68"/>
      <c r="Y171" s="68"/>
      <c r="Z171" s="68"/>
      <c r="AA171" s="68"/>
      <c r="AB171" s="68"/>
      <c r="AC171" s="68"/>
      <c r="AD171" s="68"/>
      <c r="AE171" s="68"/>
      <c r="AF171" s="68"/>
      <c r="AG171" s="68"/>
      <c r="AH171" s="68"/>
      <c r="AI171" s="68"/>
      <c r="AJ171" s="68"/>
      <c r="AK171" s="68"/>
      <c r="AL171" s="68"/>
      <c r="AM171" s="68"/>
      <c r="AN171" s="68"/>
      <c r="AO171" s="68"/>
      <c r="AP171" s="68"/>
      <c r="AQ171" s="68"/>
      <c r="AR171" s="68"/>
      <c r="AS171" s="68"/>
      <c r="AT171" s="68"/>
      <c r="AU171" s="68"/>
      <c r="AV171" s="68"/>
      <c r="AW171" s="68"/>
      <c r="AX171" s="68"/>
      <c r="AY171" s="68"/>
      <c r="AZ171" s="68"/>
      <c r="BA171" s="68"/>
      <c r="BB171" s="68"/>
      <c r="BC171" s="68"/>
      <c r="BD171" s="69"/>
      <c r="BE171" s="69"/>
      <c r="BF171" s="69"/>
      <c r="BG171" s="69"/>
      <c r="BH171" s="69"/>
      <c r="BI171" s="69"/>
      <c r="BJ171" s="69"/>
      <c r="BK171" s="69"/>
      <c r="BL171" s="69"/>
      <c r="BM171" s="69"/>
      <c r="BN171" s="69"/>
    </row>
    <row r="172" spans="1:66" s="70" customFormat="1" x14ac:dyDescent="0.2">
      <c r="A172" s="110"/>
      <c r="B172" s="12"/>
      <c r="C172" s="121"/>
      <c r="D172" s="123"/>
      <c r="E172" s="123"/>
      <c r="F172" s="121"/>
      <c r="G172" s="121"/>
      <c r="H172" s="121"/>
      <c r="I172" s="122"/>
      <c r="J172" s="122"/>
      <c r="K172" s="122"/>
      <c r="L172" s="122"/>
      <c r="M172" s="123"/>
      <c r="N172" s="122"/>
      <c r="O172" s="122"/>
      <c r="P172" s="120"/>
      <c r="Q172" s="120"/>
      <c r="R172" s="120"/>
      <c r="S172" s="123"/>
      <c r="T172" s="68"/>
      <c r="U172" s="68"/>
      <c r="V172" s="68"/>
      <c r="W172" s="68"/>
      <c r="X172" s="68"/>
      <c r="Y172" s="68"/>
      <c r="Z172" s="68"/>
      <c r="AA172" s="68"/>
      <c r="AB172" s="68"/>
      <c r="AC172" s="68"/>
      <c r="AD172" s="68"/>
      <c r="AE172" s="68"/>
      <c r="AF172" s="68"/>
      <c r="AG172" s="68"/>
      <c r="AH172" s="68"/>
      <c r="AI172" s="68"/>
      <c r="AJ172" s="68"/>
      <c r="AK172" s="68"/>
      <c r="AL172" s="68"/>
      <c r="AM172" s="68"/>
      <c r="AN172" s="68"/>
      <c r="AO172" s="68"/>
      <c r="AP172" s="68"/>
      <c r="AQ172" s="68"/>
      <c r="AR172" s="68"/>
      <c r="AS172" s="68"/>
      <c r="AT172" s="68"/>
      <c r="AU172" s="68"/>
      <c r="AV172" s="68"/>
      <c r="AW172" s="68"/>
      <c r="AX172" s="68"/>
      <c r="AY172" s="68"/>
      <c r="AZ172" s="68"/>
      <c r="BA172" s="68"/>
      <c r="BB172" s="68"/>
      <c r="BC172" s="68"/>
      <c r="BD172" s="69"/>
      <c r="BE172" s="69"/>
      <c r="BF172" s="69"/>
      <c r="BG172" s="69"/>
      <c r="BH172" s="69"/>
      <c r="BI172" s="69"/>
      <c r="BJ172" s="69"/>
      <c r="BK172" s="69"/>
      <c r="BL172" s="69"/>
      <c r="BM172" s="69"/>
      <c r="BN172" s="69"/>
    </row>
    <row r="173" spans="1:66" s="70" customFormat="1" x14ac:dyDescent="0.2">
      <c r="A173" s="110"/>
      <c r="B173" s="12"/>
      <c r="C173" s="121"/>
      <c r="D173" s="123"/>
      <c r="E173" s="123"/>
      <c r="F173" s="121"/>
      <c r="G173" s="121"/>
      <c r="H173" s="121"/>
      <c r="J173" s="122"/>
      <c r="K173" s="122"/>
      <c r="L173" s="122"/>
      <c r="M173" s="123"/>
      <c r="N173" s="122"/>
      <c r="O173" s="122"/>
      <c r="P173" s="120"/>
      <c r="Q173" s="120"/>
      <c r="R173" s="120"/>
      <c r="S173" s="123"/>
      <c r="T173" s="68"/>
      <c r="U173" s="68"/>
      <c r="V173" s="68"/>
      <c r="W173" s="68"/>
      <c r="X173" s="68"/>
      <c r="Y173" s="68"/>
      <c r="Z173" s="68"/>
      <c r="AA173" s="68"/>
      <c r="AB173" s="68"/>
      <c r="AC173" s="68"/>
      <c r="AD173" s="68"/>
      <c r="AE173" s="68"/>
      <c r="AF173" s="68"/>
      <c r="AG173" s="68"/>
      <c r="AH173" s="68"/>
      <c r="AI173" s="68"/>
      <c r="AJ173" s="68"/>
      <c r="AK173" s="68"/>
      <c r="AL173" s="68"/>
      <c r="AM173" s="68"/>
      <c r="AN173" s="68"/>
      <c r="AO173" s="68"/>
      <c r="AP173" s="68"/>
      <c r="AQ173" s="68"/>
      <c r="AR173" s="68"/>
      <c r="AS173" s="68"/>
      <c r="AT173" s="68"/>
      <c r="AU173" s="68"/>
      <c r="AV173" s="68"/>
      <c r="AW173" s="68"/>
      <c r="AX173" s="68"/>
      <c r="AY173" s="68"/>
      <c r="AZ173" s="68"/>
      <c r="BA173" s="68"/>
      <c r="BB173" s="68"/>
      <c r="BC173" s="68"/>
      <c r="BD173" s="69"/>
      <c r="BE173" s="69"/>
      <c r="BF173" s="69"/>
      <c r="BG173" s="69"/>
      <c r="BH173" s="69"/>
      <c r="BI173" s="69"/>
      <c r="BJ173" s="69"/>
      <c r="BK173" s="69"/>
      <c r="BL173" s="69"/>
      <c r="BM173" s="69"/>
      <c r="BN173" s="69"/>
    </row>
    <row r="174" spans="1:66" s="70" customFormat="1" x14ac:dyDescent="0.2">
      <c r="A174" s="110"/>
      <c r="B174" s="12"/>
      <c r="C174" s="122"/>
      <c r="D174" s="122"/>
      <c r="E174" s="122"/>
      <c r="F174" s="122"/>
      <c r="G174" s="122"/>
      <c r="H174" s="122"/>
      <c r="I174" s="122"/>
      <c r="J174" s="122"/>
      <c r="K174" s="122"/>
      <c r="L174" s="122"/>
      <c r="M174" s="123"/>
      <c r="N174" s="122"/>
      <c r="O174" s="122"/>
      <c r="P174" s="120"/>
      <c r="Q174" s="120"/>
      <c r="R174" s="120"/>
      <c r="S174" s="122"/>
      <c r="T174" s="68"/>
      <c r="U174" s="68"/>
      <c r="V174" s="68"/>
      <c r="W174" s="68"/>
      <c r="X174" s="68"/>
      <c r="Y174" s="68"/>
      <c r="Z174" s="68"/>
      <c r="AA174" s="68"/>
      <c r="AB174" s="68"/>
      <c r="AC174" s="68"/>
      <c r="AD174" s="68"/>
      <c r="AE174" s="68"/>
      <c r="AF174" s="68"/>
      <c r="AG174" s="68"/>
      <c r="AH174" s="68"/>
      <c r="AI174" s="68"/>
      <c r="AJ174" s="68"/>
      <c r="AK174" s="68"/>
      <c r="AL174" s="68"/>
      <c r="AM174" s="68"/>
      <c r="AN174" s="68"/>
      <c r="AO174" s="68"/>
      <c r="AP174" s="68"/>
      <c r="AQ174" s="68"/>
      <c r="AR174" s="68"/>
      <c r="AS174" s="68"/>
      <c r="AT174" s="68"/>
      <c r="AU174" s="68"/>
      <c r="AV174" s="68"/>
      <c r="AW174" s="68"/>
      <c r="AX174" s="68"/>
      <c r="AY174" s="68"/>
      <c r="AZ174" s="68"/>
      <c r="BA174" s="68"/>
      <c r="BB174" s="68"/>
      <c r="BC174" s="68"/>
      <c r="BD174" s="69"/>
      <c r="BE174" s="69"/>
      <c r="BF174" s="69"/>
      <c r="BG174" s="69"/>
      <c r="BH174" s="69"/>
      <c r="BI174" s="69"/>
      <c r="BJ174" s="69"/>
      <c r="BK174" s="69"/>
      <c r="BL174" s="69"/>
      <c r="BM174" s="69"/>
      <c r="BN174" s="69"/>
    </row>
    <row r="175" spans="1:66" s="70" customFormat="1" x14ac:dyDescent="0.2">
      <c r="A175" s="110"/>
      <c r="B175" s="12"/>
      <c r="C175" s="121"/>
      <c r="D175" s="123"/>
      <c r="E175" s="123"/>
      <c r="F175" s="121"/>
      <c r="G175" s="121"/>
      <c r="H175" s="121"/>
      <c r="I175" s="122"/>
      <c r="J175" s="122"/>
      <c r="K175" s="122"/>
      <c r="L175" s="122"/>
      <c r="M175" s="123"/>
      <c r="N175" s="122"/>
      <c r="O175" s="122"/>
      <c r="P175" s="120"/>
      <c r="Q175" s="120"/>
      <c r="R175" s="120"/>
      <c r="S175" s="123"/>
      <c r="T175" s="68"/>
      <c r="U175" s="68"/>
      <c r="V175" s="68"/>
      <c r="W175" s="68"/>
      <c r="X175" s="68"/>
      <c r="Y175" s="68"/>
      <c r="Z175" s="68"/>
      <c r="AA175" s="68"/>
      <c r="AB175" s="68"/>
      <c r="AC175" s="68"/>
      <c r="AD175" s="68"/>
      <c r="AE175" s="68"/>
      <c r="AF175" s="68"/>
      <c r="AG175" s="68"/>
      <c r="AH175" s="68"/>
      <c r="AI175" s="68"/>
      <c r="AJ175" s="68"/>
      <c r="AK175" s="68"/>
      <c r="AL175" s="68"/>
      <c r="AM175" s="68"/>
      <c r="AN175" s="68"/>
      <c r="AO175" s="68"/>
      <c r="AP175" s="68"/>
      <c r="AQ175" s="68"/>
      <c r="AR175" s="68"/>
      <c r="AS175" s="68"/>
      <c r="AT175" s="68"/>
      <c r="AU175" s="68"/>
      <c r="AV175" s="68"/>
      <c r="AW175" s="68"/>
      <c r="AX175" s="68"/>
      <c r="AY175" s="68"/>
      <c r="AZ175" s="68"/>
      <c r="BA175" s="68"/>
      <c r="BB175" s="68"/>
      <c r="BC175" s="68"/>
      <c r="BD175" s="69"/>
      <c r="BE175" s="69"/>
      <c r="BF175" s="69"/>
      <c r="BG175" s="69"/>
      <c r="BH175" s="69"/>
      <c r="BI175" s="69"/>
      <c r="BJ175" s="69"/>
      <c r="BK175" s="69"/>
      <c r="BL175" s="69"/>
      <c r="BM175" s="69"/>
      <c r="BN175" s="69"/>
    </row>
    <row r="176" spans="1:66" s="70" customFormat="1" x14ac:dyDescent="0.2">
      <c r="A176" s="110"/>
      <c r="B176" s="12"/>
      <c r="C176" s="121"/>
      <c r="D176" s="123"/>
      <c r="E176" s="123"/>
      <c r="F176" s="121"/>
      <c r="G176" s="121"/>
      <c r="H176" s="121"/>
      <c r="I176" s="122"/>
      <c r="J176" s="122"/>
      <c r="K176" s="122"/>
      <c r="L176" s="122"/>
      <c r="M176" s="123"/>
      <c r="N176" s="122"/>
      <c r="O176" s="122"/>
      <c r="P176" s="120"/>
      <c r="Q176" s="120"/>
      <c r="R176" s="120"/>
      <c r="S176" s="122"/>
      <c r="T176" s="68"/>
      <c r="U176" s="68"/>
      <c r="V176" s="68"/>
      <c r="W176" s="68"/>
      <c r="X176" s="68"/>
      <c r="Y176" s="68"/>
      <c r="Z176" s="68"/>
      <c r="AA176" s="68"/>
      <c r="AB176" s="68"/>
      <c r="AC176" s="68"/>
      <c r="AD176" s="68"/>
      <c r="AE176" s="68"/>
      <c r="AF176" s="68"/>
      <c r="AG176" s="68"/>
      <c r="AH176" s="68"/>
      <c r="AI176" s="68"/>
      <c r="AJ176" s="68"/>
      <c r="AK176" s="68"/>
      <c r="AL176" s="68"/>
      <c r="AM176" s="68"/>
      <c r="AN176" s="68"/>
      <c r="AO176" s="68"/>
      <c r="AP176" s="68"/>
      <c r="AQ176" s="68"/>
      <c r="AR176" s="68"/>
      <c r="AS176" s="68"/>
      <c r="AT176" s="68"/>
      <c r="AU176" s="68"/>
      <c r="AV176" s="68"/>
      <c r="AW176" s="68"/>
      <c r="AX176" s="68"/>
      <c r="AY176" s="68"/>
      <c r="AZ176" s="68"/>
      <c r="BA176" s="68"/>
      <c r="BB176" s="68"/>
      <c r="BC176" s="68"/>
      <c r="BD176" s="69"/>
      <c r="BE176" s="69"/>
      <c r="BF176" s="69"/>
      <c r="BG176" s="69"/>
      <c r="BH176" s="69"/>
      <c r="BI176" s="69"/>
      <c r="BJ176" s="69"/>
      <c r="BK176" s="69"/>
      <c r="BL176" s="69"/>
      <c r="BM176" s="69"/>
      <c r="BN176" s="69"/>
    </row>
    <row r="177" spans="1:66" s="70" customFormat="1" x14ac:dyDescent="0.2">
      <c r="A177" s="110"/>
      <c r="B177" s="12"/>
      <c r="C177" s="121"/>
      <c r="D177" s="123"/>
      <c r="E177" s="123"/>
      <c r="F177" s="121"/>
      <c r="G177" s="121"/>
      <c r="H177" s="121"/>
      <c r="I177" s="122"/>
      <c r="J177" s="122"/>
      <c r="K177" s="122"/>
      <c r="L177" s="122"/>
      <c r="M177" s="123"/>
      <c r="N177" s="122"/>
      <c r="O177" s="122"/>
      <c r="P177" s="120"/>
      <c r="Q177" s="120"/>
      <c r="R177" s="120"/>
      <c r="S177" s="123"/>
      <c r="T177" s="68"/>
      <c r="U177" s="68"/>
      <c r="V177" s="68"/>
      <c r="W177" s="68"/>
      <c r="X177" s="68"/>
      <c r="Y177" s="68"/>
      <c r="Z177" s="68"/>
      <c r="AA177" s="68"/>
      <c r="AB177" s="68"/>
      <c r="AC177" s="68"/>
      <c r="AD177" s="68"/>
      <c r="AE177" s="68"/>
      <c r="AF177" s="68"/>
      <c r="AG177" s="68"/>
      <c r="AH177" s="68"/>
      <c r="AI177" s="68"/>
      <c r="AJ177" s="68"/>
      <c r="AK177" s="68"/>
      <c r="AL177" s="68"/>
      <c r="AM177" s="68"/>
      <c r="AN177" s="68"/>
      <c r="AO177" s="68"/>
      <c r="AP177" s="68"/>
      <c r="AQ177" s="68"/>
      <c r="AR177" s="68"/>
      <c r="AS177" s="68"/>
      <c r="AT177" s="68"/>
      <c r="AU177" s="68"/>
      <c r="AV177" s="68"/>
      <c r="AW177" s="68"/>
      <c r="AX177" s="68"/>
      <c r="AY177" s="68"/>
      <c r="AZ177" s="68"/>
      <c r="BA177" s="68"/>
      <c r="BB177" s="68"/>
      <c r="BC177" s="68"/>
      <c r="BD177" s="69"/>
      <c r="BE177" s="69"/>
      <c r="BF177" s="69"/>
      <c r="BG177" s="69"/>
      <c r="BH177" s="69"/>
      <c r="BI177" s="69"/>
      <c r="BJ177" s="69"/>
      <c r="BK177" s="69"/>
      <c r="BL177" s="69"/>
      <c r="BM177" s="69"/>
      <c r="BN177" s="69"/>
    </row>
    <row r="178" spans="1:66" s="70" customFormat="1" x14ac:dyDescent="0.2">
      <c r="A178" s="110"/>
      <c r="B178" s="12"/>
      <c r="C178" s="122"/>
      <c r="D178" s="123"/>
      <c r="E178" s="123"/>
      <c r="F178" s="121"/>
      <c r="G178" s="121"/>
      <c r="H178" s="121"/>
      <c r="I178" s="122"/>
      <c r="J178" s="122"/>
      <c r="K178" s="122"/>
      <c r="L178" s="122"/>
      <c r="M178" s="123"/>
      <c r="N178" s="122"/>
      <c r="O178" s="122"/>
      <c r="P178" s="120"/>
      <c r="Q178" s="120"/>
      <c r="R178" s="120"/>
      <c r="S178" s="123"/>
      <c r="T178" s="68"/>
      <c r="U178" s="68"/>
      <c r="V178" s="68"/>
      <c r="W178" s="68"/>
      <c r="X178" s="68"/>
      <c r="Y178" s="68"/>
      <c r="Z178" s="68"/>
      <c r="AA178" s="68"/>
      <c r="AB178" s="68"/>
      <c r="AC178" s="68"/>
      <c r="AD178" s="68"/>
      <c r="AE178" s="68"/>
      <c r="AF178" s="68"/>
      <c r="AG178" s="68"/>
      <c r="AH178" s="68"/>
      <c r="AI178" s="68"/>
      <c r="AJ178" s="68"/>
      <c r="AK178" s="68"/>
      <c r="AL178" s="68"/>
      <c r="AM178" s="68"/>
      <c r="AN178" s="68"/>
      <c r="AO178" s="68"/>
      <c r="AP178" s="68"/>
      <c r="AQ178" s="68"/>
      <c r="AR178" s="68"/>
      <c r="AS178" s="68"/>
      <c r="AT178" s="68"/>
      <c r="AU178" s="68"/>
      <c r="AV178" s="68"/>
      <c r="AW178" s="68"/>
      <c r="AX178" s="68"/>
      <c r="AY178" s="68"/>
      <c r="AZ178" s="68"/>
      <c r="BA178" s="68"/>
      <c r="BB178" s="68"/>
      <c r="BC178" s="68"/>
      <c r="BD178" s="69"/>
      <c r="BE178" s="69"/>
      <c r="BF178" s="69"/>
      <c r="BG178" s="69"/>
      <c r="BH178" s="69"/>
      <c r="BI178" s="69"/>
      <c r="BJ178" s="69"/>
      <c r="BK178" s="69"/>
      <c r="BL178" s="69"/>
      <c r="BM178" s="69"/>
      <c r="BN178" s="69"/>
    </row>
    <row r="179" spans="1:66" s="70" customFormat="1" x14ac:dyDescent="0.2">
      <c r="A179" s="110"/>
      <c r="B179" s="12"/>
      <c r="C179" s="122"/>
      <c r="D179" s="123"/>
      <c r="E179" s="123"/>
      <c r="F179" s="121"/>
      <c r="G179" s="121"/>
      <c r="H179" s="121"/>
      <c r="I179" s="122"/>
      <c r="J179" s="122"/>
      <c r="K179" s="122"/>
      <c r="L179" s="122"/>
      <c r="M179" s="123"/>
      <c r="N179" s="122"/>
      <c r="O179" s="122"/>
      <c r="P179" s="120"/>
      <c r="Q179" s="120"/>
      <c r="R179" s="120"/>
      <c r="S179" s="120"/>
      <c r="T179" s="68"/>
      <c r="U179" s="68"/>
      <c r="V179" s="68"/>
      <c r="W179" s="68"/>
      <c r="X179" s="68"/>
      <c r="Y179" s="68"/>
      <c r="Z179" s="68"/>
      <c r="AA179" s="68"/>
      <c r="AB179" s="68"/>
      <c r="AC179" s="68"/>
      <c r="AD179" s="68"/>
      <c r="AE179" s="68"/>
      <c r="AF179" s="68"/>
      <c r="AG179" s="68"/>
      <c r="AH179" s="68"/>
      <c r="AI179" s="68"/>
      <c r="AJ179" s="68"/>
      <c r="AK179" s="68"/>
      <c r="AL179" s="68"/>
      <c r="AM179" s="68"/>
      <c r="AN179" s="68"/>
      <c r="AO179" s="68"/>
      <c r="AP179" s="68"/>
      <c r="AQ179" s="68"/>
      <c r="AR179" s="68"/>
      <c r="AS179" s="68"/>
      <c r="AT179" s="68"/>
      <c r="AU179" s="68"/>
      <c r="AV179" s="68"/>
      <c r="AW179" s="68"/>
      <c r="AX179" s="68"/>
      <c r="AY179" s="68"/>
      <c r="AZ179" s="68"/>
      <c r="BA179" s="68"/>
      <c r="BB179" s="68"/>
      <c r="BC179" s="68"/>
      <c r="BD179" s="69"/>
      <c r="BE179" s="69"/>
      <c r="BF179" s="69"/>
      <c r="BG179" s="69"/>
      <c r="BH179" s="69"/>
      <c r="BI179" s="69"/>
      <c r="BJ179" s="69"/>
      <c r="BK179" s="69"/>
      <c r="BL179" s="69"/>
      <c r="BM179" s="69"/>
      <c r="BN179" s="69"/>
    </row>
    <row r="180" spans="1:66" s="70" customFormat="1" x14ac:dyDescent="0.2">
      <c r="A180" s="110"/>
      <c r="B180" s="12"/>
      <c r="C180" s="122"/>
      <c r="D180" s="123"/>
      <c r="E180" s="123"/>
      <c r="F180" s="121"/>
      <c r="G180" s="121"/>
      <c r="H180" s="121"/>
      <c r="I180" s="122"/>
      <c r="J180" s="122"/>
      <c r="K180" s="122"/>
      <c r="L180" s="122"/>
      <c r="M180" s="123"/>
      <c r="N180" s="122"/>
      <c r="O180" s="122"/>
      <c r="P180" s="120"/>
      <c r="Q180" s="120"/>
      <c r="R180" s="120"/>
      <c r="S180" s="124"/>
      <c r="T180" s="68"/>
      <c r="U180" s="68"/>
      <c r="V180" s="68"/>
      <c r="W180" s="68"/>
      <c r="X180" s="68"/>
      <c r="Y180" s="68"/>
      <c r="Z180" s="68"/>
      <c r="AA180" s="68"/>
      <c r="AB180" s="68"/>
      <c r="AC180" s="68"/>
      <c r="AD180" s="68"/>
      <c r="AE180" s="68"/>
      <c r="AF180" s="68"/>
      <c r="AG180" s="68"/>
      <c r="AH180" s="68"/>
      <c r="AI180" s="68"/>
      <c r="AJ180" s="68"/>
      <c r="AK180" s="68"/>
      <c r="AL180" s="68"/>
      <c r="AM180" s="68"/>
      <c r="AN180" s="68"/>
      <c r="AO180" s="68"/>
      <c r="AP180" s="68"/>
      <c r="AQ180" s="68"/>
      <c r="AR180" s="68"/>
      <c r="AS180" s="68"/>
      <c r="AT180" s="68"/>
      <c r="AU180" s="68"/>
      <c r="AV180" s="68"/>
      <c r="AW180" s="68"/>
      <c r="AX180" s="68"/>
      <c r="AY180" s="68"/>
      <c r="AZ180" s="68"/>
      <c r="BA180" s="68"/>
      <c r="BB180" s="68"/>
      <c r="BC180" s="68"/>
      <c r="BD180" s="69"/>
      <c r="BE180" s="69"/>
      <c r="BF180" s="69"/>
      <c r="BG180" s="69"/>
      <c r="BH180" s="69"/>
      <c r="BI180" s="69"/>
      <c r="BJ180" s="69"/>
      <c r="BK180" s="69"/>
      <c r="BL180" s="69"/>
      <c r="BM180" s="69"/>
      <c r="BN180" s="69"/>
    </row>
    <row r="181" spans="1:66" s="70" customFormat="1" x14ac:dyDescent="0.2">
      <c r="A181" s="110"/>
      <c r="B181" s="12"/>
      <c r="C181" s="122"/>
      <c r="D181" s="123"/>
      <c r="E181" s="123"/>
      <c r="F181" s="121"/>
      <c r="G181" s="121"/>
      <c r="H181" s="121"/>
      <c r="I181" s="122"/>
      <c r="J181" s="122"/>
      <c r="K181" s="122"/>
      <c r="L181" s="122"/>
      <c r="M181" s="123"/>
      <c r="N181" s="122"/>
      <c r="O181" s="122"/>
      <c r="P181" s="120"/>
      <c r="Q181" s="120"/>
      <c r="R181" s="120"/>
      <c r="S181" s="120"/>
      <c r="T181" s="68"/>
      <c r="U181" s="68"/>
      <c r="V181" s="68"/>
      <c r="W181" s="68"/>
      <c r="X181" s="68"/>
      <c r="Y181" s="68"/>
      <c r="Z181" s="68"/>
      <c r="AA181" s="68"/>
      <c r="AB181" s="68"/>
      <c r="AC181" s="68"/>
      <c r="AD181" s="68"/>
      <c r="AE181" s="68"/>
      <c r="AF181" s="68"/>
      <c r="AG181" s="68"/>
      <c r="AH181" s="68"/>
      <c r="AI181" s="68"/>
      <c r="AJ181" s="68"/>
      <c r="AK181" s="68"/>
      <c r="AL181" s="68"/>
      <c r="AM181" s="68"/>
      <c r="AN181" s="68"/>
      <c r="AO181" s="68"/>
      <c r="AP181" s="68"/>
      <c r="AQ181" s="68"/>
      <c r="AR181" s="68"/>
      <c r="AS181" s="68"/>
      <c r="AT181" s="68"/>
      <c r="AU181" s="68"/>
      <c r="AV181" s="68"/>
      <c r="AW181" s="68"/>
      <c r="AX181" s="68"/>
      <c r="AY181" s="68"/>
      <c r="AZ181" s="68"/>
      <c r="BA181" s="68"/>
      <c r="BB181" s="68"/>
      <c r="BC181" s="68"/>
      <c r="BD181" s="69"/>
      <c r="BE181" s="69"/>
      <c r="BF181" s="69"/>
      <c r="BG181" s="69"/>
      <c r="BH181" s="69"/>
      <c r="BI181" s="69"/>
      <c r="BJ181" s="69"/>
      <c r="BK181" s="69"/>
      <c r="BL181" s="69"/>
      <c r="BM181" s="69"/>
      <c r="BN181" s="69"/>
    </row>
    <row r="182" spans="1:66" s="70" customFormat="1" x14ac:dyDescent="0.2">
      <c r="A182" s="110"/>
      <c r="B182" s="12"/>
      <c r="C182" s="122"/>
      <c r="D182" s="123"/>
      <c r="E182" s="123"/>
      <c r="F182" s="121"/>
      <c r="G182" s="121"/>
      <c r="H182" s="121"/>
      <c r="I182" s="122"/>
      <c r="J182" s="122"/>
      <c r="K182" s="122"/>
      <c r="L182" s="122"/>
      <c r="M182" s="123"/>
      <c r="N182" s="122"/>
      <c r="O182" s="122"/>
      <c r="P182" s="120"/>
      <c r="Q182" s="120"/>
      <c r="R182" s="120"/>
      <c r="S182" s="120"/>
      <c r="T182" s="68"/>
      <c r="U182" s="68"/>
      <c r="V182" s="68"/>
      <c r="W182" s="68"/>
      <c r="X182" s="68"/>
      <c r="Y182" s="68"/>
      <c r="Z182" s="68"/>
      <c r="AA182" s="68"/>
      <c r="AB182" s="68"/>
      <c r="AC182" s="68"/>
      <c r="AD182" s="68"/>
      <c r="AE182" s="68"/>
      <c r="AF182" s="68"/>
      <c r="AG182" s="68"/>
      <c r="AH182" s="68"/>
      <c r="AI182" s="68"/>
      <c r="AJ182" s="68"/>
      <c r="AK182" s="68"/>
      <c r="AL182" s="68"/>
      <c r="AM182" s="68"/>
      <c r="AN182" s="68"/>
      <c r="AO182" s="68"/>
      <c r="AP182" s="68"/>
      <c r="AQ182" s="68"/>
      <c r="AR182" s="68"/>
      <c r="AS182" s="68"/>
      <c r="AT182" s="68"/>
      <c r="AU182" s="68"/>
      <c r="AV182" s="68"/>
      <c r="AW182" s="68"/>
      <c r="AX182" s="68"/>
      <c r="AY182" s="68"/>
      <c r="AZ182" s="68"/>
      <c r="BA182" s="68"/>
      <c r="BB182" s="68"/>
      <c r="BC182" s="68"/>
      <c r="BD182" s="69"/>
      <c r="BE182" s="69"/>
      <c r="BF182" s="69"/>
      <c r="BG182" s="69"/>
      <c r="BH182" s="69"/>
      <c r="BI182" s="69"/>
      <c r="BJ182" s="69"/>
      <c r="BK182" s="69"/>
      <c r="BL182" s="69"/>
      <c r="BM182" s="69"/>
      <c r="BN182" s="69"/>
    </row>
    <row r="183" spans="1:66" s="70" customFormat="1" x14ac:dyDescent="0.2">
      <c r="A183" s="110"/>
      <c r="B183" s="12"/>
      <c r="C183" s="122"/>
      <c r="D183" s="123"/>
      <c r="E183" s="123"/>
      <c r="F183" s="121"/>
      <c r="G183" s="121"/>
      <c r="H183" s="121"/>
      <c r="I183" s="122"/>
      <c r="J183" s="122"/>
      <c r="K183" s="122"/>
      <c r="L183" s="122"/>
      <c r="M183" s="123"/>
      <c r="N183" s="122"/>
      <c r="O183" s="122"/>
      <c r="P183" s="120"/>
      <c r="Q183" s="120"/>
      <c r="R183" s="120"/>
      <c r="S183" s="120"/>
      <c r="T183" s="68"/>
      <c r="U183" s="68"/>
      <c r="V183" s="68"/>
      <c r="W183" s="68"/>
      <c r="X183" s="68"/>
      <c r="Y183" s="68"/>
      <c r="Z183" s="68"/>
      <c r="AA183" s="68"/>
      <c r="AB183" s="68"/>
      <c r="AC183" s="68"/>
      <c r="AD183" s="68"/>
      <c r="AE183" s="68"/>
      <c r="AF183" s="68"/>
      <c r="AG183" s="68"/>
      <c r="AH183" s="68"/>
      <c r="AI183" s="68"/>
      <c r="AJ183" s="68"/>
      <c r="AK183" s="68"/>
      <c r="AL183" s="68"/>
      <c r="AM183" s="68"/>
      <c r="AN183" s="68"/>
      <c r="AO183" s="68"/>
      <c r="AP183" s="68"/>
      <c r="AQ183" s="68"/>
      <c r="AR183" s="68"/>
      <c r="AS183" s="68"/>
      <c r="AT183" s="68"/>
      <c r="AU183" s="68"/>
      <c r="AV183" s="68"/>
      <c r="AW183" s="68"/>
      <c r="AX183" s="68"/>
      <c r="AY183" s="68"/>
      <c r="AZ183" s="68"/>
      <c r="BA183" s="68"/>
      <c r="BB183" s="68"/>
      <c r="BC183" s="68"/>
      <c r="BD183" s="69"/>
      <c r="BE183" s="69"/>
      <c r="BF183" s="69"/>
      <c r="BG183" s="69"/>
      <c r="BH183" s="69"/>
      <c r="BI183" s="69"/>
      <c r="BJ183" s="69"/>
      <c r="BK183" s="69"/>
      <c r="BL183" s="69"/>
      <c r="BM183" s="69"/>
      <c r="BN183" s="69"/>
    </row>
    <row r="184" spans="1:66" s="70" customFormat="1" x14ac:dyDescent="0.2">
      <c r="A184" s="110"/>
      <c r="B184" s="12"/>
      <c r="C184" s="122"/>
      <c r="D184" s="123"/>
      <c r="E184" s="123"/>
      <c r="F184" s="121"/>
      <c r="G184" s="121"/>
      <c r="H184" s="121"/>
      <c r="I184" s="122"/>
      <c r="J184" s="122"/>
      <c r="K184" s="122"/>
      <c r="L184" s="122"/>
      <c r="M184" s="123"/>
      <c r="N184" s="122"/>
      <c r="O184" s="122"/>
      <c r="P184" s="120"/>
      <c r="Q184" s="120"/>
      <c r="R184" s="120"/>
      <c r="S184" s="120"/>
      <c r="T184" s="68"/>
      <c r="U184" s="68"/>
      <c r="V184" s="68"/>
      <c r="W184" s="68"/>
      <c r="X184" s="68"/>
      <c r="Y184" s="68"/>
      <c r="Z184" s="68"/>
      <c r="AA184" s="68"/>
      <c r="AB184" s="68"/>
      <c r="AC184" s="68"/>
      <c r="AD184" s="68"/>
      <c r="AE184" s="68"/>
      <c r="AF184" s="68"/>
      <c r="AG184" s="68"/>
      <c r="AH184" s="68"/>
      <c r="AI184" s="68"/>
      <c r="AJ184" s="68"/>
      <c r="AK184" s="68"/>
      <c r="AL184" s="68"/>
      <c r="AM184" s="68"/>
      <c r="AN184" s="68"/>
      <c r="AO184" s="68"/>
      <c r="AP184" s="68"/>
      <c r="AQ184" s="68"/>
      <c r="AR184" s="68"/>
      <c r="AS184" s="68"/>
      <c r="AT184" s="68"/>
      <c r="AU184" s="68"/>
      <c r="AV184" s="68"/>
      <c r="AW184" s="68"/>
      <c r="AX184" s="68"/>
      <c r="AY184" s="68"/>
      <c r="AZ184" s="68"/>
      <c r="BA184" s="68"/>
      <c r="BB184" s="68"/>
      <c r="BC184" s="68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</row>
    <row r="185" spans="1:66" s="70" customFormat="1" x14ac:dyDescent="0.2">
      <c r="A185" s="110"/>
      <c r="B185" s="12"/>
      <c r="C185" s="122"/>
      <c r="D185" s="123"/>
      <c r="E185" s="123"/>
      <c r="F185" s="121"/>
      <c r="G185" s="121"/>
      <c r="H185" s="121"/>
      <c r="I185" s="122"/>
      <c r="J185" s="122"/>
      <c r="K185" s="122"/>
      <c r="L185" s="122"/>
      <c r="M185" s="123"/>
      <c r="N185" s="122"/>
      <c r="O185" s="122"/>
      <c r="P185" s="120"/>
      <c r="Q185" s="120"/>
      <c r="R185" s="120"/>
      <c r="S185" s="120"/>
      <c r="T185" s="68"/>
      <c r="U185" s="68"/>
      <c r="V185" s="68"/>
      <c r="W185" s="68"/>
      <c r="X185" s="68"/>
      <c r="Y185" s="68"/>
      <c r="Z185" s="68"/>
      <c r="AA185" s="68"/>
      <c r="AB185" s="68"/>
      <c r="AC185" s="68"/>
      <c r="AD185" s="68"/>
      <c r="AE185" s="68"/>
      <c r="AF185" s="68"/>
      <c r="AG185" s="68"/>
      <c r="AH185" s="68"/>
      <c r="AI185" s="68"/>
      <c r="AJ185" s="68"/>
      <c r="AK185" s="68"/>
      <c r="AL185" s="68"/>
      <c r="AM185" s="68"/>
      <c r="AN185" s="68"/>
      <c r="AO185" s="68"/>
      <c r="AP185" s="68"/>
      <c r="AQ185" s="68"/>
      <c r="AR185" s="68"/>
      <c r="AS185" s="68"/>
      <c r="AT185" s="68"/>
      <c r="AU185" s="68"/>
      <c r="AV185" s="68"/>
      <c r="AW185" s="68"/>
      <c r="AX185" s="68"/>
      <c r="AY185" s="68"/>
      <c r="AZ185" s="68"/>
      <c r="BA185" s="68"/>
      <c r="BB185" s="68"/>
      <c r="BC185" s="68"/>
      <c r="BD185" s="69"/>
      <c r="BE185" s="69"/>
      <c r="BF185" s="69"/>
      <c r="BG185" s="69"/>
      <c r="BH185" s="69"/>
      <c r="BI185" s="69"/>
      <c r="BJ185" s="69"/>
      <c r="BK185" s="69"/>
      <c r="BL185" s="69"/>
      <c r="BM185" s="69"/>
      <c r="BN185" s="69"/>
    </row>
    <row r="186" spans="1:66" s="70" customFormat="1" x14ac:dyDescent="0.2">
      <c r="A186" s="110"/>
      <c r="B186" s="12"/>
      <c r="C186" s="122"/>
      <c r="D186" s="123"/>
      <c r="E186" s="123"/>
      <c r="F186" s="121"/>
      <c r="G186" s="121"/>
      <c r="H186" s="121"/>
      <c r="I186" s="122"/>
      <c r="J186" s="122"/>
      <c r="K186" s="122"/>
      <c r="L186" s="122"/>
      <c r="M186" s="123"/>
      <c r="N186" s="122"/>
      <c r="O186" s="122"/>
      <c r="P186" s="120"/>
      <c r="Q186" s="120"/>
      <c r="R186" s="120"/>
      <c r="S186" s="120"/>
      <c r="T186" s="68"/>
      <c r="U186" s="68"/>
      <c r="V186" s="68"/>
      <c r="W186" s="68"/>
      <c r="X186" s="68"/>
      <c r="Y186" s="68"/>
      <c r="Z186" s="68"/>
      <c r="AA186" s="68"/>
      <c r="AB186" s="68"/>
      <c r="AC186" s="68"/>
      <c r="AD186" s="68"/>
      <c r="AE186" s="68"/>
      <c r="AF186" s="68"/>
      <c r="AG186" s="68"/>
      <c r="AH186" s="68"/>
      <c r="AI186" s="68"/>
      <c r="AJ186" s="68"/>
      <c r="AK186" s="68"/>
      <c r="AL186" s="68"/>
      <c r="AM186" s="68"/>
      <c r="AN186" s="68"/>
      <c r="AO186" s="68"/>
      <c r="AP186" s="68"/>
      <c r="AQ186" s="68"/>
      <c r="AR186" s="68"/>
      <c r="AS186" s="68"/>
      <c r="AT186" s="68"/>
      <c r="AU186" s="68"/>
      <c r="AV186" s="68"/>
      <c r="AW186" s="68"/>
      <c r="AX186" s="68"/>
      <c r="AY186" s="68"/>
      <c r="AZ186" s="68"/>
      <c r="BA186" s="68"/>
      <c r="BB186" s="68"/>
      <c r="BC186" s="68"/>
      <c r="BD186" s="69"/>
      <c r="BE186" s="69"/>
      <c r="BF186" s="69"/>
      <c r="BG186" s="69"/>
      <c r="BH186" s="69"/>
      <c r="BI186" s="69"/>
      <c r="BJ186" s="69"/>
      <c r="BK186" s="69"/>
      <c r="BL186" s="69"/>
      <c r="BM186" s="69"/>
      <c r="BN186" s="69"/>
    </row>
    <row r="187" spans="1:66" s="70" customFormat="1" x14ac:dyDescent="0.2">
      <c r="A187" s="110"/>
      <c r="B187" s="12"/>
      <c r="C187" s="122"/>
      <c r="D187" s="123"/>
      <c r="E187" s="123"/>
      <c r="F187" s="121"/>
      <c r="G187" s="121"/>
      <c r="H187" s="121"/>
      <c r="I187" s="122"/>
      <c r="J187" s="122"/>
      <c r="K187" s="122"/>
      <c r="L187" s="122"/>
      <c r="M187" s="123"/>
      <c r="N187" s="122"/>
      <c r="O187" s="122"/>
      <c r="P187" s="120"/>
      <c r="Q187" s="120"/>
      <c r="R187" s="120"/>
      <c r="S187" s="120"/>
      <c r="T187" s="68"/>
      <c r="U187" s="68"/>
      <c r="V187" s="68"/>
      <c r="W187" s="68"/>
      <c r="X187" s="68"/>
      <c r="Y187" s="68"/>
      <c r="Z187" s="68"/>
      <c r="AA187" s="68"/>
      <c r="AB187" s="68"/>
      <c r="AC187" s="68"/>
      <c r="AD187" s="68"/>
      <c r="AE187" s="68"/>
      <c r="AF187" s="68"/>
      <c r="AG187" s="68"/>
      <c r="AH187" s="68"/>
      <c r="AI187" s="68"/>
      <c r="AJ187" s="68"/>
      <c r="AK187" s="68"/>
      <c r="AL187" s="68"/>
      <c r="AM187" s="68"/>
      <c r="AN187" s="68"/>
      <c r="AO187" s="68"/>
      <c r="AP187" s="68"/>
      <c r="AQ187" s="68"/>
      <c r="AR187" s="68"/>
      <c r="AS187" s="68"/>
      <c r="AT187" s="68"/>
      <c r="AU187" s="68"/>
      <c r="AV187" s="68"/>
      <c r="AW187" s="68"/>
      <c r="AX187" s="68"/>
      <c r="AY187" s="68"/>
      <c r="AZ187" s="68"/>
      <c r="BA187" s="68"/>
      <c r="BB187" s="68"/>
      <c r="BC187" s="68"/>
      <c r="BD187" s="69"/>
      <c r="BE187" s="69"/>
      <c r="BF187" s="69"/>
      <c r="BG187" s="69"/>
      <c r="BH187" s="69"/>
      <c r="BI187" s="69"/>
      <c r="BJ187" s="69"/>
      <c r="BK187" s="69"/>
      <c r="BL187" s="69"/>
      <c r="BM187" s="69"/>
      <c r="BN187" s="69"/>
    </row>
    <row r="188" spans="1:66" s="70" customFormat="1" x14ac:dyDescent="0.2">
      <c r="A188" s="110"/>
      <c r="B188" s="12"/>
      <c r="C188" s="122"/>
      <c r="D188" s="123"/>
      <c r="E188" s="123"/>
      <c r="F188" s="121"/>
      <c r="G188" s="121"/>
      <c r="H188" s="121"/>
      <c r="I188" s="122"/>
      <c r="J188" s="122"/>
      <c r="K188" s="122"/>
      <c r="L188" s="122"/>
      <c r="M188" s="123"/>
      <c r="N188" s="122"/>
      <c r="O188" s="122"/>
      <c r="P188" s="120"/>
      <c r="Q188" s="120"/>
      <c r="R188" s="120"/>
      <c r="S188" s="120"/>
      <c r="T188" s="68"/>
      <c r="U188" s="68"/>
      <c r="V188" s="68"/>
      <c r="W188" s="68"/>
      <c r="X188" s="68"/>
      <c r="Y188" s="68"/>
      <c r="Z188" s="68"/>
      <c r="AA188" s="68"/>
      <c r="AB188" s="68"/>
      <c r="AC188" s="68"/>
      <c r="AD188" s="68"/>
      <c r="AE188" s="68"/>
      <c r="AF188" s="68"/>
      <c r="AG188" s="68"/>
      <c r="AH188" s="68"/>
      <c r="AI188" s="68"/>
      <c r="AJ188" s="68"/>
      <c r="AK188" s="68"/>
      <c r="AL188" s="68"/>
      <c r="AM188" s="68"/>
      <c r="AN188" s="68"/>
      <c r="AO188" s="68"/>
      <c r="AP188" s="68"/>
      <c r="AQ188" s="68"/>
      <c r="AR188" s="68"/>
      <c r="AS188" s="68"/>
      <c r="AT188" s="68"/>
      <c r="AU188" s="68"/>
      <c r="AV188" s="68"/>
      <c r="AW188" s="68"/>
      <c r="AX188" s="68"/>
      <c r="AY188" s="68"/>
      <c r="AZ188" s="68"/>
      <c r="BA188" s="68"/>
      <c r="BB188" s="68"/>
      <c r="BC188" s="68"/>
      <c r="BD188" s="69"/>
      <c r="BE188" s="69"/>
      <c r="BF188" s="69"/>
      <c r="BG188" s="69"/>
      <c r="BH188" s="69"/>
      <c r="BI188" s="69"/>
      <c r="BJ188" s="69"/>
      <c r="BK188" s="69"/>
      <c r="BL188" s="69"/>
      <c r="BM188" s="69"/>
      <c r="BN188" s="69"/>
    </row>
    <row r="189" spans="1:66" s="70" customFormat="1" x14ac:dyDescent="0.2">
      <c r="A189" s="110"/>
      <c r="B189" s="12"/>
      <c r="C189" s="122"/>
      <c r="D189" s="123"/>
      <c r="E189" s="123"/>
      <c r="F189" s="121"/>
      <c r="G189" s="121"/>
      <c r="H189" s="121"/>
      <c r="I189" s="122"/>
      <c r="J189" s="122"/>
      <c r="K189" s="122"/>
      <c r="L189" s="122"/>
      <c r="M189" s="123"/>
      <c r="N189" s="122"/>
      <c r="O189" s="122"/>
      <c r="P189" s="120"/>
      <c r="Q189" s="120"/>
      <c r="R189" s="120"/>
      <c r="S189" s="120"/>
      <c r="T189" s="68"/>
      <c r="U189" s="68"/>
      <c r="V189" s="68"/>
      <c r="W189" s="68"/>
      <c r="X189" s="68"/>
      <c r="Y189" s="68"/>
      <c r="Z189" s="68"/>
      <c r="AA189" s="68"/>
      <c r="AB189" s="68"/>
      <c r="AC189" s="68"/>
      <c r="AD189" s="68"/>
      <c r="AE189" s="68"/>
      <c r="AF189" s="68"/>
      <c r="AG189" s="68"/>
      <c r="AH189" s="68"/>
      <c r="AI189" s="68"/>
      <c r="AJ189" s="68"/>
      <c r="AK189" s="68"/>
      <c r="AL189" s="68"/>
      <c r="AM189" s="68"/>
      <c r="AN189" s="68"/>
      <c r="AO189" s="68"/>
      <c r="AP189" s="68"/>
      <c r="AQ189" s="68"/>
      <c r="AR189" s="68"/>
      <c r="AS189" s="68"/>
      <c r="AT189" s="68"/>
      <c r="AU189" s="68"/>
      <c r="AV189" s="68"/>
      <c r="AW189" s="68"/>
      <c r="AX189" s="68"/>
      <c r="AY189" s="68"/>
      <c r="AZ189" s="68"/>
      <c r="BA189" s="68"/>
      <c r="BB189" s="68"/>
      <c r="BC189" s="68"/>
      <c r="BD189" s="69"/>
      <c r="BE189" s="69"/>
      <c r="BF189" s="69"/>
      <c r="BG189" s="69"/>
      <c r="BH189" s="69"/>
      <c r="BI189" s="69"/>
      <c r="BJ189" s="69"/>
      <c r="BK189" s="69"/>
      <c r="BL189" s="69"/>
      <c r="BM189" s="69"/>
      <c r="BN189" s="69"/>
    </row>
    <row r="190" spans="1:66" s="70" customFormat="1" x14ac:dyDescent="0.2">
      <c r="A190" s="110"/>
      <c r="B190" s="12"/>
      <c r="C190" s="122"/>
      <c r="D190" s="123"/>
      <c r="E190" s="123"/>
      <c r="F190" s="121"/>
      <c r="G190" s="121"/>
      <c r="H190" s="121"/>
      <c r="I190" s="122"/>
      <c r="J190" s="122"/>
      <c r="K190" s="122"/>
      <c r="L190" s="122"/>
      <c r="M190" s="123"/>
      <c r="N190" s="122"/>
      <c r="O190" s="122"/>
      <c r="P190" s="120"/>
      <c r="Q190" s="120"/>
      <c r="R190" s="120"/>
      <c r="S190" s="120"/>
      <c r="T190" s="68"/>
      <c r="U190" s="68"/>
      <c r="V190" s="68"/>
      <c r="W190" s="68"/>
      <c r="X190" s="68"/>
      <c r="Y190" s="68"/>
      <c r="Z190" s="68"/>
      <c r="AA190" s="68"/>
      <c r="AB190" s="68"/>
      <c r="AC190" s="68"/>
      <c r="AD190" s="68"/>
      <c r="AE190" s="68"/>
      <c r="AF190" s="68"/>
      <c r="AG190" s="68"/>
      <c r="AH190" s="68"/>
      <c r="AI190" s="68"/>
      <c r="AJ190" s="68"/>
      <c r="AK190" s="68"/>
      <c r="AL190" s="68"/>
      <c r="AM190" s="68"/>
      <c r="AN190" s="68"/>
      <c r="AO190" s="68"/>
      <c r="AP190" s="68"/>
      <c r="AQ190" s="68"/>
      <c r="AR190" s="68"/>
      <c r="AS190" s="68"/>
      <c r="AT190" s="68"/>
      <c r="AU190" s="68"/>
      <c r="AV190" s="68"/>
      <c r="AW190" s="68"/>
      <c r="AX190" s="68"/>
      <c r="AY190" s="68"/>
      <c r="AZ190" s="68"/>
      <c r="BA190" s="68"/>
      <c r="BB190" s="68"/>
      <c r="BC190" s="68"/>
      <c r="BD190" s="69"/>
      <c r="BE190" s="69"/>
      <c r="BF190" s="69"/>
      <c r="BG190" s="69"/>
      <c r="BH190" s="69"/>
      <c r="BI190" s="69"/>
      <c r="BJ190" s="69"/>
      <c r="BK190" s="69"/>
      <c r="BL190" s="69"/>
      <c r="BM190" s="69"/>
      <c r="BN190" s="69"/>
    </row>
    <row r="191" spans="1:66" s="70" customFormat="1" x14ac:dyDescent="0.2">
      <c r="A191" s="110"/>
      <c r="B191" s="12"/>
      <c r="C191" s="122"/>
      <c r="D191" s="123"/>
      <c r="E191" s="123"/>
      <c r="F191" s="121"/>
      <c r="G191" s="121"/>
      <c r="H191" s="121"/>
      <c r="I191" s="122"/>
      <c r="J191" s="122"/>
      <c r="K191" s="122"/>
      <c r="L191" s="122"/>
      <c r="M191" s="123"/>
      <c r="N191" s="122"/>
      <c r="O191" s="122"/>
      <c r="P191" s="120"/>
      <c r="Q191" s="120"/>
      <c r="R191" s="120"/>
      <c r="S191" s="120"/>
      <c r="T191" s="68"/>
      <c r="U191" s="68"/>
      <c r="V191" s="68"/>
      <c r="W191" s="68"/>
      <c r="X191" s="68"/>
      <c r="Y191" s="68"/>
      <c r="Z191" s="68"/>
      <c r="AA191" s="68"/>
      <c r="AB191" s="68"/>
      <c r="AC191" s="68"/>
      <c r="AD191" s="68"/>
      <c r="AE191" s="68"/>
      <c r="AF191" s="68"/>
      <c r="AG191" s="68"/>
      <c r="AH191" s="68"/>
      <c r="AI191" s="68"/>
      <c r="AJ191" s="68"/>
      <c r="AK191" s="68"/>
      <c r="AL191" s="68"/>
      <c r="AM191" s="68"/>
      <c r="AN191" s="68"/>
      <c r="AO191" s="68"/>
      <c r="AP191" s="68"/>
      <c r="AQ191" s="68"/>
      <c r="AR191" s="68"/>
      <c r="AS191" s="68"/>
      <c r="AT191" s="68"/>
      <c r="AU191" s="68"/>
      <c r="AV191" s="68"/>
      <c r="AW191" s="68"/>
      <c r="AX191" s="68"/>
      <c r="AY191" s="68"/>
      <c r="AZ191" s="68"/>
      <c r="BA191" s="68"/>
      <c r="BB191" s="68"/>
      <c r="BC191" s="68"/>
      <c r="BD191" s="69"/>
      <c r="BE191" s="69"/>
      <c r="BF191" s="69"/>
      <c r="BG191" s="69"/>
      <c r="BH191" s="69"/>
      <c r="BI191" s="69"/>
      <c r="BJ191" s="69"/>
      <c r="BK191" s="69"/>
      <c r="BL191" s="69"/>
      <c r="BM191" s="69"/>
      <c r="BN191" s="69"/>
    </row>
    <row r="192" spans="1:66" s="70" customFormat="1" x14ac:dyDescent="0.2">
      <c r="A192" s="110"/>
      <c r="B192" s="12"/>
      <c r="C192" s="122"/>
      <c r="D192" s="123"/>
      <c r="E192" s="123"/>
      <c r="F192" s="121"/>
      <c r="G192" s="121"/>
      <c r="H192" s="121"/>
      <c r="I192" s="122"/>
      <c r="J192" s="122"/>
      <c r="K192" s="122"/>
      <c r="L192" s="122"/>
      <c r="M192" s="123"/>
      <c r="N192" s="122"/>
      <c r="O192" s="122"/>
      <c r="P192" s="120"/>
      <c r="Q192" s="120"/>
      <c r="R192" s="120"/>
      <c r="S192" s="120"/>
      <c r="T192" s="68"/>
      <c r="U192" s="68"/>
      <c r="V192" s="68"/>
      <c r="W192" s="68"/>
      <c r="X192" s="68"/>
      <c r="Y192" s="68"/>
      <c r="Z192" s="68"/>
      <c r="AA192" s="68"/>
      <c r="AB192" s="68"/>
      <c r="AC192" s="68"/>
      <c r="AD192" s="68"/>
      <c r="AE192" s="68"/>
      <c r="AF192" s="68"/>
      <c r="AG192" s="68"/>
      <c r="AH192" s="68"/>
      <c r="AI192" s="68"/>
      <c r="AJ192" s="68"/>
      <c r="AK192" s="68"/>
      <c r="AL192" s="68"/>
      <c r="AM192" s="68"/>
      <c r="AN192" s="68"/>
      <c r="AO192" s="68"/>
      <c r="AP192" s="68"/>
      <c r="AQ192" s="68"/>
      <c r="AR192" s="68"/>
      <c r="AS192" s="68"/>
      <c r="AT192" s="68"/>
      <c r="AU192" s="68"/>
      <c r="AV192" s="68"/>
      <c r="AW192" s="68"/>
      <c r="AX192" s="68"/>
      <c r="AY192" s="68"/>
      <c r="AZ192" s="68"/>
      <c r="BA192" s="68"/>
      <c r="BB192" s="68"/>
      <c r="BC192" s="68"/>
      <c r="BD192" s="69"/>
      <c r="BE192" s="69"/>
      <c r="BF192" s="69"/>
      <c r="BG192" s="69"/>
      <c r="BH192" s="69"/>
      <c r="BI192" s="69"/>
      <c r="BJ192" s="69"/>
      <c r="BK192" s="69"/>
      <c r="BL192" s="69"/>
      <c r="BM192" s="69"/>
      <c r="BN192" s="69"/>
    </row>
    <row r="193" spans="1:66" s="70" customFormat="1" x14ac:dyDescent="0.2">
      <c r="A193" s="110"/>
      <c r="B193" s="12"/>
      <c r="C193" s="122"/>
      <c r="D193" s="123"/>
      <c r="E193" s="123"/>
      <c r="F193" s="121"/>
      <c r="G193" s="121"/>
      <c r="H193" s="121"/>
      <c r="I193" s="122"/>
      <c r="J193" s="122"/>
      <c r="K193" s="122"/>
      <c r="L193" s="122"/>
      <c r="M193" s="123"/>
      <c r="N193" s="122"/>
      <c r="O193" s="122"/>
      <c r="P193" s="120"/>
      <c r="Q193" s="120"/>
      <c r="R193" s="120"/>
      <c r="S193" s="120"/>
      <c r="T193" s="68"/>
      <c r="U193" s="68"/>
      <c r="V193" s="68"/>
      <c r="W193" s="68"/>
      <c r="X193" s="68"/>
      <c r="Y193" s="68"/>
      <c r="Z193" s="68"/>
      <c r="AA193" s="68"/>
      <c r="AB193" s="68"/>
      <c r="AC193" s="68"/>
      <c r="AD193" s="68"/>
      <c r="AE193" s="68"/>
      <c r="AF193" s="68"/>
      <c r="AG193" s="68"/>
      <c r="AH193" s="68"/>
      <c r="AI193" s="68"/>
      <c r="AJ193" s="68"/>
      <c r="AK193" s="68"/>
      <c r="AL193" s="68"/>
      <c r="AM193" s="68"/>
      <c r="AN193" s="68"/>
      <c r="AO193" s="68"/>
      <c r="AP193" s="68"/>
      <c r="AQ193" s="68"/>
      <c r="AR193" s="68"/>
      <c r="AS193" s="68"/>
      <c r="AT193" s="68"/>
      <c r="AU193" s="68"/>
      <c r="AV193" s="68"/>
      <c r="AW193" s="68"/>
      <c r="AX193" s="68"/>
      <c r="AY193" s="68"/>
      <c r="AZ193" s="68"/>
      <c r="BA193" s="68"/>
      <c r="BB193" s="68"/>
      <c r="BC193" s="68"/>
      <c r="BD193" s="69"/>
      <c r="BE193" s="69"/>
      <c r="BF193" s="69"/>
      <c r="BG193" s="69"/>
      <c r="BH193" s="69"/>
      <c r="BI193" s="69"/>
      <c r="BJ193" s="69"/>
      <c r="BK193" s="69"/>
      <c r="BL193" s="69"/>
      <c r="BM193" s="69"/>
      <c r="BN193" s="69"/>
    </row>
    <row r="194" spans="1:66" s="70" customFormat="1" x14ac:dyDescent="0.2">
      <c r="A194" s="110"/>
      <c r="B194" s="12"/>
      <c r="C194" s="122"/>
      <c r="D194" s="123"/>
      <c r="E194" s="123"/>
      <c r="F194" s="121"/>
      <c r="G194" s="121"/>
      <c r="H194" s="121"/>
      <c r="I194" s="122"/>
      <c r="J194" s="122"/>
      <c r="K194" s="122"/>
      <c r="L194" s="122"/>
      <c r="M194" s="123"/>
      <c r="N194" s="122"/>
      <c r="O194" s="122"/>
      <c r="P194" s="120"/>
      <c r="Q194" s="120"/>
      <c r="R194" s="120"/>
      <c r="S194" s="120"/>
      <c r="T194" s="68"/>
      <c r="U194" s="68"/>
      <c r="V194" s="68"/>
      <c r="W194" s="68"/>
      <c r="X194" s="68"/>
      <c r="Y194" s="68"/>
      <c r="Z194" s="68"/>
      <c r="AA194" s="68"/>
      <c r="AB194" s="68"/>
      <c r="AC194" s="68"/>
      <c r="AD194" s="68"/>
      <c r="AE194" s="68"/>
      <c r="AF194" s="68"/>
      <c r="AG194" s="68"/>
      <c r="AH194" s="68"/>
      <c r="AI194" s="68"/>
      <c r="AJ194" s="68"/>
      <c r="AK194" s="68"/>
      <c r="AL194" s="68"/>
      <c r="AM194" s="68"/>
      <c r="AN194" s="68"/>
      <c r="AO194" s="68"/>
      <c r="AP194" s="68"/>
      <c r="AQ194" s="68"/>
      <c r="AR194" s="68"/>
      <c r="AS194" s="68"/>
      <c r="AT194" s="68"/>
      <c r="AU194" s="68"/>
      <c r="AV194" s="68"/>
      <c r="AW194" s="68"/>
      <c r="AX194" s="68"/>
      <c r="AY194" s="68"/>
      <c r="AZ194" s="68"/>
      <c r="BA194" s="68"/>
      <c r="BB194" s="68"/>
      <c r="BC194" s="68"/>
      <c r="BD194" s="69"/>
      <c r="BE194" s="69"/>
      <c r="BF194" s="69"/>
      <c r="BG194" s="69"/>
      <c r="BH194" s="69"/>
      <c r="BI194" s="69"/>
      <c r="BJ194" s="69"/>
      <c r="BK194" s="69"/>
      <c r="BL194" s="69"/>
      <c r="BM194" s="69"/>
      <c r="BN194" s="69"/>
    </row>
    <row r="195" spans="1:66" s="70" customFormat="1" x14ac:dyDescent="0.2">
      <c r="A195" s="110"/>
      <c r="B195" s="12"/>
      <c r="C195" s="122"/>
      <c r="D195" s="123"/>
      <c r="E195" s="123"/>
      <c r="F195" s="121"/>
      <c r="G195" s="121"/>
      <c r="H195" s="121"/>
      <c r="I195" s="122"/>
      <c r="J195" s="122"/>
      <c r="K195" s="122"/>
      <c r="L195" s="122"/>
      <c r="M195" s="123"/>
      <c r="N195" s="122"/>
      <c r="O195" s="122"/>
      <c r="P195" s="120"/>
      <c r="Q195" s="120"/>
      <c r="R195" s="120"/>
      <c r="S195" s="120"/>
      <c r="T195" s="68"/>
      <c r="U195" s="68"/>
      <c r="V195" s="68"/>
      <c r="W195" s="68"/>
      <c r="X195" s="68"/>
      <c r="Y195" s="68"/>
      <c r="Z195" s="68"/>
      <c r="AA195" s="68"/>
      <c r="AB195" s="68"/>
      <c r="AC195" s="68"/>
      <c r="AD195" s="68"/>
      <c r="AE195" s="68"/>
      <c r="AF195" s="68"/>
      <c r="AG195" s="68"/>
      <c r="AH195" s="68"/>
      <c r="AI195" s="68"/>
      <c r="AJ195" s="68"/>
      <c r="AK195" s="68"/>
      <c r="AL195" s="68"/>
      <c r="AM195" s="68"/>
      <c r="AN195" s="68"/>
      <c r="AO195" s="68"/>
      <c r="AP195" s="68"/>
      <c r="AQ195" s="68"/>
      <c r="AR195" s="68"/>
      <c r="AS195" s="68"/>
      <c r="AT195" s="68"/>
      <c r="AU195" s="68"/>
      <c r="AV195" s="68"/>
      <c r="AW195" s="68"/>
      <c r="AX195" s="68"/>
      <c r="AY195" s="68"/>
      <c r="AZ195" s="68"/>
      <c r="BA195" s="68"/>
      <c r="BB195" s="68"/>
      <c r="BC195" s="68"/>
      <c r="BD195" s="69"/>
      <c r="BE195" s="69"/>
      <c r="BF195" s="69"/>
      <c r="BG195" s="69"/>
      <c r="BH195" s="69"/>
      <c r="BI195" s="69"/>
      <c r="BJ195" s="69"/>
      <c r="BK195" s="69"/>
      <c r="BL195" s="69"/>
      <c r="BM195" s="69"/>
      <c r="BN195" s="69"/>
    </row>
    <row r="196" spans="1:66" s="70" customFormat="1" x14ac:dyDescent="0.2">
      <c r="A196" s="110"/>
      <c r="B196" s="12"/>
      <c r="C196" s="122"/>
      <c r="D196" s="123"/>
      <c r="E196" s="123"/>
      <c r="F196" s="121"/>
      <c r="G196" s="121"/>
      <c r="H196" s="121"/>
      <c r="I196" s="122"/>
      <c r="J196" s="122"/>
      <c r="K196" s="122"/>
      <c r="L196" s="122"/>
      <c r="M196" s="123"/>
      <c r="N196" s="122"/>
      <c r="O196" s="122"/>
      <c r="P196" s="120"/>
      <c r="Q196" s="120"/>
      <c r="R196" s="120"/>
      <c r="S196" s="120"/>
      <c r="T196" s="68"/>
      <c r="U196" s="68"/>
      <c r="V196" s="68"/>
      <c r="W196" s="68"/>
      <c r="X196" s="68"/>
      <c r="Y196" s="68"/>
      <c r="Z196" s="68"/>
      <c r="AA196" s="68"/>
      <c r="AB196" s="68"/>
      <c r="AC196" s="68"/>
      <c r="AD196" s="68"/>
      <c r="AE196" s="68"/>
      <c r="AF196" s="68"/>
      <c r="AG196" s="68"/>
      <c r="AH196" s="68"/>
      <c r="AI196" s="68"/>
      <c r="AJ196" s="68"/>
      <c r="AK196" s="68"/>
      <c r="AL196" s="68"/>
      <c r="AM196" s="68"/>
      <c r="AN196" s="68"/>
      <c r="AO196" s="68"/>
      <c r="AP196" s="68"/>
      <c r="AQ196" s="68"/>
      <c r="AR196" s="68"/>
      <c r="AS196" s="68"/>
      <c r="AT196" s="68"/>
      <c r="AU196" s="68"/>
      <c r="AV196" s="68"/>
      <c r="AW196" s="68"/>
      <c r="AX196" s="68"/>
      <c r="AY196" s="68"/>
      <c r="AZ196" s="68"/>
      <c r="BA196" s="68"/>
      <c r="BB196" s="68"/>
      <c r="BC196" s="68"/>
      <c r="BD196" s="69"/>
      <c r="BE196" s="69"/>
      <c r="BF196" s="69"/>
      <c r="BG196" s="69"/>
      <c r="BH196" s="69"/>
      <c r="BI196" s="69"/>
      <c r="BJ196" s="69"/>
      <c r="BK196" s="69"/>
      <c r="BL196" s="69"/>
      <c r="BM196" s="69"/>
      <c r="BN196" s="69"/>
    </row>
    <row r="197" spans="1:66" s="70" customFormat="1" x14ac:dyDescent="0.2">
      <c r="A197" s="110"/>
      <c r="B197" s="12"/>
      <c r="C197" s="122"/>
      <c r="D197" s="123"/>
      <c r="E197" s="123"/>
      <c r="F197" s="121"/>
      <c r="G197" s="121"/>
      <c r="H197" s="121"/>
      <c r="I197" s="122"/>
      <c r="J197" s="122"/>
      <c r="K197" s="122"/>
      <c r="L197" s="122"/>
      <c r="M197" s="123"/>
      <c r="N197" s="122"/>
      <c r="O197" s="122"/>
      <c r="P197" s="120"/>
      <c r="Q197" s="120"/>
      <c r="R197" s="120"/>
      <c r="S197" s="120"/>
      <c r="T197" s="68"/>
      <c r="U197" s="68"/>
      <c r="V197" s="68"/>
      <c r="W197" s="68"/>
      <c r="X197" s="68"/>
      <c r="Y197" s="68"/>
      <c r="Z197" s="68"/>
      <c r="AA197" s="68"/>
      <c r="AB197" s="68"/>
      <c r="AC197" s="68"/>
      <c r="AD197" s="68"/>
      <c r="AE197" s="68"/>
      <c r="AF197" s="68"/>
      <c r="AG197" s="68"/>
      <c r="AH197" s="68"/>
      <c r="AI197" s="68"/>
      <c r="AJ197" s="68"/>
      <c r="AK197" s="68"/>
      <c r="AL197" s="68"/>
      <c r="AM197" s="68"/>
      <c r="AN197" s="68"/>
      <c r="AO197" s="68"/>
      <c r="AP197" s="68"/>
      <c r="AQ197" s="68"/>
      <c r="AR197" s="68"/>
      <c r="AS197" s="68"/>
      <c r="AT197" s="68"/>
      <c r="AU197" s="68"/>
      <c r="AV197" s="68"/>
      <c r="AW197" s="68"/>
      <c r="AX197" s="68"/>
      <c r="AY197" s="68"/>
      <c r="AZ197" s="68"/>
      <c r="BA197" s="68"/>
      <c r="BB197" s="68"/>
      <c r="BC197" s="68"/>
      <c r="BD197" s="69"/>
      <c r="BE197" s="69"/>
      <c r="BF197" s="69"/>
      <c r="BG197" s="69"/>
      <c r="BH197" s="69"/>
      <c r="BI197" s="69"/>
      <c r="BJ197" s="69"/>
      <c r="BK197" s="69"/>
      <c r="BL197" s="69"/>
      <c r="BM197" s="69"/>
      <c r="BN197" s="69"/>
    </row>
    <row r="198" spans="1:66" s="70" customFormat="1" x14ac:dyDescent="0.2">
      <c r="A198" s="110"/>
      <c r="B198" s="12"/>
      <c r="C198" s="122"/>
      <c r="D198" s="123"/>
      <c r="E198" s="123"/>
      <c r="F198" s="121"/>
      <c r="G198" s="121"/>
      <c r="H198" s="121"/>
      <c r="I198" s="122"/>
      <c r="J198" s="122"/>
      <c r="K198" s="122"/>
      <c r="L198" s="122"/>
      <c r="M198" s="123"/>
      <c r="N198" s="122"/>
      <c r="O198" s="122"/>
      <c r="P198" s="120"/>
      <c r="Q198" s="120"/>
      <c r="R198" s="120"/>
      <c r="S198" s="120"/>
      <c r="T198" s="68"/>
      <c r="U198" s="68"/>
      <c r="V198" s="68"/>
      <c r="W198" s="68"/>
      <c r="X198" s="68"/>
      <c r="Y198" s="68"/>
      <c r="Z198" s="68"/>
      <c r="AA198" s="68"/>
      <c r="AB198" s="68"/>
      <c r="AC198" s="68"/>
      <c r="AD198" s="68"/>
      <c r="AE198" s="68"/>
      <c r="AF198" s="68"/>
      <c r="AG198" s="68"/>
      <c r="AH198" s="68"/>
      <c r="AI198" s="68"/>
      <c r="AJ198" s="68"/>
      <c r="AK198" s="68"/>
      <c r="AL198" s="68"/>
      <c r="AM198" s="68"/>
      <c r="AN198" s="68"/>
      <c r="AO198" s="68"/>
      <c r="AP198" s="68"/>
      <c r="AQ198" s="68"/>
      <c r="AR198" s="68"/>
      <c r="AS198" s="68"/>
      <c r="AT198" s="68"/>
      <c r="AU198" s="68"/>
      <c r="AV198" s="68"/>
      <c r="AW198" s="68"/>
      <c r="AX198" s="68"/>
      <c r="AY198" s="68"/>
      <c r="AZ198" s="68"/>
      <c r="BA198" s="68"/>
      <c r="BB198" s="68"/>
      <c r="BC198" s="68"/>
      <c r="BD198" s="69"/>
      <c r="BE198" s="69"/>
      <c r="BF198" s="69"/>
      <c r="BG198" s="69"/>
      <c r="BH198" s="69"/>
      <c r="BI198" s="69"/>
      <c r="BJ198" s="69"/>
      <c r="BK198" s="69"/>
      <c r="BL198" s="69"/>
      <c r="BM198" s="69"/>
      <c r="BN198" s="69"/>
    </row>
    <row r="199" spans="1:66" s="70" customFormat="1" x14ac:dyDescent="0.2">
      <c r="A199" s="110"/>
      <c r="B199" s="12"/>
      <c r="C199" s="122"/>
      <c r="D199" s="123"/>
      <c r="E199" s="123"/>
      <c r="F199" s="121"/>
      <c r="G199" s="121"/>
      <c r="H199" s="121"/>
      <c r="I199" s="122"/>
      <c r="J199" s="122"/>
      <c r="K199" s="122"/>
      <c r="L199" s="122"/>
      <c r="M199" s="123"/>
      <c r="N199" s="122"/>
      <c r="O199" s="122"/>
      <c r="P199" s="120"/>
      <c r="Q199" s="120"/>
      <c r="R199" s="120"/>
      <c r="S199" s="120"/>
      <c r="T199" s="68"/>
      <c r="U199" s="68"/>
      <c r="V199" s="68"/>
      <c r="W199" s="68"/>
      <c r="X199" s="68"/>
      <c r="Y199" s="68"/>
      <c r="Z199" s="68"/>
      <c r="AA199" s="68"/>
      <c r="AB199" s="68"/>
      <c r="AC199" s="68"/>
      <c r="AD199" s="68"/>
      <c r="AE199" s="68"/>
      <c r="AF199" s="68"/>
      <c r="AG199" s="68"/>
      <c r="AH199" s="68"/>
      <c r="AI199" s="68"/>
      <c r="AJ199" s="68"/>
      <c r="AK199" s="68"/>
      <c r="AL199" s="68"/>
      <c r="AM199" s="68"/>
      <c r="AN199" s="68"/>
      <c r="AO199" s="68"/>
      <c r="AP199" s="68"/>
      <c r="AQ199" s="68"/>
      <c r="AR199" s="68"/>
      <c r="AS199" s="68"/>
      <c r="AT199" s="68"/>
      <c r="AU199" s="68"/>
      <c r="AV199" s="68"/>
      <c r="AW199" s="68"/>
      <c r="AX199" s="68"/>
      <c r="AY199" s="68"/>
      <c r="AZ199" s="68"/>
      <c r="BA199" s="68"/>
      <c r="BB199" s="68"/>
      <c r="BC199" s="68"/>
      <c r="BD199" s="69"/>
      <c r="BE199" s="69"/>
      <c r="BF199" s="69"/>
      <c r="BG199" s="69"/>
      <c r="BH199" s="69"/>
      <c r="BI199" s="69"/>
      <c r="BJ199" s="69"/>
      <c r="BK199" s="69"/>
      <c r="BL199" s="69"/>
      <c r="BM199" s="69"/>
      <c r="BN199" s="69"/>
    </row>
    <row r="200" spans="1:66" s="70" customFormat="1" x14ac:dyDescent="0.2">
      <c r="A200" s="110"/>
      <c r="B200" s="12"/>
      <c r="C200" s="122"/>
      <c r="D200" s="123"/>
      <c r="E200" s="123"/>
      <c r="F200" s="121"/>
      <c r="G200" s="121"/>
      <c r="H200" s="121"/>
      <c r="I200" s="122"/>
      <c r="J200" s="122"/>
      <c r="K200" s="122"/>
      <c r="L200" s="122"/>
      <c r="M200" s="123"/>
      <c r="N200" s="122"/>
      <c r="O200" s="122"/>
      <c r="P200" s="120"/>
      <c r="Q200" s="120"/>
      <c r="R200" s="120"/>
      <c r="S200" s="120"/>
      <c r="T200" s="68"/>
      <c r="U200" s="68"/>
      <c r="V200" s="68"/>
      <c r="W200" s="68"/>
      <c r="X200" s="68"/>
      <c r="Y200" s="68"/>
      <c r="Z200" s="68"/>
      <c r="AA200" s="68"/>
      <c r="AB200" s="68"/>
      <c r="AC200" s="68"/>
      <c r="AD200" s="68"/>
      <c r="AE200" s="68"/>
      <c r="AF200" s="68"/>
      <c r="AG200" s="68"/>
      <c r="AH200" s="68"/>
      <c r="AI200" s="68"/>
      <c r="AJ200" s="68"/>
      <c r="AK200" s="68"/>
      <c r="AL200" s="68"/>
      <c r="AM200" s="68"/>
      <c r="AN200" s="68"/>
      <c r="AO200" s="68"/>
      <c r="AP200" s="68"/>
      <c r="AQ200" s="68"/>
      <c r="AR200" s="68"/>
      <c r="AS200" s="68"/>
      <c r="AT200" s="68"/>
      <c r="AU200" s="68"/>
      <c r="AV200" s="68"/>
      <c r="AW200" s="68"/>
      <c r="AX200" s="68"/>
      <c r="AY200" s="68"/>
      <c r="AZ200" s="68"/>
      <c r="BA200" s="68"/>
      <c r="BB200" s="68"/>
      <c r="BC200" s="68"/>
      <c r="BD200" s="69"/>
      <c r="BE200" s="69"/>
      <c r="BF200" s="69"/>
      <c r="BG200" s="69"/>
      <c r="BH200" s="69"/>
      <c r="BI200" s="69"/>
      <c r="BJ200" s="69"/>
      <c r="BK200" s="69"/>
      <c r="BL200" s="69"/>
      <c r="BM200" s="69"/>
      <c r="BN200" s="69"/>
    </row>
    <row r="201" spans="1:66" s="70" customFormat="1" x14ac:dyDescent="0.2">
      <c r="A201" s="110"/>
      <c r="B201" s="12"/>
      <c r="C201" s="122"/>
      <c r="D201" s="123"/>
      <c r="E201" s="123"/>
      <c r="F201" s="121"/>
      <c r="G201" s="121"/>
      <c r="H201" s="121"/>
      <c r="I201" s="122"/>
      <c r="J201" s="122"/>
      <c r="K201" s="122"/>
      <c r="L201" s="122"/>
      <c r="M201" s="123"/>
      <c r="N201" s="122"/>
      <c r="O201" s="122"/>
      <c r="P201" s="120"/>
      <c r="Q201" s="120"/>
      <c r="R201" s="120"/>
      <c r="S201" s="120"/>
      <c r="T201" s="68"/>
      <c r="U201" s="68"/>
      <c r="V201" s="68"/>
      <c r="W201" s="68"/>
      <c r="X201" s="68"/>
      <c r="Y201" s="68"/>
      <c r="Z201" s="68"/>
      <c r="AA201" s="68"/>
      <c r="AB201" s="68"/>
      <c r="AC201" s="68"/>
      <c r="AD201" s="68"/>
      <c r="AE201" s="68"/>
      <c r="AF201" s="68"/>
      <c r="AG201" s="68"/>
      <c r="AH201" s="68"/>
      <c r="AI201" s="68"/>
      <c r="AJ201" s="68"/>
      <c r="AK201" s="68"/>
      <c r="AL201" s="68"/>
      <c r="AM201" s="68"/>
      <c r="AN201" s="68"/>
      <c r="AO201" s="68"/>
      <c r="AP201" s="68"/>
      <c r="AQ201" s="68"/>
      <c r="AR201" s="68"/>
      <c r="AS201" s="68"/>
      <c r="AT201" s="68"/>
      <c r="AU201" s="68"/>
      <c r="AV201" s="68"/>
      <c r="AW201" s="68"/>
      <c r="AX201" s="68"/>
      <c r="AY201" s="68"/>
      <c r="AZ201" s="68"/>
      <c r="BA201" s="68"/>
      <c r="BB201" s="68"/>
      <c r="BC201" s="68"/>
      <c r="BD201" s="69"/>
      <c r="BE201" s="69"/>
      <c r="BF201" s="69"/>
      <c r="BG201" s="69"/>
      <c r="BH201" s="69"/>
      <c r="BI201" s="69"/>
      <c r="BJ201" s="69"/>
      <c r="BK201" s="69"/>
      <c r="BL201" s="69"/>
      <c r="BM201" s="69"/>
      <c r="BN201" s="69"/>
    </row>
    <row r="202" spans="1:66" s="70" customFormat="1" x14ac:dyDescent="0.2">
      <c r="A202" s="110"/>
      <c r="B202" s="12"/>
      <c r="C202" s="122"/>
      <c r="D202" s="123"/>
      <c r="E202" s="123"/>
      <c r="F202" s="121"/>
      <c r="G202" s="121"/>
      <c r="H202" s="121"/>
      <c r="I202" s="122"/>
      <c r="J202" s="122"/>
      <c r="K202" s="122"/>
      <c r="L202" s="122"/>
      <c r="M202" s="123"/>
      <c r="N202" s="122"/>
      <c r="O202" s="122"/>
      <c r="P202" s="120"/>
      <c r="Q202" s="120"/>
      <c r="R202" s="120"/>
      <c r="S202" s="120"/>
      <c r="T202" s="68"/>
      <c r="U202" s="68"/>
      <c r="V202" s="68"/>
      <c r="W202" s="68"/>
      <c r="X202" s="68"/>
      <c r="Y202" s="68"/>
      <c r="Z202" s="68"/>
      <c r="AA202" s="68"/>
      <c r="AB202" s="68"/>
      <c r="AC202" s="68"/>
      <c r="AD202" s="68"/>
      <c r="AE202" s="68"/>
      <c r="AF202" s="68"/>
      <c r="AG202" s="68"/>
      <c r="AH202" s="68"/>
      <c r="AI202" s="68"/>
      <c r="AJ202" s="68"/>
      <c r="AK202" s="68"/>
      <c r="AL202" s="68"/>
      <c r="AM202" s="68"/>
      <c r="AN202" s="68"/>
      <c r="AO202" s="68"/>
      <c r="AP202" s="68"/>
      <c r="AQ202" s="68"/>
      <c r="AR202" s="68"/>
      <c r="AS202" s="68"/>
      <c r="AT202" s="68"/>
      <c r="AU202" s="68"/>
      <c r="AV202" s="68"/>
      <c r="AW202" s="68"/>
      <c r="AX202" s="68"/>
      <c r="AY202" s="68"/>
      <c r="AZ202" s="68"/>
      <c r="BA202" s="68"/>
      <c r="BB202" s="68"/>
      <c r="BC202" s="68"/>
      <c r="BD202" s="69"/>
      <c r="BE202" s="69"/>
      <c r="BF202" s="69"/>
      <c r="BG202" s="69"/>
      <c r="BH202" s="69"/>
      <c r="BI202" s="69"/>
      <c r="BJ202" s="69"/>
      <c r="BK202" s="69"/>
      <c r="BL202" s="69"/>
      <c r="BM202" s="69"/>
      <c r="BN202" s="69"/>
    </row>
    <row r="203" spans="1:66" s="70" customFormat="1" x14ac:dyDescent="0.2">
      <c r="A203" s="110"/>
      <c r="B203" s="12"/>
      <c r="C203" s="122"/>
      <c r="D203" s="123"/>
      <c r="E203" s="123"/>
      <c r="F203" s="121"/>
      <c r="G203" s="121"/>
      <c r="H203" s="121"/>
      <c r="I203" s="122"/>
      <c r="J203" s="122"/>
      <c r="K203" s="122"/>
      <c r="L203" s="122"/>
      <c r="M203" s="123"/>
      <c r="N203" s="122"/>
      <c r="O203" s="122"/>
      <c r="P203" s="120"/>
      <c r="Q203" s="120"/>
      <c r="R203" s="120"/>
      <c r="S203" s="120"/>
      <c r="T203" s="68"/>
      <c r="U203" s="68"/>
      <c r="V203" s="68"/>
      <c r="W203" s="68"/>
      <c r="X203" s="68"/>
      <c r="Y203" s="68"/>
      <c r="Z203" s="68"/>
      <c r="AA203" s="68"/>
      <c r="AB203" s="68"/>
      <c r="AC203" s="68"/>
      <c r="AD203" s="68"/>
      <c r="AE203" s="68"/>
      <c r="AF203" s="68"/>
      <c r="AG203" s="68"/>
      <c r="AH203" s="68"/>
      <c r="AI203" s="68"/>
      <c r="AJ203" s="68"/>
      <c r="AK203" s="68"/>
      <c r="AL203" s="68"/>
      <c r="AM203" s="68"/>
      <c r="AN203" s="68"/>
      <c r="AO203" s="68"/>
      <c r="AP203" s="68"/>
      <c r="AQ203" s="68"/>
      <c r="AR203" s="68"/>
      <c r="AS203" s="68"/>
      <c r="AT203" s="68"/>
      <c r="AU203" s="68"/>
      <c r="AV203" s="68"/>
      <c r="AW203" s="68"/>
      <c r="AX203" s="68"/>
      <c r="AY203" s="68"/>
      <c r="AZ203" s="68"/>
      <c r="BA203" s="68"/>
      <c r="BB203" s="68"/>
      <c r="BC203" s="68"/>
      <c r="BD203" s="69"/>
      <c r="BE203" s="69"/>
      <c r="BF203" s="69"/>
      <c r="BG203" s="69"/>
      <c r="BH203" s="69"/>
      <c r="BI203" s="69"/>
      <c r="BJ203" s="69"/>
      <c r="BK203" s="69"/>
      <c r="BL203" s="69"/>
      <c r="BM203" s="69"/>
      <c r="BN203" s="69"/>
    </row>
    <row r="204" spans="1:66" s="70" customFormat="1" x14ac:dyDescent="0.2">
      <c r="A204" s="110"/>
      <c r="B204" s="12"/>
      <c r="C204" s="122"/>
      <c r="D204" s="123"/>
      <c r="E204" s="123"/>
      <c r="F204" s="121"/>
      <c r="G204" s="121"/>
      <c r="H204" s="121"/>
      <c r="I204" s="122"/>
      <c r="J204" s="122"/>
      <c r="K204" s="122"/>
      <c r="L204" s="122"/>
      <c r="M204" s="123"/>
      <c r="N204" s="122"/>
      <c r="O204" s="122"/>
      <c r="P204" s="120"/>
      <c r="Q204" s="120"/>
      <c r="R204" s="120"/>
      <c r="S204" s="120"/>
      <c r="T204" s="68"/>
      <c r="U204" s="68"/>
      <c r="V204" s="68"/>
      <c r="W204" s="68"/>
      <c r="X204" s="68"/>
      <c r="Y204" s="68"/>
      <c r="Z204" s="68"/>
      <c r="AA204" s="68"/>
      <c r="AB204" s="68"/>
      <c r="AC204" s="68"/>
      <c r="AD204" s="68"/>
      <c r="AE204" s="68"/>
      <c r="AF204" s="68"/>
      <c r="AG204" s="68"/>
      <c r="AH204" s="68"/>
      <c r="AI204" s="68"/>
      <c r="AJ204" s="68"/>
      <c r="AK204" s="68"/>
      <c r="AL204" s="68"/>
      <c r="AM204" s="68"/>
      <c r="AN204" s="68"/>
      <c r="AO204" s="68"/>
      <c r="AP204" s="68"/>
      <c r="AQ204" s="68"/>
      <c r="AR204" s="68"/>
      <c r="AS204" s="68"/>
      <c r="AT204" s="68"/>
      <c r="AU204" s="68"/>
      <c r="AV204" s="68"/>
      <c r="AW204" s="68"/>
      <c r="AX204" s="68"/>
      <c r="AY204" s="68"/>
      <c r="AZ204" s="68"/>
      <c r="BA204" s="68"/>
      <c r="BB204" s="68"/>
      <c r="BC204" s="68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</row>
    <row r="205" spans="1:66" s="70" customFormat="1" x14ac:dyDescent="0.2">
      <c r="A205" s="110"/>
      <c r="B205" s="12"/>
      <c r="C205" s="122"/>
      <c r="D205" s="123"/>
      <c r="E205" s="123"/>
      <c r="F205" s="121"/>
      <c r="G205" s="121"/>
      <c r="H205" s="121"/>
      <c r="I205" s="122"/>
      <c r="J205" s="122"/>
      <c r="K205" s="122"/>
      <c r="L205" s="122"/>
      <c r="M205" s="123"/>
      <c r="N205" s="122"/>
      <c r="O205" s="122"/>
      <c r="P205" s="120"/>
      <c r="Q205" s="120"/>
      <c r="R205" s="120"/>
      <c r="S205" s="120"/>
      <c r="T205" s="68"/>
      <c r="U205" s="68"/>
      <c r="V205" s="68"/>
      <c r="W205" s="68"/>
      <c r="X205" s="68"/>
      <c r="Y205" s="68"/>
      <c r="Z205" s="68"/>
      <c r="AA205" s="68"/>
      <c r="AB205" s="68"/>
      <c r="AC205" s="68"/>
      <c r="AD205" s="68"/>
      <c r="AE205" s="68"/>
      <c r="AF205" s="68"/>
      <c r="AG205" s="68"/>
      <c r="AH205" s="68"/>
      <c r="AI205" s="68"/>
      <c r="AJ205" s="68"/>
      <c r="AK205" s="68"/>
      <c r="AL205" s="68"/>
      <c r="AM205" s="68"/>
      <c r="AN205" s="68"/>
      <c r="AO205" s="68"/>
      <c r="AP205" s="68"/>
      <c r="AQ205" s="68"/>
      <c r="AR205" s="68"/>
      <c r="AS205" s="68"/>
      <c r="AT205" s="68"/>
      <c r="AU205" s="68"/>
      <c r="AV205" s="68"/>
      <c r="AW205" s="68"/>
      <c r="AX205" s="68"/>
      <c r="AY205" s="68"/>
      <c r="AZ205" s="68"/>
      <c r="BA205" s="68"/>
      <c r="BB205" s="68"/>
      <c r="BC205" s="68"/>
      <c r="BD205" s="69"/>
      <c r="BE205" s="69"/>
      <c r="BF205" s="69"/>
      <c r="BG205" s="69"/>
      <c r="BH205" s="69"/>
      <c r="BI205" s="69"/>
      <c r="BJ205" s="69"/>
      <c r="BK205" s="69"/>
      <c r="BL205" s="69"/>
      <c r="BM205" s="69"/>
      <c r="BN205" s="69"/>
    </row>
    <row r="206" spans="1:66" s="70" customFormat="1" x14ac:dyDescent="0.2">
      <c r="A206" s="110"/>
      <c r="B206" s="12"/>
      <c r="C206" s="122"/>
      <c r="D206" s="123"/>
      <c r="E206" s="123"/>
      <c r="F206" s="121"/>
      <c r="G206" s="121"/>
      <c r="H206" s="121"/>
      <c r="I206" s="122"/>
      <c r="J206" s="122"/>
      <c r="K206" s="122"/>
      <c r="L206" s="122"/>
      <c r="M206" s="123"/>
      <c r="N206" s="122"/>
      <c r="O206" s="122"/>
      <c r="P206" s="120"/>
      <c r="Q206" s="120"/>
      <c r="R206" s="120"/>
      <c r="S206" s="120"/>
      <c r="T206" s="68"/>
      <c r="U206" s="68"/>
      <c r="V206" s="68"/>
      <c r="W206" s="68"/>
      <c r="X206" s="68"/>
      <c r="Y206" s="68"/>
      <c r="Z206" s="68"/>
      <c r="AA206" s="68"/>
      <c r="AB206" s="68"/>
      <c r="AC206" s="68"/>
      <c r="AD206" s="68"/>
      <c r="AE206" s="68"/>
      <c r="AF206" s="68"/>
      <c r="AG206" s="68"/>
      <c r="AH206" s="68"/>
      <c r="AI206" s="68"/>
      <c r="AJ206" s="68"/>
      <c r="AK206" s="68"/>
      <c r="AL206" s="68"/>
      <c r="AM206" s="68"/>
      <c r="AN206" s="68"/>
      <c r="AO206" s="68"/>
      <c r="AP206" s="68"/>
      <c r="AQ206" s="68"/>
      <c r="AR206" s="68"/>
      <c r="AS206" s="68"/>
      <c r="AT206" s="68"/>
      <c r="AU206" s="68"/>
      <c r="AV206" s="68"/>
      <c r="AW206" s="68"/>
      <c r="AX206" s="68"/>
      <c r="AY206" s="68"/>
      <c r="AZ206" s="68"/>
      <c r="BA206" s="68"/>
      <c r="BB206" s="68"/>
      <c r="BC206" s="68"/>
      <c r="BD206" s="69"/>
      <c r="BE206" s="69"/>
      <c r="BF206" s="69"/>
      <c r="BG206" s="69"/>
      <c r="BH206" s="69"/>
      <c r="BI206" s="69"/>
      <c r="BJ206" s="69"/>
      <c r="BK206" s="69"/>
      <c r="BL206" s="69"/>
      <c r="BM206" s="69"/>
      <c r="BN206" s="69"/>
    </row>
    <row r="207" spans="1:66" s="70" customFormat="1" x14ac:dyDescent="0.2">
      <c r="A207" s="110"/>
      <c r="B207" s="12"/>
      <c r="C207" s="122"/>
      <c r="D207" s="123"/>
      <c r="E207" s="123"/>
      <c r="F207" s="121"/>
      <c r="G207" s="121"/>
      <c r="H207" s="121"/>
      <c r="I207" s="122"/>
      <c r="J207" s="122"/>
      <c r="K207" s="122"/>
      <c r="L207" s="122"/>
      <c r="M207" s="123"/>
      <c r="N207" s="122"/>
      <c r="O207" s="122"/>
      <c r="P207" s="120"/>
      <c r="Q207" s="120"/>
      <c r="R207" s="120"/>
      <c r="S207" s="120"/>
      <c r="T207" s="68"/>
      <c r="U207" s="68"/>
      <c r="V207" s="68"/>
      <c r="W207" s="68"/>
      <c r="X207" s="68"/>
      <c r="Y207" s="68"/>
      <c r="Z207" s="68"/>
      <c r="AA207" s="68"/>
      <c r="AB207" s="68"/>
      <c r="AC207" s="68"/>
      <c r="AD207" s="68"/>
      <c r="AE207" s="68"/>
      <c r="AF207" s="68"/>
      <c r="AG207" s="68"/>
      <c r="AH207" s="68"/>
      <c r="AI207" s="68"/>
      <c r="AJ207" s="68"/>
      <c r="AK207" s="68"/>
      <c r="AL207" s="68"/>
      <c r="AM207" s="68"/>
      <c r="AN207" s="68"/>
      <c r="AO207" s="68"/>
      <c r="AP207" s="68"/>
      <c r="AQ207" s="68"/>
      <c r="AR207" s="68"/>
      <c r="AS207" s="68"/>
      <c r="AT207" s="68"/>
      <c r="AU207" s="68"/>
      <c r="AV207" s="68"/>
      <c r="AW207" s="68"/>
      <c r="AX207" s="68"/>
      <c r="AY207" s="68"/>
      <c r="AZ207" s="68"/>
      <c r="BA207" s="68"/>
      <c r="BB207" s="68"/>
      <c r="BC207" s="68"/>
      <c r="BD207" s="69"/>
      <c r="BE207" s="69"/>
      <c r="BF207" s="69"/>
      <c r="BG207" s="69"/>
      <c r="BH207" s="69"/>
      <c r="BI207" s="69"/>
      <c r="BJ207" s="69"/>
      <c r="BK207" s="69"/>
      <c r="BL207" s="69"/>
      <c r="BM207" s="69"/>
      <c r="BN207" s="69"/>
    </row>
    <row r="208" spans="1:66" s="70" customFormat="1" x14ac:dyDescent="0.2">
      <c r="A208" s="110"/>
      <c r="B208" s="12"/>
      <c r="C208" s="122"/>
      <c r="D208" s="123"/>
      <c r="E208" s="123"/>
      <c r="F208" s="121"/>
      <c r="G208" s="121"/>
      <c r="H208" s="121"/>
      <c r="I208" s="122"/>
      <c r="J208" s="122"/>
      <c r="K208" s="122"/>
      <c r="L208" s="122"/>
      <c r="M208" s="123"/>
      <c r="N208" s="122"/>
      <c r="O208" s="122"/>
      <c r="P208" s="120"/>
      <c r="Q208" s="120"/>
      <c r="R208" s="120"/>
      <c r="S208" s="120"/>
      <c r="T208" s="68"/>
      <c r="U208" s="68"/>
      <c r="V208" s="68"/>
      <c r="W208" s="68"/>
      <c r="X208" s="68"/>
      <c r="Y208" s="68"/>
      <c r="Z208" s="68"/>
      <c r="AA208" s="68"/>
      <c r="AB208" s="68"/>
      <c r="AC208" s="68"/>
      <c r="AD208" s="68"/>
      <c r="AE208" s="68"/>
      <c r="AF208" s="68"/>
      <c r="AG208" s="68"/>
      <c r="AH208" s="68"/>
      <c r="AI208" s="68"/>
      <c r="AJ208" s="68"/>
      <c r="AK208" s="68"/>
      <c r="AL208" s="68"/>
      <c r="AM208" s="68"/>
      <c r="AN208" s="68"/>
      <c r="AO208" s="68"/>
      <c r="AP208" s="68"/>
      <c r="AQ208" s="68"/>
      <c r="AR208" s="68"/>
      <c r="AS208" s="68"/>
      <c r="AT208" s="68"/>
      <c r="AU208" s="68"/>
      <c r="AV208" s="68"/>
      <c r="AW208" s="68"/>
      <c r="AX208" s="68"/>
      <c r="AY208" s="68"/>
      <c r="AZ208" s="68"/>
      <c r="BA208" s="68"/>
      <c r="BB208" s="68"/>
      <c r="BC208" s="68"/>
      <c r="BD208" s="69"/>
      <c r="BE208" s="69"/>
      <c r="BF208" s="69"/>
      <c r="BG208" s="69"/>
      <c r="BH208" s="69"/>
      <c r="BI208" s="69"/>
      <c r="BJ208" s="69"/>
      <c r="BK208" s="69"/>
      <c r="BL208" s="69"/>
      <c r="BM208" s="69"/>
      <c r="BN208" s="69"/>
    </row>
    <row r="209" spans="1:66" s="70" customFormat="1" x14ac:dyDescent="0.2">
      <c r="A209" s="110"/>
      <c r="B209" s="12"/>
      <c r="C209" s="122"/>
      <c r="D209" s="123"/>
      <c r="E209" s="123"/>
      <c r="F209" s="121"/>
      <c r="G209" s="121"/>
      <c r="H209" s="121"/>
      <c r="I209" s="122"/>
      <c r="J209" s="122"/>
      <c r="K209" s="122"/>
      <c r="L209" s="122"/>
      <c r="M209" s="123"/>
      <c r="N209" s="122"/>
      <c r="O209" s="122"/>
      <c r="P209" s="120"/>
      <c r="Q209" s="120"/>
      <c r="R209" s="120"/>
      <c r="S209" s="120"/>
      <c r="T209" s="68"/>
      <c r="U209" s="68"/>
      <c r="V209" s="68"/>
      <c r="W209" s="68"/>
      <c r="X209" s="68"/>
      <c r="Y209" s="68"/>
      <c r="Z209" s="68"/>
      <c r="AA209" s="68"/>
      <c r="AB209" s="68"/>
      <c r="AC209" s="68"/>
      <c r="AD209" s="68"/>
      <c r="AE209" s="68"/>
      <c r="AF209" s="68"/>
      <c r="AG209" s="68"/>
      <c r="AH209" s="68"/>
      <c r="AI209" s="68"/>
      <c r="AJ209" s="68"/>
      <c r="AK209" s="68"/>
      <c r="AL209" s="68"/>
      <c r="AM209" s="68"/>
      <c r="AN209" s="68"/>
      <c r="AO209" s="68"/>
      <c r="AP209" s="68"/>
      <c r="AQ209" s="68"/>
      <c r="AR209" s="68"/>
      <c r="AS209" s="68"/>
      <c r="AT209" s="68"/>
      <c r="AU209" s="68"/>
      <c r="AV209" s="68"/>
      <c r="AW209" s="68"/>
      <c r="AX209" s="68"/>
      <c r="AY209" s="68"/>
      <c r="AZ209" s="68"/>
      <c r="BA209" s="68"/>
      <c r="BB209" s="68"/>
      <c r="BC209" s="68"/>
      <c r="BD209" s="69"/>
      <c r="BE209" s="69"/>
      <c r="BF209" s="69"/>
      <c r="BG209" s="69"/>
      <c r="BH209" s="69"/>
      <c r="BI209" s="69"/>
      <c r="BJ209" s="69"/>
      <c r="BK209" s="69"/>
      <c r="BL209" s="69"/>
      <c r="BM209" s="69"/>
      <c r="BN209" s="69"/>
    </row>
    <row r="210" spans="1:66" s="70" customFormat="1" x14ac:dyDescent="0.2">
      <c r="A210" s="110"/>
      <c r="B210" s="12"/>
      <c r="C210" s="122"/>
      <c r="D210" s="123"/>
      <c r="E210" s="123"/>
      <c r="F210" s="121"/>
      <c r="G210" s="121"/>
      <c r="H210" s="121"/>
      <c r="I210" s="122"/>
      <c r="J210" s="122"/>
      <c r="K210" s="122"/>
      <c r="L210" s="122"/>
      <c r="M210" s="123"/>
      <c r="N210" s="122"/>
      <c r="O210" s="122"/>
      <c r="P210" s="120"/>
      <c r="Q210" s="120"/>
      <c r="R210" s="120"/>
      <c r="S210" s="120"/>
      <c r="T210" s="68"/>
      <c r="U210" s="68"/>
      <c r="V210" s="68"/>
      <c r="W210" s="68"/>
      <c r="X210" s="68"/>
      <c r="Y210" s="68"/>
      <c r="Z210" s="68"/>
      <c r="AA210" s="68"/>
      <c r="AB210" s="68"/>
      <c r="AC210" s="68"/>
      <c r="AD210" s="68"/>
      <c r="AE210" s="68"/>
      <c r="AF210" s="68"/>
      <c r="AG210" s="68"/>
      <c r="AH210" s="68"/>
      <c r="AI210" s="68"/>
      <c r="AJ210" s="68"/>
      <c r="AK210" s="68"/>
      <c r="AL210" s="68"/>
      <c r="AM210" s="68"/>
      <c r="AN210" s="68"/>
      <c r="AO210" s="68"/>
      <c r="AP210" s="68"/>
      <c r="AQ210" s="68"/>
      <c r="AR210" s="68"/>
      <c r="AS210" s="68"/>
      <c r="AT210" s="68"/>
      <c r="AU210" s="68"/>
      <c r="AV210" s="68"/>
      <c r="AW210" s="68"/>
      <c r="AX210" s="68"/>
      <c r="AY210" s="68"/>
      <c r="AZ210" s="68"/>
      <c r="BA210" s="68"/>
      <c r="BB210" s="68"/>
      <c r="BC210" s="68"/>
      <c r="BD210" s="69"/>
      <c r="BE210" s="69"/>
      <c r="BF210" s="69"/>
      <c r="BG210" s="69"/>
      <c r="BH210" s="69"/>
      <c r="BI210" s="69"/>
      <c r="BJ210" s="69"/>
      <c r="BK210" s="69"/>
      <c r="BL210" s="69"/>
      <c r="BM210" s="69"/>
      <c r="BN210" s="69"/>
    </row>
    <row r="211" spans="1:66" s="70" customFormat="1" x14ac:dyDescent="0.2">
      <c r="A211" s="110"/>
      <c r="B211" s="12"/>
      <c r="C211" s="122"/>
      <c r="D211" s="123"/>
      <c r="E211" s="123"/>
      <c r="F211" s="121"/>
      <c r="G211" s="121"/>
      <c r="H211" s="121"/>
      <c r="I211" s="122"/>
      <c r="J211" s="122"/>
      <c r="K211" s="122"/>
      <c r="L211" s="122"/>
      <c r="M211" s="123"/>
      <c r="N211" s="122"/>
      <c r="O211" s="122"/>
      <c r="P211" s="120"/>
      <c r="Q211" s="120"/>
      <c r="R211" s="120"/>
      <c r="S211" s="120"/>
      <c r="T211" s="68"/>
      <c r="U211" s="68"/>
      <c r="V211" s="68"/>
      <c r="W211" s="68"/>
      <c r="X211" s="68"/>
      <c r="Y211" s="68"/>
      <c r="Z211" s="68"/>
      <c r="AA211" s="68"/>
      <c r="AB211" s="68"/>
      <c r="AC211" s="68"/>
      <c r="AD211" s="68"/>
      <c r="AE211" s="68"/>
      <c r="AF211" s="68"/>
      <c r="AG211" s="68"/>
      <c r="AH211" s="68"/>
      <c r="AI211" s="68"/>
      <c r="AJ211" s="68"/>
      <c r="AK211" s="68"/>
      <c r="AL211" s="68"/>
      <c r="AM211" s="68"/>
      <c r="AN211" s="68"/>
      <c r="AO211" s="68"/>
      <c r="AP211" s="68"/>
      <c r="AQ211" s="68"/>
      <c r="AR211" s="68"/>
      <c r="AS211" s="68"/>
      <c r="AT211" s="68"/>
      <c r="AU211" s="68"/>
      <c r="AV211" s="68"/>
      <c r="AW211" s="68"/>
      <c r="AX211" s="68"/>
      <c r="AY211" s="68"/>
      <c r="AZ211" s="68"/>
      <c r="BA211" s="68"/>
      <c r="BB211" s="68"/>
      <c r="BC211" s="68"/>
      <c r="BD211" s="69"/>
      <c r="BE211" s="69"/>
      <c r="BF211" s="69"/>
      <c r="BG211" s="69"/>
      <c r="BH211" s="69"/>
      <c r="BI211" s="69"/>
      <c r="BJ211" s="69"/>
      <c r="BK211" s="69"/>
      <c r="BL211" s="69"/>
      <c r="BM211" s="69"/>
      <c r="BN211" s="69"/>
    </row>
    <row r="212" spans="1:66" s="70" customFormat="1" x14ac:dyDescent="0.2">
      <c r="A212" s="110"/>
      <c r="B212" s="12"/>
      <c r="C212" s="122"/>
      <c r="D212" s="123"/>
      <c r="E212" s="123"/>
      <c r="F212" s="121"/>
      <c r="G212" s="121"/>
      <c r="H212" s="121"/>
      <c r="I212" s="122"/>
      <c r="J212" s="122"/>
      <c r="K212" s="122"/>
      <c r="L212" s="122"/>
      <c r="M212" s="123"/>
      <c r="N212" s="122"/>
      <c r="O212" s="122"/>
      <c r="P212" s="120"/>
      <c r="Q212" s="120"/>
      <c r="R212" s="120"/>
      <c r="S212" s="120"/>
      <c r="T212" s="68"/>
      <c r="U212" s="68"/>
      <c r="V212" s="68"/>
      <c r="W212" s="68"/>
      <c r="X212" s="68"/>
      <c r="Y212" s="68"/>
      <c r="Z212" s="68"/>
      <c r="AA212" s="68"/>
      <c r="AB212" s="68"/>
      <c r="AC212" s="68"/>
      <c r="AD212" s="68"/>
      <c r="AE212" s="68"/>
      <c r="AF212" s="68"/>
      <c r="AG212" s="68"/>
      <c r="AH212" s="68"/>
      <c r="AI212" s="68"/>
      <c r="AJ212" s="68"/>
      <c r="AK212" s="68"/>
      <c r="AL212" s="68"/>
      <c r="AM212" s="68"/>
      <c r="AN212" s="68"/>
      <c r="AO212" s="68"/>
      <c r="AP212" s="68"/>
      <c r="AQ212" s="68"/>
      <c r="AR212" s="68"/>
      <c r="AS212" s="68"/>
      <c r="AT212" s="68"/>
      <c r="AU212" s="68"/>
      <c r="AV212" s="68"/>
      <c r="AW212" s="68"/>
      <c r="AX212" s="68"/>
      <c r="AY212" s="68"/>
      <c r="AZ212" s="68"/>
      <c r="BA212" s="68"/>
      <c r="BB212" s="68"/>
      <c r="BC212" s="68"/>
      <c r="BD212" s="69"/>
      <c r="BE212" s="69"/>
      <c r="BF212" s="69"/>
      <c r="BG212" s="69"/>
      <c r="BH212" s="69"/>
      <c r="BI212" s="69"/>
      <c r="BJ212" s="69"/>
      <c r="BK212" s="69"/>
      <c r="BL212" s="69"/>
      <c r="BM212" s="69"/>
      <c r="BN212" s="69"/>
    </row>
    <row r="213" spans="1:66" s="70" customFormat="1" x14ac:dyDescent="0.2">
      <c r="A213" s="110"/>
      <c r="B213" s="12"/>
      <c r="C213" s="122"/>
      <c r="D213" s="123"/>
      <c r="E213" s="123"/>
      <c r="F213" s="121"/>
      <c r="G213" s="121"/>
      <c r="H213" s="121"/>
      <c r="I213" s="122"/>
      <c r="J213" s="122"/>
      <c r="K213" s="122"/>
      <c r="L213" s="122"/>
      <c r="M213" s="123"/>
      <c r="N213" s="122"/>
      <c r="O213" s="122"/>
      <c r="P213" s="120"/>
      <c r="Q213" s="120"/>
      <c r="R213" s="120"/>
      <c r="S213" s="120"/>
      <c r="T213" s="68"/>
      <c r="U213" s="68"/>
      <c r="V213" s="68"/>
      <c r="W213" s="68"/>
      <c r="X213" s="68"/>
      <c r="Y213" s="68"/>
      <c r="Z213" s="68"/>
      <c r="AA213" s="68"/>
      <c r="AB213" s="68"/>
      <c r="AC213" s="68"/>
      <c r="AD213" s="68"/>
      <c r="AE213" s="68"/>
      <c r="AF213" s="68"/>
      <c r="AG213" s="68"/>
      <c r="AH213" s="68"/>
      <c r="AI213" s="68"/>
      <c r="AJ213" s="68"/>
      <c r="AK213" s="68"/>
      <c r="AL213" s="68"/>
      <c r="AM213" s="68"/>
      <c r="AN213" s="68"/>
      <c r="AO213" s="68"/>
      <c r="AP213" s="68"/>
      <c r="AQ213" s="68"/>
      <c r="AR213" s="68"/>
      <c r="AS213" s="68"/>
      <c r="AT213" s="68"/>
      <c r="AU213" s="68"/>
      <c r="AV213" s="68"/>
      <c r="AW213" s="68"/>
      <c r="AX213" s="68"/>
      <c r="AY213" s="68"/>
      <c r="AZ213" s="68"/>
      <c r="BA213" s="68"/>
      <c r="BB213" s="68"/>
      <c r="BC213" s="68"/>
      <c r="BD213" s="69"/>
      <c r="BE213" s="69"/>
      <c r="BF213" s="69"/>
      <c r="BG213" s="69"/>
      <c r="BH213" s="69"/>
      <c r="BI213" s="69"/>
      <c r="BJ213" s="69"/>
      <c r="BK213" s="69"/>
      <c r="BL213" s="69"/>
      <c r="BM213" s="69"/>
      <c r="BN213" s="69"/>
    </row>
    <row r="214" spans="1:66" s="70" customFormat="1" x14ac:dyDescent="0.2">
      <c r="A214" s="110"/>
      <c r="B214" s="12"/>
      <c r="C214" s="122"/>
      <c r="D214" s="123"/>
      <c r="E214" s="123"/>
      <c r="F214" s="121"/>
      <c r="G214" s="121"/>
      <c r="H214" s="121"/>
      <c r="I214" s="122"/>
      <c r="J214" s="122"/>
      <c r="K214" s="122"/>
      <c r="L214" s="122"/>
      <c r="M214" s="123"/>
      <c r="N214" s="122"/>
      <c r="O214" s="122"/>
      <c r="P214" s="120"/>
      <c r="Q214" s="120"/>
      <c r="R214" s="120"/>
      <c r="S214" s="120"/>
      <c r="T214" s="68"/>
      <c r="U214" s="68"/>
      <c r="V214" s="68"/>
      <c r="W214" s="68"/>
      <c r="X214" s="68"/>
      <c r="Y214" s="68"/>
      <c r="Z214" s="68"/>
      <c r="AA214" s="68"/>
      <c r="AB214" s="68"/>
      <c r="AC214" s="68"/>
      <c r="AD214" s="68"/>
      <c r="AE214" s="68"/>
      <c r="AF214" s="68"/>
      <c r="AG214" s="68"/>
      <c r="AH214" s="68"/>
      <c r="AI214" s="68"/>
      <c r="AJ214" s="68"/>
      <c r="AK214" s="68"/>
      <c r="AL214" s="68"/>
      <c r="AM214" s="68"/>
      <c r="AN214" s="68"/>
      <c r="AO214" s="68"/>
      <c r="AP214" s="68"/>
      <c r="AQ214" s="68"/>
      <c r="AR214" s="68"/>
      <c r="AS214" s="68"/>
      <c r="AT214" s="68"/>
      <c r="AU214" s="68"/>
      <c r="AV214" s="68"/>
      <c r="AW214" s="68"/>
      <c r="AX214" s="68"/>
      <c r="AY214" s="68"/>
      <c r="AZ214" s="68"/>
      <c r="BA214" s="68"/>
      <c r="BB214" s="68"/>
      <c r="BC214" s="68"/>
      <c r="BD214" s="69"/>
      <c r="BE214" s="69"/>
      <c r="BF214" s="69"/>
      <c r="BG214" s="69"/>
      <c r="BH214" s="69"/>
      <c r="BI214" s="69"/>
      <c r="BJ214" s="69"/>
      <c r="BK214" s="69"/>
      <c r="BL214" s="69"/>
      <c r="BM214" s="69"/>
      <c r="BN214" s="69"/>
    </row>
    <row r="215" spans="1:66" s="70" customFormat="1" x14ac:dyDescent="0.2">
      <c r="A215" s="110"/>
      <c r="B215" s="12"/>
      <c r="C215" s="122"/>
      <c r="D215" s="123"/>
      <c r="E215" s="123"/>
      <c r="F215" s="121"/>
      <c r="G215" s="121"/>
      <c r="H215" s="121"/>
      <c r="I215" s="122"/>
      <c r="J215" s="122"/>
      <c r="K215" s="122"/>
      <c r="L215" s="122"/>
      <c r="M215" s="123"/>
      <c r="N215" s="122"/>
      <c r="O215" s="122"/>
      <c r="P215" s="120"/>
      <c r="Q215" s="120"/>
      <c r="R215" s="120"/>
      <c r="S215" s="120"/>
      <c r="T215" s="68"/>
      <c r="U215" s="68"/>
      <c r="V215" s="68"/>
      <c r="W215" s="68"/>
      <c r="X215" s="68"/>
      <c r="Y215" s="68"/>
      <c r="Z215" s="68"/>
      <c r="AA215" s="68"/>
      <c r="AB215" s="68"/>
      <c r="AC215" s="68"/>
      <c r="AD215" s="68"/>
      <c r="AE215" s="68"/>
      <c r="AF215" s="68"/>
      <c r="AG215" s="68"/>
      <c r="AH215" s="68"/>
      <c r="AI215" s="68"/>
      <c r="AJ215" s="68"/>
      <c r="AK215" s="68"/>
      <c r="AL215" s="68"/>
      <c r="AM215" s="68"/>
      <c r="AN215" s="68"/>
      <c r="AO215" s="68"/>
      <c r="AP215" s="68"/>
      <c r="AQ215" s="68"/>
      <c r="AR215" s="68"/>
      <c r="AS215" s="68"/>
      <c r="AT215" s="68"/>
      <c r="AU215" s="68"/>
      <c r="AV215" s="68"/>
      <c r="AW215" s="68"/>
      <c r="AX215" s="68"/>
      <c r="AY215" s="68"/>
      <c r="AZ215" s="68"/>
      <c r="BA215" s="68"/>
      <c r="BB215" s="68"/>
      <c r="BC215" s="68"/>
      <c r="BD215" s="69"/>
      <c r="BE215" s="69"/>
      <c r="BF215" s="69"/>
      <c r="BG215" s="69"/>
      <c r="BH215" s="69"/>
      <c r="BI215" s="69"/>
      <c r="BJ215" s="69"/>
      <c r="BK215" s="69"/>
      <c r="BL215" s="69"/>
      <c r="BM215" s="69"/>
      <c r="BN215" s="69"/>
    </row>
    <row r="216" spans="1:66" s="70" customFormat="1" x14ac:dyDescent="0.2">
      <c r="A216" s="110"/>
      <c r="B216" s="12"/>
      <c r="C216" s="122"/>
      <c r="D216" s="123"/>
      <c r="E216" s="123"/>
      <c r="F216" s="121"/>
      <c r="G216" s="121"/>
      <c r="H216" s="121"/>
      <c r="I216" s="122"/>
      <c r="J216" s="122"/>
      <c r="K216" s="122"/>
      <c r="L216" s="122"/>
      <c r="M216" s="123"/>
      <c r="N216" s="122"/>
      <c r="O216" s="122"/>
      <c r="P216" s="120"/>
      <c r="Q216" s="120"/>
      <c r="R216" s="120"/>
      <c r="S216" s="120"/>
      <c r="T216" s="68"/>
      <c r="U216" s="68"/>
      <c r="V216" s="68"/>
      <c r="W216" s="68"/>
      <c r="X216" s="68"/>
      <c r="Y216" s="68"/>
      <c r="Z216" s="68"/>
      <c r="AA216" s="68"/>
      <c r="AB216" s="68"/>
      <c r="AC216" s="68"/>
      <c r="AD216" s="68"/>
      <c r="AE216" s="68"/>
      <c r="AF216" s="68"/>
      <c r="AG216" s="68"/>
      <c r="AH216" s="68"/>
      <c r="AI216" s="68"/>
      <c r="AJ216" s="68"/>
      <c r="AK216" s="68"/>
      <c r="AL216" s="68"/>
      <c r="AM216" s="68"/>
      <c r="AN216" s="68"/>
      <c r="AO216" s="68"/>
      <c r="AP216" s="68"/>
      <c r="AQ216" s="68"/>
      <c r="AR216" s="68"/>
      <c r="AS216" s="68"/>
      <c r="AT216" s="68"/>
      <c r="AU216" s="68"/>
      <c r="AV216" s="68"/>
      <c r="AW216" s="68"/>
      <c r="AX216" s="68"/>
      <c r="AY216" s="68"/>
      <c r="AZ216" s="68"/>
      <c r="BA216" s="68"/>
      <c r="BB216" s="68"/>
      <c r="BC216" s="68"/>
      <c r="BD216" s="69"/>
      <c r="BE216" s="69"/>
      <c r="BF216" s="69"/>
      <c r="BG216" s="69"/>
      <c r="BH216" s="69"/>
      <c r="BI216" s="69"/>
      <c r="BJ216" s="69"/>
      <c r="BK216" s="69"/>
      <c r="BL216" s="69"/>
      <c r="BM216" s="69"/>
      <c r="BN216" s="69"/>
    </row>
    <row r="217" spans="1:66" s="70" customFormat="1" x14ac:dyDescent="0.2">
      <c r="A217" s="110"/>
      <c r="B217" s="12"/>
      <c r="C217" s="122"/>
      <c r="D217" s="123"/>
      <c r="E217" s="123"/>
      <c r="F217" s="121"/>
      <c r="G217" s="121"/>
      <c r="H217" s="121"/>
      <c r="I217" s="122"/>
      <c r="J217" s="122"/>
      <c r="K217" s="122"/>
      <c r="L217" s="122"/>
      <c r="M217" s="123"/>
      <c r="N217" s="122"/>
      <c r="O217" s="122"/>
      <c r="P217" s="120"/>
      <c r="Q217" s="120"/>
      <c r="R217" s="120"/>
      <c r="S217" s="120"/>
      <c r="T217" s="68"/>
      <c r="U217" s="68"/>
      <c r="V217" s="68"/>
      <c r="W217" s="68"/>
      <c r="X217" s="68"/>
      <c r="Y217" s="68"/>
      <c r="Z217" s="68"/>
      <c r="AA217" s="68"/>
      <c r="AB217" s="68"/>
      <c r="AC217" s="68"/>
      <c r="AD217" s="68"/>
      <c r="AE217" s="68"/>
      <c r="AF217" s="68"/>
      <c r="AG217" s="68"/>
      <c r="AH217" s="68"/>
      <c r="AI217" s="68"/>
      <c r="AJ217" s="68"/>
      <c r="AK217" s="68"/>
      <c r="AL217" s="68"/>
      <c r="AM217" s="68"/>
      <c r="AN217" s="68"/>
      <c r="AO217" s="68"/>
      <c r="AP217" s="68"/>
      <c r="AQ217" s="68"/>
      <c r="AR217" s="68"/>
      <c r="AS217" s="68"/>
      <c r="AT217" s="68"/>
      <c r="AU217" s="68"/>
      <c r="AV217" s="68"/>
      <c r="AW217" s="68"/>
      <c r="AX217" s="68"/>
      <c r="AY217" s="68"/>
      <c r="AZ217" s="68"/>
      <c r="BA217" s="68"/>
      <c r="BB217" s="68"/>
      <c r="BC217" s="68"/>
      <c r="BD217" s="69"/>
      <c r="BE217" s="69"/>
      <c r="BF217" s="69"/>
      <c r="BG217" s="69"/>
      <c r="BH217" s="69"/>
      <c r="BI217" s="69"/>
      <c r="BJ217" s="69"/>
      <c r="BK217" s="69"/>
      <c r="BL217" s="69"/>
      <c r="BM217" s="69"/>
      <c r="BN217" s="69"/>
    </row>
    <row r="218" spans="1:66" s="70" customFormat="1" x14ac:dyDescent="0.2">
      <c r="A218" s="110"/>
      <c r="B218" s="12"/>
      <c r="C218" s="122"/>
      <c r="D218" s="123"/>
      <c r="E218" s="123"/>
      <c r="F218" s="121"/>
      <c r="G218" s="121"/>
      <c r="H218" s="121"/>
      <c r="I218" s="122"/>
      <c r="J218" s="122"/>
      <c r="K218" s="122"/>
      <c r="L218" s="122"/>
      <c r="M218" s="123"/>
      <c r="N218" s="122"/>
      <c r="O218" s="122"/>
      <c r="P218" s="120"/>
      <c r="Q218" s="120"/>
      <c r="R218" s="120"/>
      <c r="S218" s="120"/>
      <c r="T218" s="68"/>
      <c r="U218" s="68"/>
      <c r="V218" s="68"/>
      <c r="W218" s="68"/>
      <c r="X218" s="68"/>
      <c r="Y218" s="68"/>
      <c r="Z218" s="68"/>
      <c r="AA218" s="68"/>
      <c r="AB218" s="68"/>
      <c r="AC218" s="68"/>
      <c r="AD218" s="68"/>
      <c r="AE218" s="68"/>
      <c r="AF218" s="68"/>
      <c r="AG218" s="68"/>
      <c r="AH218" s="68"/>
      <c r="AI218" s="68"/>
      <c r="AJ218" s="68"/>
      <c r="AK218" s="68"/>
      <c r="AL218" s="68"/>
      <c r="AM218" s="68"/>
      <c r="AN218" s="68"/>
      <c r="AO218" s="68"/>
      <c r="AP218" s="68"/>
      <c r="AQ218" s="68"/>
      <c r="AR218" s="68"/>
      <c r="AS218" s="68"/>
      <c r="AT218" s="68"/>
      <c r="AU218" s="68"/>
      <c r="AV218" s="68"/>
      <c r="AW218" s="68"/>
      <c r="AX218" s="68"/>
      <c r="AY218" s="68"/>
      <c r="AZ218" s="68"/>
      <c r="BA218" s="68"/>
      <c r="BB218" s="68"/>
      <c r="BC218" s="68"/>
      <c r="BD218" s="69"/>
      <c r="BE218" s="69"/>
      <c r="BF218" s="69"/>
      <c r="BG218" s="69"/>
      <c r="BH218" s="69"/>
      <c r="BI218" s="69"/>
      <c r="BJ218" s="69"/>
      <c r="BK218" s="69"/>
      <c r="BL218" s="69"/>
      <c r="BM218" s="69"/>
      <c r="BN218" s="69"/>
    </row>
    <row r="219" spans="1:66" s="70" customFormat="1" x14ac:dyDescent="0.2">
      <c r="A219" s="110"/>
      <c r="B219" s="12"/>
      <c r="C219" s="122"/>
      <c r="D219" s="123"/>
      <c r="E219" s="123"/>
      <c r="F219" s="121"/>
      <c r="G219" s="121"/>
      <c r="H219" s="121"/>
      <c r="I219" s="122"/>
      <c r="J219" s="122"/>
      <c r="K219" s="122"/>
      <c r="L219" s="122"/>
      <c r="M219" s="123"/>
      <c r="N219" s="122"/>
      <c r="O219" s="122"/>
      <c r="P219" s="120"/>
      <c r="Q219" s="120"/>
      <c r="R219" s="120"/>
      <c r="S219" s="120"/>
      <c r="T219" s="68"/>
      <c r="U219" s="68"/>
      <c r="V219" s="68"/>
      <c r="W219" s="68"/>
      <c r="X219" s="68"/>
      <c r="Y219" s="68"/>
      <c r="Z219" s="68"/>
      <c r="AA219" s="68"/>
      <c r="AB219" s="68"/>
      <c r="AC219" s="68"/>
      <c r="AD219" s="68"/>
      <c r="AE219" s="68"/>
      <c r="AF219" s="68"/>
      <c r="AG219" s="68"/>
      <c r="AH219" s="68"/>
      <c r="AI219" s="68"/>
      <c r="AJ219" s="68"/>
      <c r="AK219" s="68"/>
      <c r="AL219" s="68"/>
      <c r="AM219" s="68"/>
      <c r="AN219" s="68"/>
      <c r="AO219" s="68"/>
      <c r="AP219" s="68"/>
      <c r="AQ219" s="68"/>
      <c r="AR219" s="68"/>
      <c r="AS219" s="68"/>
      <c r="AT219" s="68"/>
      <c r="AU219" s="68"/>
      <c r="AV219" s="68"/>
      <c r="AW219" s="68"/>
      <c r="AX219" s="68"/>
      <c r="AY219" s="68"/>
      <c r="AZ219" s="68"/>
      <c r="BA219" s="68"/>
      <c r="BB219" s="68"/>
      <c r="BC219" s="68"/>
      <c r="BD219" s="69"/>
      <c r="BE219" s="69"/>
      <c r="BF219" s="69"/>
      <c r="BG219" s="69"/>
      <c r="BH219" s="69"/>
      <c r="BI219" s="69"/>
      <c r="BJ219" s="69"/>
      <c r="BK219" s="69"/>
      <c r="BL219" s="69"/>
      <c r="BM219" s="69"/>
      <c r="BN219" s="69"/>
    </row>
    <row r="220" spans="1:66" s="70" customFormat="1" x14ac:dyDescent="0.2">
      <c r="A220" s="110"/>
      <c r="B220" s="12"/>
      <c r="C220" s="122"/>
      <c r="D220" s="123"/>
      <c r="E220" s="123"/>
      <c r="F220" s="121"/>
      <c r="G220" s="121"/>
      <c r="H220" s="121"/>
      <c r="I220" s="122"/>
      <c r="J220" s="122"/>
      <c r="K220" s="122"/>
      <c r="L220" s="122"/>
      <c r="M220" s="123"/>
      <c r="N220" s="122"/>
      <c r="O220" s="122"/>
      <c r="P220" s="120"/>
      <c r="Q220" s="120"/>
      <c r="R220" s="120"/>
      <c r="S220" s="120"/>
      <c r="T220" s="68"/>
      <c r="U220" s="68"/>
      <c r="V220" s="68"/>
      <c r="W220" s="68"/>
      <c r="X220" s="68"/>
      <c r="Y220" s="68"/>
      <c r="Z220" s="68"/>
      <c r="AA220" s="68"/>
      <c r="AB220" s="68"/>
      <c r="AC220" s="68"/>
      <c r="AD220" s="68"/>
      <c r="AE220" s="68"/>
      <c r="AF220" s="68"/>
      <c r="AG220" s="68"/>
      <c r="AH220" s="68"/>
      <c r="AI220" s="68"/>
      <c r="AJ220" s="68"/>
      <c r="AK220" s="68"/>
      <c r="AL220" s="68"/>
      <c r="AM220" s="68"/>
      <c r="AN220" s="68"/>
      <c r="AO220" s="68"/>
      <c r="AP220" s="68"/>
      <c r="AQ220" s="68"/>
      <c r="AR220" s="68"/>
      <c r="AS220" s="68"/>
      <c r="AT220" s="68"/>
      <c r="AU220" s="68"/>
      <c r="AV220" s="68"/>
      <c r="AW220" s="68"/>
      <c r="AX220" s="68"/>
      <c r="AY220" s="68"/>
      <c r="AZ220" s="68"/>
      <c r="BA220" s="68"/>
      <c r="BB220" s="68"/>
      <c r="BC220" s="68"/>
      <c r="BD220" s="69"/>
      <c r="BE220" s="69"/>
      <c r="BF220" s="69"/>
      <c r="BG220" s="69"/>
      <c r="BH220" s="69"/>
      <c r="BI220" s="69"/>
      <c r="BJ220" s="69"/>
      <c r="BK220" s="69"/>
      <c r="BL220" s="69"/>
      <c r="BM220" s="69"/>
      <c r="BN220" s="69"/>
    </row>
    <row r="221" spans="1:66" s="70" customFormat="1" x14ac:dyDescent="0.2">
      <c r="A221" s="110"/>
      <c r="B221" s="12"/>
      <c r="C221" s="122"/>
      <c r="D221" s="123"/>
      <c r="E221" s="123"/>
      <c r="F221" s="121"/>
      <c r="G221" s="121"/>
      <c r="H221" s="121"/>
      <c r="I221" s="122"/>
      <c r="J221" s="122"/>
      <c r="K221" s="122"/>
      <c r="L221" s="122"/>
      <c r="M221" s="123"/>
      <c r="N221" s="122"/>
      <c r="O221" s="122"/>
      <c r="P221" s="120"/>
      <c r="Q221" s="120"/>
      <c r="R221" s="120"/>
      <c r="S221" s="120"/>
      <c r="T221" s="68"/>
      <c r="U221" s="68"/>
      <c r="V221" s="68"/>
      <c r="W221" s="68"/>
      <c r="X221" s="68"/>
      <c r="Y221" s="68"/>
      <c r="Z221" s="68"/>
      <c r="AA221" s="68"/>
      <c r="AB221" s="68"/>
      <c r="AC221" s="68"/>
      <c r="AD221" s="68"/>
      <c r="AE221" s="68"/>
      <c r="AF221" s="68"/>
      <c r="AG221" s="68"/>
      <c r="AH221" s="68"/>
      <c r="AI221" s="68"/>
      <c r="AJ221" s="68"/>
      <c r="AK221" s="68"/>
      <c r="AL221" s="68"/>
      <c r="AM221" s="68"/>
      <c r="AN221" s="68"/>
      <c r="AO221" s="68"/>
      <c r="AP221" s="68"/>
      <c r="AQ221" s="68"/>
      <c r="AR221" s="68"/>
      <c r="AS221" s="68"/>
      <c r="AT221" s="68"/>
      <c r="AU221" s="68"/>
      <c r="AV221" s="68"/>
      <c r="AW221" s="68"/>
      <c r="AX221" s="68"/>
      <c r="AY221" s="68"/>
      <c r="AZ221" s="68"/>
      <c r="BA221" s="68"/>
      <c r="BB221" s="68"/>
      <c r="BC221" s="68"/>
      <c r="BD221" s="69"/>
      <c r="BE221" s="69"/>
      <c r="BF221" s="69"/>
      <c r="BG221" s="69"/>
      <c r="BH221" s="69"/>
      <c r="BI221" s="69"/>
      <c r="BJ221" s="69"/>
      <c r="BK221" s="69"/>
      <c r="BL221" s="69"/>
      <c r="BM221" s="69"/>
      <c r="BN221" s="69"/>
    </row>
  </sheetData>
  <mergeCells count="19">
    <mergeCell ref="M5:M6"/>
    <mergeCell ref="N5:N6"/>
    <mergeCell ref="Q4:Q6"/>
    <mergeCell ref="E5:E6"/>
    <mergeCell ref="F5:F6"/>
    <mergeCell ref="G5:G6"/>
    <mergeCell ref="H5:H6"/>
    <mergeCell ref="I5:J5"/>
    <mergeCell ref="K5:L5"/>
    <mergeCell ref="A3:S3"/>
    <mergeCell ref="A4:A6"/>
    <mergeCell ref="B4:B6"/>
    <mergeCell ref="C4:C6"/>
    <mergeCell ref="D4:N4"/>
    <mergeCell ref="O4:O6"/>
    <mergeCell ref="P4:P6"/>
    <mergeCell ref="R4:R6"/>
    <mergeCell ref="S4:S6"/>
    <mergeCell ref="D5:D6"/>
  </mergeCells>
  <pageMargins left="0.11811023622047245" right="0.11811023622047245" top="0.15748031496062992" bottom="0.15748031496062992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2020-12-28T03:42:55Z</cp:lastPrinted>
  <dcterms:created xsi:type="dcterms:W3CDTF">2020-12-28T03:37:23Z</dcterms:created>
  <dcterms:modified xsi:type="dcterms:W3CDTF">2020-12-28T03:43:49Z</dcterms:modified>
</cp:coreProperties>
</file>