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170" windowWidth="27795" windowHeight="8190"/>
  </bookViews>
  <sheets>
    <sheet name="T9-11DS" sheetId="27" r:id="rId1"/>
    <sheet name="Sheet2" sheetId="2" r:id="rId2"/>
    <sheet name="Sheet3" sheetId="3" r:id="rId3"/>
  </sheets>
  <definedNames>
    <definedName name="_xlnm.Print_Titles" localSheetId="0">'T9-11DS'!$13:$15</definedName>
  </definedNames>
  <calcPr calcId="144525"/>
</workbook>
</file>

<file path=xl/calcChain.xml><?xml version="1.0" encoding="utf-8"?>
<calcChain xmlns="http://schemas.openxmlformats.org/spreadsheetml/2006/main">
  <c r="E19" i="27" l="1"/>
  <c r="P20" i="27"/>
  <c r="P21" i="27"/>
  <c r="P22" i="27"/>
  <c r="P23" i="27"/>
  <c r="P24" i="27"/>
  <c r="P25" i="27"/>
  <c r="P26" i="27"/>
  <c r="P27" i="27"/>
  <c r="P28" i="27"/>
  <c r="P29" i="27"/>
  <c r="P30" i="27"/>
  <c r="P31" i="27"/>
  <c r="P32" i="27"/>
  <c r="P33" i="27"/>
  <c r="P34" i="27"/>
  <c r="P35" i="27"/>
  <c r="P19" i="27"/>
  <c r="G17" i="27"/>
  <c r="F17" i="27"/>
  <c r="P18" i="27" s="1"/>
  <c r="P36" i="27" l="1"/>
  <c r="E34" i="27"/>
  <c r="L17" i="27"/>
  <c r="E20" i="27" l="1"/>
  <c r="E21" i="27"/>
  <c r="E22" i="27"/>
  <c r="E23" i="27"/>
  <c r="E24" i="27"/>
  <c r="E25" i="27"/>
  <c r="E26" i="27"/>
  <c r="E27" i="27"/>
  <c r="E28" i="27"/>
  <c r="E29" i="27"/>
  <c r="E30" i="27"/>
  <c r="E31" i="27"/>
  <c r="E32" i="27"/>
  <c r="E33" i="27"/>
  <c r="E35" i="27"/>
  <c r="U20" i="27"/>
  <c r="U21" i="27"/>
  <c r="U22" i="27"/>
  <c r="U23" i="27"/>
  <c r="U24" i="27"/>
  <c r="U25" i="27"/>
  <c r="U26" i="27"/>
  <c r="U27" i="27"/>
  <c r="U28" i="27"/>
  <c r="U29" i="27"/>
  <c r="U30" i="27"/>
  <c r="U31" i="27"/>
  <c r="U32" i="27"/>
  <c r="U33" i="27"/>
  <c r="U35" i="27"/>
  <c r="U36" i="27"/>
  <c r="U38" i="27"/>
  <c r="U19" i="27"/>
  <c r="E17" i="27" l="1"/>
  <c r="S10" i="27"/>
  <c r="R10" i="27"/>
  <c r="R11" i="27" s="1"/>
  <c r="S35" i="27"/>
  <c r="T35" i="27" s="1"/>
  <c r="S21" i="27"/>
  <c r="T21" i="27" s="1"/>
  <c r="S20" i="27"/>
  <c r="T20" i="27" s="1"/>
  <c r="T19" i="27"/>
  <c r="R20" i="27"/>
  <c r="S19" i="27"/>
  <c r="R21" i="27"/>
  <c r="R22" i="27"/>
  <c r="R23" i="27"/>
  <c r="R24" i="27"/>
  <c r="R25" i="27"/>
  <c r="R26" i="27"/>
  <c r="R27" i="27"/>
  <c r="R28" i="27"/>
  <c r="R29" i="27"/>
  <c r="R30" i="27"/>
  <c r="R31" i="27"/>
  <c r="R32" i="27"/>
  <c r="R33" i="27"/>
  <c r="R35" i="27"/>
  <c r="R36" i="27"/>
  <c r="R19" i="27"/>
  <c r="Q36" i="27"/>
  <c r="Q35" i="27"/>
  <c r="Q33" i="27"/>
  <c r="Q32" i="27"/>
  <c r="Q31" i="27"/>
  <c r="Q30" i="27"/>
  <c r="Q29" i="27"/>
  <c r="Q28" i="27"/>
  <c r="Q27" i="27"/>
  <c r="Q26" i="27"/>
  <c r="Q25" i="27"/>
  <c r="Q24" i="27"/>
  <c r="Q23" i="27"/>
  <c r="Q22" i="27"/>
  <c r="Q21" i="27"/>
  <c r="Q20" i="27"/>
  <c r="Q19" i="27"/>
  <c r="Q18" i="27"/>
  <c r="J17" i="27"/>
  <c r="I17" i="27"/>
  <c r="H17" i="27"/>
  <c r="S11" i="27" l="1"/>
  <c r="K17" i="27"/>
  <c r="R15" i="27" s="1"/>
  <c r="Q39" i="27"/>
  <c r="R17" i="27" l="1"/>
  <c r="R13" i="27"/>
</calcChain>
</file>

<file path=xl/sharedStrings.xml><?xml version="1.0" encoding="utf-8"?>
<sst xmlns="http://schemas.openxmlformats.org/spreadsheetml/2006/main" count="104" uniqueCount="87">
  <si>
    <t>BẢNG THANH TOÁN CHO ĐỐI TƯỢNG THỤ HƯỞNG</t>
  </si>
  <si>
    <t>I. Nội dung đề nghị thanh toán:</t>
  </si>
  <si>
    <t>STT</t>
  </si>
  <si>
    <t>Họ và tên</t>
  </si>
  <si>
    <t>Tài khoản ngân hàng</t>
  </si>
  <si>
    <t>Tổng số</t>
  </si>
  <si>
    <t>Trong đó:</t>
  </si>
  <si>
    <t>Ghi chú</t>
  </si>
  <si>
    <t>Số Tài khoản người hưởng</t>
  </si>
  <si>
    <t>Tên ngân hàng</t>
  </si>
  <si>
    <t>Tiền thưởng</t>
  </si>
  <si>
    <t>I.</t>
  </si>
  <si>
    <t>Đối với công chức, viên chức</t>
  </si>
  <si>
    <t>II.</t>
  </si>
  <si>
    <t>III.</t>
  </si>
  <si>
    <t>Đối với lao động thường xuyên theo hợp đồng</t>
  </si>
  <si>
    <t>II. Phần thuyết minh thay đổi so với tháng trước:</t>
  </si>
  <si>
    <t>Người lập</t>
  </si>
  <si>
    <t>(Ký, ghi rõ họ tên)</t>
  </si>
  <si>
    <t>Kế toán trưởng</t>
  </si>
  <si>
    <t>Thủ trưởng đơn vị</t>
  </si>
  <si>
    <t>(Ký, ghi rõ họ tên và đóng dấu)</t>
  </si>
  <si>
    <t>KHO BẠC NHÀ NƯỚC</t>
  </si>
  <si>
    <t>Chuyên viên kiểm soát chi/Giao dịch viên</t>
  </si>
  <si>
    <t>Giám đốc KBNN cấp tỉnh hoặc Lãnh đạo phòng</t>
  </si>
  <si>
    <t>được ủy quyền/Giám đốc KBNN quận, huyện</t>
  </si>
  <si>
    <t>Ghi chú:</t>
  </si>
  <si>
    <t>1. Mẫu này do đơn vị sử dụng ngân sách lập thành 03 liên gửi Kho bạc Nhà nước nơi mở tài khoản, Kho bạc Nhà nước nơi mở tài khoản xác nhận và lưu 01 liên; trả lại đơn vị sử dụng ngân sách 02 liên (01 liên gửi ngân hàng, 01 liên lưu tại đơn vị sử dụng ngân sách).</t>
  </si>
  <si>
    <t>2. Đơn vị sử dụng ngân sách chịu trách nhiệm:</t>
  </si>
  <si>
    <t>a) Tổng số công chức, viên chức, hợp đồng theo Nghị định 68/2000/NĐ-CP, lao động thường xuyên theo hợp đồng được kê khai tại Bảng thanh toán cho đối tượng thụ hưởng phải phù hợp với số chỉ tiêu, biên chế được cấp có thẩm quyền phê duyệt.</t>
  </si>
  <si>
    <t>b) Chịu trách nhiệm kê khai chính xác tên đối tượng thụ hưởng, tài khoản ngân hàng, tính toán số tiền thực nhận cho từng đối tượng thụ hưởng theo đúng tiêu chuẩn, định mức theo quy định.</t>
  </si>
  <si>
    <t>3. Cột 12 (Ghi chú): Đơn vị ghi chú các trường hợp có thay đổi so với tháng trước</t>
  </si>
  <si>
    <t>4. Cột 4 (Tổng số) = Cột 5 + Cột 6 + Cột 7 + Cột 8 + Cột 9 + Cột 10 + Cột 11</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</si>
  <si>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</si>
  <si>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</si>
  <si>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</si>
  <si>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</si>
  <si>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</si>
  <si>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</si>
  <si>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</si>
  <si>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</si>
  <si>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</si>
  <si>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</si>
  <si>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</si>
  <si>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</si>
  <si>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1. Đơn vị sử dụng ngân sách: Trung tâm y tế huyện Quỳ Châu</t>
  </si>
  <si>
    <t>2. Mã đơn vị: 1088505</t>
  </si>
  <si>
    <r>
      <t xml:space="preserve">Tài khoản tiền gửi: </t>
    </r>
    <r>
      <rPr>
        <b/>
        <sz val="12"/>
        <color rgb="FF000000"/>
        <rFont val="Wingdings 2"/>
        <family val="1"/>
        <charset val="2"/>
      </rPr>
      <t>£</t>
    </r>
  </si>
  <si>
    <t>Tổng số:</t>
  </si>
  <si>
    <t>NN&amp;PTNT chi nhánh huyện Quỳ Châu</t>
  </si>
  <si>
    <r>
      <t xml:space="preserve">                                                                    Tài khoản dự toán </t>
    </r>
    <r>
      <rPr>
        <b/>
        <sz val="12"/>
        <color rgb="FF000000"/>
        <rFont val="Wingdings 2"/>
        <family val="1"/>
        <charset val="2"/>
      </rPr>
      <t>£</t>
    </r>
    <r>
      <rPr>
        <b/>
        <sz val="12"/>
        <color rgb="FF000000"/>
        <rFont val="Arial"/>
        <family val="2"/>
      </rPr>
      <t xml:space="preserve"> </t>
    </r>
  </si>
  <si>
    <t>3. Tài khoản thanh toán của đơn vị mở tại ngân hàng thương mại: NN&amp;PTNT chi nhánh huyện Quỳ Châu</t>
  </si>
  <si>
    <t>Đinh Ngọc Khiêm</t>
  </si>
  <si>
    <t>Lê Hữu Ngọc</t>
  </si>
  <si>
    <t>Đặng Tân Minh</t>
  </si>
  <si>
    <t>Ngày …. tháng ….. năm 2020</t>
  </si>
  <si>
    <t>Đối với lao động hợp đồng theo Nghị định 68/2000/NĐ-CP</t>
  </si>
  <si>
    <t>Lê Hữu Mùi</t>
  </si>
  <si>
    <t>Lang Thị Hằng</t>
  </si>
  <si>
    <t>Sầm Thị Mai</t>
  </si>
  <si>
    <t>Nguyễn Thị Tâm</t>
  </si>
  <si>
    <t>Lương Văn Cơ</t>
  </si>
  <si>
    <t>Lương Thị Hạnh</t>
  </si>
  <si>
    <t>Vi Đình Tú</t>
  </si>
  <si>
    <t>Trương Văn Thanh</t>
  </si>
  <si>
    <t>Dư Thị Thủy</t>
  </si>
  <si>
    <t>Nguyễn Thị Thi</t>
  </si>
  <si>
    <t>Nguyễn Thị Trang</t>
  </si>
  <si>
    <t>Sầm Thị Hằng</t>
  </si>
  <si>
    <t>Cầm Bá Nguyên</t>
  </si>
  <si>
    <t>Lộc Thị Quỳnh</t>
  </si>
  <si>
    <t>Vi Văn Minh</t>
  </si>
  <si>
    <t xml:space="preserve">Tiền thu nhập tăng thêm </t>
  </si>
  <si>
    <t>Học bổng</t>
  </si>
  <si>
    <t>LPC T11</t>
  </si>
  <si>
    <t>Khoán</t>
  </si>
  <si>
    <t xml:space="preserve">Lương và phụ cấp cho lao động hợp đồng NĐ 68 </t>
  </si>
  <si>
    <t> 3613215003660</t>
  </si>
  <si>
    <t>Hoàng Thu Hiền</t>
  </si>
  <si>
    <t>Vi Thị Tuyết</t>
  </si>
  <si>
    <t>Lương, phụ cấp tháng 9,10,11 năm 2020</t>
  </si>
  <si>
    <t>Lương và phụ cấp Hệ Dân số</t>
  </si>
  <si>
    <t>Phụ cấp thu hút, Lâu năm 9,10,11 năm 2020</t>
  </si>
  <si>
    <t>Tiền phụ cấp Cấp ủy Hệ Dân số tháng 9,10,11 năm 2020</t>
  </si>
  <si>
    <t>(Kèm theo Giấy rút dự toán/Ủy nhiệm chi số RDT   ; UNC   ngày 26 tháng 11 năm 2020)</t>
  </si>
  <si>
    <t>Ngày 26 tháng 11 năm 2020</t>
  </si>
  <si>
    <t>Tổng số tiền bằng chữ: Ba trăm sáu mươi lăm triệu tám trăm bốn mươi nghìn ba trăm ba mươi đồng.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</si>
</sst>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_);_(* \(#,##0.00\);_(* &quot;-&quot;??_);_(@_)"/>
  </numFmts>
  <fonts count="29" x14ac:knownFonts="1">
    <font>
      <sz val="11"/>
      <color theme="1"/>
      <name val="Calibri"/>
      <family val="2"/>
      <charset val="163"/>
      <scheme val="minor"/>
    </font>
    <font>
      <sz val="10"/>
      <color theme="1"/>
      <name val="Times New Roman"/>
      <family val="1"/>
    </font>
    <font>
      <sz val="12"/>
      <color rgb="FF000000"/>
      <name val="Tahoma"/>
      <family val="2"/>
    </font>
    <font>
      <b/>
      <sz val="10"/>
      <color rgb="FF000000"/>
      <name val="Arial"/>
      <family val="2"/>
    </font>
    <font>
      <sz val="10"/>
      <color rgb="FF000000"/>
      <name val="Arial"/>
      <family val="2"/>
    </font>
    <font>
      <b/>
      <i/>
      <sz val="10"/>
      <color rgb="FF000000"/>
      <name val="Arial"/>
      <family val="2"/>
    </font>
    <font>
      <b/>
      <sz val="12"/>
      <color rgb="FF000000"/>
      <name val="Arial"/>
      <family val="2"/>
    </font>
    <font>
      <sz val="11"/>
      <color theme="1"/>
      <name val="Calibri"/>
      <family val="2"/>
      <charset val="163"/>
      <scheme val="minor"/>
    </font>
    <font>
      <b/>
      <sz val="14"/>
      <color rgb="FF000000"/>
      <name val="Arial"/>
      <family val="2"/>
    </font>
    <font>
      <i/>
      <sz val="12"/>
      <color rgb="FF000000"/>
      <name val="Arial"/>
      <family val="2"/>
    </font>
    <font>
      <sz val="12"/>
      <color theme="1"/>
      <name val="Calibri"/>
      <family val="2"/>
      <charset val="163"/>
      <scheme val="minor"/>
    </font>
    <font>
      <b/>
      <sz val="12"/>
      <color rgb="FF000000"/>
      <name val="Wingdings 2"/>
      <family val="1"/>
      <charset val="2"/>
    </font>
    <font>
      <sz val="12"/>
      <name val=".VnTime"/>
      <family val="2"/>
    </font>
    <font>
      <b/>
      <sz val="11"/>
      <color rgb="FF000000"/>
      <name val="Arial"/>
      <family val="2"/>
    </font>
    <font>
      <sz val="11"/>
      <color rgb="FF000000"/>
      <name val="Arial"/>
      <family val="2"/>
    </font>
    <font>
      <i/>
      <sz val="11"/>
      <color rgb="FF000000"/>
      <name val="Arial"/>
      <family val="2"/>
    </font>
    <font>
      <sz val="10"/>
      <color theme="1"/>
      <name val="Arial"/>
      <family val="2"/>
    </font>
    <font>
      <sz val="10"/>
      <name val="Arial"/>
      <family val="2"/>
    </font>
    <font>
      <sz val="10"/>
      <name val="Arial"/>
      <family val="2"/>
      <charset val="163"/>
    </font>
    <font>
      <b/>
      <sz val="11"/>
      <color theme="1"/>
      <name val="Calibri"/>
      <family val="2"/>
      <scheme val="minor"/>
    </font>
    <font>
      <b/>
      <sz val="8"/>
      <color rgb="FF000000"/>
      <name val="Arial"/>
      <family val="2"/>
    </font>
    <font>
      <sz val="8"/>
      <color rgb="FF000000"/>
      <name val="Arial"/>
      <family val="2"/>
    </font>
    <font>
      <sz val="11"/>
      <color indexed="8"/>
      <name val="Calibri"/>
      <family val="2"/>
    </font>
    <font>
      <sz val="11"/>
      <color theme="1"/>
      <name val="Calibri"/>
      <family val="2"/>
      <scheme val="minor"/>
    </font>
    <font>
      <sz val="11"/>
      <color theme="1"/>
      <name val="Calibri"/>
      <family val="2"/>
    </font>
    <font>
      <sz val="8"/>
      <name val="Arial"/>
      <family val="2"/>
    </font>
    <font>
      <b/>
      <sz val="8"/>
      <color theme="1"/>
      <name val="Calibri"/>
      <family val="2"/>
      <charset val="163"/>
      <scheme val="minor"/>
    </font>
    <font>
      <sz val="8"/>
      <color theme="1"/>
      <name val="Arial"/>
      <family val="2"/>
    </font>
    <font>
      <b/>
      <sz val="8"/>
      <color theme="1"/>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43" fontId="7" fillId="0" borderId="0" applyFont="0" applyFill="0" applyBorder="0" applyAlignment="0" applyProtection="0"/>
    <xf numFmtId="0" fontId="12" fillId="0" borderId="0"/>
    <xf numFmtId="0" fontId="17" fillId="0" borderId="0"/>
    <xf numFmtId="0" fontId="22" fillId="0" borderId="0"/>
    <xf numFmtId="164" fontId="17" fillId="0" borderId="0" applyFont="0" applyFill="0" applyBorder="0" applyAlignment="0" applyProtection="0"/>
    <xf numFmtId="0" fontId="23" fillId="0" borderId="0"/>
    <xf numFmtId="0" fontId="24" fillId="0" borderId="0"/>
    <xf numFmtId="0" fontId="24" fillId="0" borderId="0"/>
    <xf numFmtId="0" fontId="18" fillId="0" borderId="0"/>
  </cellStyleXfs>
  <cellXfs count="65">
    <xf numFmtId="0" fontId="0" fillId="0" borderId="0" xfId="0"/>
    <xf numFmtId="0" fontId="0" fillId="2" borderId="0" xfId="0" applyFill="1"/>
    <xf numFmtId="0" fontId="10" fillId="2" borderId="0" xfId="0" applyFont="1" applyFill="1"/>
    <xf numFmtId="0" fontId="6" fillId="2" borderId="0" xfId="0" applyFont="1" applyFill="1" applyAlignment="1">
      <alignment horizontal="center" vertical="center"/>
    </xf>
    <xf numFmtId="0" fontId="6" fillId="2" borderId="0" xfId="0" applyFont="1" applyFill="1" applyAlignment="1">
      <alignment horizontal="left" vertical="center"/>
    </xf>
    <xf numFmtId="0" fontId="3" fillId="2" borderId="0" xfId="0" applyFont="1" applyFill="1" applyAlignment="1">
      <alignment horizontal="center" vertical="center"/>
    </xf>
    <xf numFmtId="0" fontId="13" fillId="2" borderId="0" xfId="0" applyFont="1" applyFill="1" applyAlignment="1">
      <alignment vertical="center"/>
    </xf>
    <xf numFmtId="0" fontId="5" fillId="2" borderId="0" xfId="0" applyFont="1" applyFill="1" applyAlignment="1">
      <alignment horizontal="right" vertical="center"/>
    </xf>
    <xf numFmtId="49" fontId="4" fillId="2" borderId="1" xfId="0" applyNumberFormat="1" applyFont="1" applyFill="1" applyBorder="1" applyAlignment="1">
      <alignment horizontal="center" vertical="center" wrapText="1"/>
    </xf>
    <xf numFmtId="3" fontId="0" fillId="2" borderId="0" xfId="0" applyNumberFormat="1" applyFill="1"/>
    <xf numFmtId="0" fontId="19" fillId="2" borderId="0" xfId="0" applyFont="1" applyFill="1"/>
    <xf numFmtId="0" fontId="16" fillId="2" borderId="0" xfId="0" applyFont="1" applyFill="1"/>
    <xf numFmtId="0" fontId="0" fillId="2" borderId="0" xfId="0" applyFont="1" applyFill="1"/>
    <xf numFmtId="0" fontId="1" fillId="2" borderId="0" xfId="0" applyFont="1" applyFill="1" applyAlignment="1">
      <alignment vertical="center" wrapText="1"/>
    </xf>
    <xf numFmtId="0" fontId="5" fillId="2" borderId="0" xfId="0" applyFont="1" applyFill="1" applyAlignment="1">
      <alignment vertical="center"/>
    </xf>
    <xf numFmtId="0" fontId="4" fillId="2" borderId="0" xfId="0" applyFont="1" applyFill="1" applyAlignment="1">
      <alignment vertical="center"/>
    </xf>
    <xf numFmtId="0" fontId="2" fillId="2" borderId="0" xfId="0" applyFont="1" applyFill="1" applyAlignment="1">
      <alignment vertical="center"/>
    </xf>
    <xf numFmtId="3" fontId="16" fillId="2" borderId="0" xfId="0" applyNumberFormat="1" applyFont="1" applyFill="1"/>
    <xf numFmtId="3" fontId="20" fillId="2" borderId="1" xfId="0" applyNumberFormat="1" applyFont="1" applyFill="1" applyBorder="1" applyAlignment="1">
      <alignment vertical="center" wrapText="1"/>
    </xf>
    <xf numFmtId="0" fontId="0" fillId="2" borderId="0" xfId="0" applyFont="1" applyFill="1" applyAlignment="1">
      <alignment horizontal="center" vertical="center" wrapText="1"/>
    </xf>
    <xf numFmtId="0" fontId="15" fillId="2" borderId="0" xfId="0" applyFont="1" applyFill="1" applyAlignment="1">
      <alignment horizontal="center"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wrapText="1"/>
    </xf>
    <xf numFmtId="0" fontId="3" fillId="2" borderId="0" xfId="0" applyFont="1" applyFill="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5" fillId="2" borderId="1" xfId="0" applyFont="1" applyFill="1" applyBorder="1"/>
    <xf numFmtId="1" fontId="25" fillId="2" borderId="1" xfId="0" applyNumberFormat="1" applyFont="1" applyFill="1" applyBorder="1"/>
    <xf numFmtId="0" fontId="21" fillId="2" borderId="1" xfId="0" applyFont="1" applyFill="1" applyBorder="1" applyAlignment="1">
      <alignment vertical="center" wrapText="1"/>
    </xf>
    <xf numFmtId="3" fontId="21" fillId="2" borderId="1" xfId="0" applyNumberFormat="1" applyFont="1" applyFill="1" applyBorder="1" applyAlignment="1">
      <alignment vertical="center" wrapText="1"/>
    </xf>
    <xf numFmtId="3" fontId="25" fillId="2" borderId="1" xfId="1" applyNumberFormat="1" applyFont="1" applyFill="1" applyBorder="1" applyAlignment="1">
      <alignment horizontal="right"/>
    </xf>
    <xf numFmtId="1" fontId="25" fillId="2" borderId="1" xfId="0" applyNumberFormat="1" applyFont="1" applyFill="1" applyBorder="1" applyAlignment="1">
      <alignment horizontal="left"/>
    </xf>
    <xf numFmtId="3" fontId="27" fillId="2" borderId="1" xfId="0" applyNumberFormat="1" applyFont="1" applyFill="1" applyBorder="1"/>
    <xf numFmtId="0" fontId="25" fillId="2" borderId="1" xfId="2" applyFont="1" applyFill="1" applyBorder="1"/>
    <xf numFmtId="1" fontId="25" fillId="2" borderId="3" xfId="0" applyNumberFormat="1" applyFont="1" applyFill="1" applyBorder="1" applyAlignment="1">
      <alignment horizontal="left" vertical="center"/>
    </xf>
    <xf numFmtId="0" fontId="4" fillId="2" borderId="0" xfId="0" applyFont="1" applyFill="1" applyAlignment="1">
      <alignment horizontal="center" vertical="center" wrapText="1"/>
    </xf>
    <xf numFmtId="3" fontId="0" fillId="2" borderId="0" xfId="0" applyNumberFormat="1" applyFont="1" applyFill="1"/>
    <xf numFmtId="0" fontId="15" fillId="2" borderId="0" xfId="0" applyFont="1" applyFill="1" applyAlignment="1">
      <alignment horizontal="center"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xf numFmtId="49" fontId="4" fillId="2" borderId="2" xfId="0" applyNumberFormat="1" applyFont="1" applyFill="1" applyBorder="1" applyAlignment="1">
      <alignment horizontal="center" vertical="center" wrapText="1"/>
    </xf>
    <xf numFmtId="0" fontId="13" fillId="2" borderId="0" xfId="0" applyFont="1" applyFill="1" applyAlignment="1">
      <alignment horizontal="center" vertical="center" wrapText="1"/>
    </xf>
    <xf numFmtId="0" fontId="0" fillId="2" borderId="0" xfId="0" applyFont="1" applyFill="1" applyAlignment="1">
      <alignment vertical="top" wrapText="1"/>
    </xf>
    <xf numFmtId="0" fontId="14" fillId="2" borderId="0" xfId="0" applyFont="1" applyFill="1" applyAlignment="1">
      <alignment horizontal="center" vertical="center" wrapText="1"/>
    </xf>
    <xf numFmtId="0" fontId="13" fillId="2" borderId="0" xfId="0" applyFont="1" applyFill="1" applyBorder="1" applyAlignment="1">
      <alignment horizontal="center" vertical="center" wrapText="1"/>
    </xf>
    <xf numFmtId="0" fontId="0" fillId="2" borderId="0" xfId="0" applyFont="1" applyFill="1" applyAlignment="1">
      <alignment horizontal="center" vertical="center" wrapText="1"/>
    </xf>
    <xf numFmtId="0" fontId="15" fillId="2" borderId="0" xfId="0" applyFont="1" applyFill="1" applyAlignment="1">
      <alignment horizontal="center" vertical="center" wrapText="1"/>
    </xf>
    <xf numFmtId="0" fontId="3" fillId="2" borderId="0" xfId="0" applyFont="1" applyFill="1" applyAlignment="1">
      <alignment horizontal="center" vertical="center" wrapText="1"/>
    </xf>
    <xf numFmtId="0" fontId="8" fillId="2" borderId="0" xfId="0" applyFont="1" applyFill="1" applyAlignment="1">
      <alignment horizontal="center" vertical="center"/>
    </xf>
    <xf numFmtId="0" fontId="9" fillId="2" borderId="0" xfId="0" applyFont="1" applyFill="1" applyAlignment="1">
      <alignment horizontal="center" vertical="center"/>
    </xf>
    <xf numFmtId="49" fontId="4" fillId="2" borderId="2"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20" fillId="2" borderId="1" xfId="0" applyFont="1" applyFill="1" applyBorder="1" applyAlignment="1">
      <alignmen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2"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6" fillId="0" borderId="5" xfId="0" applyFont="1" applyBorder="1" applyAlignment="1">
      <alignment horizontal="center" vertical="center" wrapText="1"/>
    </xf>
    <xf numFmtId="0" fontId="20" fillId="2" borderId="1" xfId="0" applyFont="1" applyFill="1" applyBorder="1" applyAlignment="1">
      <alignment horizontal="center" vertical="center" wrapText="1"/>
    </xf>
    <xf numFmtId="0" fontId="0" fillId="0" borderId="5" xfId="0" applyBorder="1" applyAlignment="1">
      <alignment horizontal="center" vertical="center" wrapText="1"/>
    </xf>
    <xf numFmtId="0" fontId="28" fillId="0" borderId="5" xfId="0" applyFont="1" applyBorder="1" applyAlignment="1">
      <alignment horizontal="center" vertical="center" wrapText="1"/>
    </xf>
  </cellXfs>
  <cellStyles count="10">
    <cellStyle name="Bình thường 5 2" xfId="4"/>
    <cellStyle name="Comma" xfId="1" builtinId="3"/>
    <cellStyle name="Comma 2" xfId="5"/>
    <cellStyle name="Normal" xfId="0" builtinId="0"/>
    <cellStyle name="Normal 12" xfId="6"/>
    <cellStyle name="Normal 2" xfId="3"/>
    <cellStyle name="Normal 2 2 5" xfId="7"/>
    <cellStyle name="Normal 2 8" xfId="8"/>
    <cellStyle name="Normal 3" xfId="9"/>
    <cellStyle name="Normal_Luong 201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tabSelected="1" topLeftCell="A28" workbookViewId="0">
      <selection activeCell="F20" sqref="F20"/>
    </sheetView>
  </sheetViews>
  <sheetFormatPr defaultRowHeight="15" x14ac:dyDescent="0.25"/>
  <cols>
    <col min="1" max="1" width="4.28515625" style="1" customWidth="1"/>
    <col min="2" max="2" width="17.5703125" style="1" customWidth="1"/>
    <col min="3" max="3" width="12.140625" style="1" customWidth="1"/>
    <col min="4" max="4" width="16.28515625" style="1" customWidth="1"/>
    <col min="5" max="5" width="9.42578125" style="1" customWidth="1"/>
    <col min="6" max="7" width="13.5703125" style="1" customWidth="1"/>
    <col min="8" max="8" width="12" style="1" customWidth="1"/>
    <col min="9" max="9" width="8.42578125" style="1" customWidth="1"/>
    <col min="10" max="10" width="7.140625" style="1" customWidth="1"/>
    <col min="11" max="11" width="11.7109375" style="1" customWidth="1"/>
    <col min="12" max="12" width="6.28515625" style="1" customWidth="1"/>
    <col min="13" max="13" width="5.42578125" style="1" customWidth="1"/>
    <col min="14" max="14" width="5.85546875" style="1" customWidth="1"/>
    <col min="15" max="15" width="11" style="1" bestFit="1" customWidth="1"/>
    <col min="16" max="16" width="11.140625" style="1" bestFit="1" customWidth="1"/>
    <col min="17" max="17" width="14.7109375" style="1" customWidth="1"/>
    <col min="18" max="19" width="11.140625" style="1" bestFit="1" customWidth="1"/>
    <col min="20" max="20" width="10.140625" style="1" bestFit="1" customWidth="1"/>
    <col min="21" max="16384" width="9.140625" style="1"/>
  </cols>
  <sheetData>
    <row r="1" spans="1:19" ht="15" customHeight="1" x14ac:dyDescent="0.25">
      <c r="A1" s="47"/>
      <c r="L1" s="23"/>
    </row>
    <row r="2" spans="1:19" ht="15" customHeight="1" x14ac:dyDescent="0.25">
      <c r="A2" s="47"/>
      <c r="L2" s="35"/>
    </row>
    <row r="3" spans="1:19" x14ac:dyDescent="0.25">
      <c r="A3" s="47"/>
      <c r="L3" s="35"/>
    </row>
    <row r="4" spans="1:19" ht="19.5" customHeight="1" x14ac:dyDescent="0.25">
      <c r="A4" s="48" t="s">
        <v>0</v>
      </c>
      <c r="B4" s="48"/>
      <c r="C4" s="48"/>
      <c r="D4" s="48"/>
      <c r="E4" s="48"/>
      <c r="F4" s="48"/>
      <c r="G4" s="48"/>
      <c r="H4" s="48"/>
      <c r="I4" s="48"/>
      <c r="J4" s="48"/>
      <c r="K4" s="48"/>
      <c r="L4" s="48"/>
      <c r="M4" s="48"/>
      <c r="N4" s="48"/>
    </row>
    <row r="5" spans="1:19" x14ac:dyDescent="0.25">
      <c r="A5" s="49" t="s">
        <v>84</v>
      </c>
      <c r="B5" s="49"/>
      <c r="C5" s="49"/>
      <c r="D5" s="49"/>
      <c r="E5" s="49"/>
      <c r="F5" s="49"/>
      <c r="G5" s="49"/>
      <c r="H5" s="49"/>
      <c r="I5" s="49"/>
      <c r="J5" s="49"/>
      <c r="K5" s="49"/>
      <c r="L5" s="49"/>
      <c r="M5" s="49"/>
      <c r="N5" s="49"/>
    </row>
    <row r="6" spans="1:19" ht="15.75" x14ac:dyDescent="0.25">
      <c r="A6" s="2"/>
      <c r="B6" s="2"/>
      <c r="C6" s="3" t="s">
        <v>50</v>
      </c>
      <c r="D6" s="2"/>
      <c r="E6" s="2"/>
      <c r="F6" s="4" t="s">
        <v>47</v>
      </c>
      <c r="G6" s="4"/>
      <c r="H6" s="2"/>
      <c r="I6" s="2"/>
      <c r="J6" s="2"/>
      <c r="K6" s="2"/>
      <c r="L6" s="2"/>
    </row>
    <row r="7" spans="1:19" ht="2.25" customHeight="1" x14ac:dyDescent="0.25">
      <c r="C7" s="5"/>
      <c r="F7" s="5"/>
      <c r="G7" s="5"/>
    </row>
    <row r="8" spans="1:19" x14ac:dyDescent="0.25">
      <c r="B8" s="6" t="s">
        <v>45</v>
      </c>
    </row>
    <row r="9" spans="1:19" x14ac:dyDescent="0.25">
      <c r="B9" s="6" t="s">
        <v>46</v>
      </c>
    </row>
    <row r="10" spans="1:19" x14ac:dyDescent="0.25">
      <c r="B10" s="6" t="s">
        <v>51</v>
      </c>
      <c r="R10" s="1">
        <f>0.9*1490000</f>
        <v>1341000</v>
      </c>
      <c r="S10" s="1">
        <f>1.8*1490000</f>
        <v>2682000</v>
      </c>
    </row>
    <row r="11" spans="1:19" x14ac:dyDescent="0.25">
      <c r="B11" s="6" t="s">
        <v>1</v>
      </c>
      <c r="R11" s="9" t="e">
        <f>#REF!+R10</f>
        <v>#REF!</v>
      </c>
      <c r="S11" s="9">
        <f>S10+F17</f>
        <v>342062200</v>
      </c>
    </row>
    <row r="12" spans="1:19" x14ac:dyDescent="0.25">
      <c r="M12" s="7"/>
    </row>
    <row r="13" spans="1:19" ht="16.5" customHeight="1" x14ac:dyDescent="0.25">
      <c r="A13" s="62" t="s">
        <v>2</v>
      </c>
      <c r="B13" s="62" t="s">
        <v>3</v>
      </c>
      <c r="C13" s="62" t="s">
        <v>4</v>
      </c>
      <c r="D13" s="62"/>
      <c r="E13" s="62" t="s">
        <v>5</v>
      </c>
      <c r="F13" s="62" t="s">
        <v>6</v>
      </c>
      <c r="G13" s="62"/>
      <c r="H13" s="62"/>
      <c r="I13" s="62"/>
      <c r="J13" s="62"/>
      <c r="K13" s="62"/>
      <c r="L13" s="62"/>
      <c r="M13" s="24"/>
      <c r="N13" s="62" t="s">
        <v>7</v>
      </c>
      <c r="R13" s="9" t="e">
        <f>F17+#REF!+H17+K17</f>
        <v>#REF!</v>
      </c>
    </row>
    <row r="14" spans="1:19" x14ac:dyDescent="0.25">
      <c r="A14" s="62"/>
      <c r="B14" s="62"/>
      <c r="C14" s="59" t="s">
        <v>8</v>
      </c>
      <c r="D14" s="59" t="s">
        <v>9</v>
      </c>
      <c r="E14" s="62"/>
      <c r="F14" s="57" t="s">
        <v>81</v>
      </c>
      <c r="G14" s="58"/>
      <c r="H14" s="59" t="s">
        <v>76</v>
      </c>
      <c r="I14" s="59" t="s">
        <v>72</v>
      </c>
      <c r="J14" s="59" t="s">
        <v>10</v>
      </c>
      <c r="K14" s="59" t="s">
        <v>83</v>
      </c>
      <c r="L14" s="59" t="s">
        <v>75</v>
      </c>
      <c r="M14" s="59" t="s">
        <v>73</v>
      </c>
      <c r="N14" s="62"/>
      <c r="R14" s="10">
        <v>902017161.45636368</v>
      </c>
      <c r="S14" s="10" t="s">
        <v>74</v>
      </c>
    </row>
    <row r="15" spans="1:19" ht="42" customHeight="1" x14ac:dyDescent="0.25">
      <c r="A15" s="62"/>
      <c r="B15" s="62"/>
      <c r="C15" s="61"/>
      <c r="D15" s="61"/>
      <c r="E15" s="62"/>
      <c r="F15" s="64" t="s">
        <v>80</v>
      </c>
      <c r="G15" s="64" t="s">
        <v>82</v>
      </c>
      <c r="H15" s="60"/>
      <c r="I15" s="60"/>
      <c r="J15" s="60"/>
      <c r="K15" s="60"/>
      <c r="L15" s="63"/>
      <c r="M15" s="61"/>
      <c r="N15" s="62"/>
      <c r="R15" s="9" t="e">
        <f>F17+#REF!+H17+K17+L17</f>
        <v>#REF!</v>
      </c>
    </row>
    <row r="16" spans="1:19" ht="13.5" customHeight="1" x14ac:dyDescent="0.25">
      <c r="A16" s="8" t="s">
        <v>33</v>
      </c>
      <c r="B16" s="8" t="s">
        <v>34</v>
      </c>
      <c r="C16" s="8" t="s">
        <v>35</v>
      </c>
      <c r="D16" s="8"/>
      <c r="E16" s="8" t="s">
        <v>36</v>
      </c>
      <c r="F16" s="50" t="s">
        <v>37</v>
      </c>
      <c r="G16" s="51"/>
      <c r="H16" s="8" t="s">
        <v>38</v>
      </c>
      <c r="I16" s="8" t="s">
        <v>39</v>
      </c>
      <c r="J16" s="8" t="s">
        <v>40</v>
      </c>
      <c r="K16" s="8" t="s">
        <v>41</v>
      </c>
      <c r="L16" s="40" t="s">
        <v>42</v>
      </c>
      <c r="M16" s="8" t="s">
        <v>43</v>
      </c>
      <c r="N16" s="8" t="s">
        <v>44</v>
      </c>
    </row>
    <row r="17" spans="1:21" x14ac:dyDescent="0.25">
      <c r="A17" s="25"/>
      <c r="B17" s="52" t="s">
        <v>48</v>
      </c>
      <c r="C17" s="52"/>
      <c r="D17" s="52"/>
      <c r="E17" s="18">
        <f>SUM(E18:E39)</f>
        <v>365306200</v>
      </c>
      <c r="F17" s="18">
        <f>SUM(F18:F39)</f>
        <v>339380200</v>
      </c>
      <c r="G17" s="18">
        <f>SUM(G18:G39)</f>
        <v>24585000</v>
      </c>
      <c r="H17" s="18">
        <f>SUM(H18:H39)</f>
        <v>0</v>
      </c>
      <c r="I17" s="18">
        <f>SUM(I18:I39)</f>
        <v>0</v>
      </c>
      <c r="J17" s="18">
        <f>SUM(J18:J39)</f>
        <v>0</v>
      </c>
      <c r="K17" s="18">
        <f>SUM(K18:K39)</f>
        <v>1341000</v>
      </c>
      <c r="L17" s="18">
        <f>SUM(L18:L39)</f>
        <v>0</v>
      </c>
      <c r="M17" s="18"/>
      <c r="N17" s="18"/>
      <c r="P17" s="9">
        <v>18960699.812580641</v>
      </c>
      <c r="Q17" s="17"/>
      <c r="R17" s="9" t="e">
        <f>R14-R15</f>
        <v>#REF!</v>
      </c>
    </row>
    <row r="18" spans="1:21" ht="21" customHeight="1" x14ac:dyDescent="0.25">
      <c r="A18" s="24" t="s">
        <v>11</v>
      </c>
      <c r="B18" s="53" t="s">
        <v>12</v>
      </c>
      <c r="C18" s="54"/>
      <c r="D18" s="55"/>
      <c r="E18" s="18"/>
      <c r="F18" s="18"/>
      <c r="G18" s="18"/>
      <c r="H18" s="18"/>
      <c r="I18" s="18"/>
      <c r="J18" s="18"/>
      <c r="K18" s="18"/>
      <c r="L18" s="18"/>
      <c r="M18" s="18"/>
      <c r="N18" s="18"/>
      <c r="P18" s="9">
        <f>F17+G17+K17</f>
        <v>365306200</v>
      </c>
      <c r="Q18" s="17">
        <f>ROUND(I18,-1)</f>
        <v>0</v>
      </c>
    </row>
    <row r="19" spans="1:21" s="11" customFormat="1" ht="22.5" x14ac:dyDescent="0.2">
      <c r="A19" s="25">
        <v>1</v>
      </c>
      <c r="B19" s="26" t="s">
        <v>57</v>
      </c>
      <c r="C19" s="27">
        <v>3613215003618</v>
      </c>
      <c r="D19" s="28" t="s">
        <v>49</v>
      </c>
      <c r="E19" s="18">
        <f>SUM(F19:L19)</f>
        <v>22606380</v>
      </c>
      <c r="F19" s="29">
        <v>21265380</v>
      </c>
      <c r="G19" s="29">
        <v>0</v>
      </c>
      <c r="H19" s="29"/>
      <c r="I19" s="29"/>
      <c r="J19" s="29"/>
      <c r="K19" s="30">
        <v>1341000</v>
      </c>
      <c r="L19" s="30"/>
      <c r="M19" s="29"/>
      <c r="N19" s="29"/>
      <c r="P19" s="17">
        <f>ROUND(F19,-1)</f>
        <v>21265380</v>
      </c>
      <c r="Q19" s="17">
        <f>ROUND(I19,-1)</f>
        <v>0</v>
      </c>
      <c r="R19" s="17" t="e">
        <f>K19+#REF!</f>
        <v>#REF!</v>
      </c>
      <c r="S19" s="11">
        <f>0.3*1490000</f>
        <v>447000</v>
      </c>
      <c r="T19" s="17">
        <f>F19-S19</f>
        <v>20818380</v>
      </c>
      <c r="U19" s="17" t="e">
        <f>#REF!-15000</f>
        <v>#REF!</v>
      </c>
    </row>
    <row r="20" spans="1:21" s="11" customFormat="1" ht="22.5" x14ac:dyDescent="0.2">
      <c r="A20" s="25">
        <v>2</v>
      </c>
      <c r="B20" s="26" t="s">
        <v>59</v>
      </c>
      <c r="C20" s="27">
        <v>3613215003624</v>
      </c>
      <c r="D20" s="28" t="s">
        <v>49</v>
      </c>
      <c r="E20" s="18">
        <f>SUM(F20:L20)</f>
        <v>25196810</v>
      </c>
      <c r="F20" s="29">
        <v>25196810</v>
      </c>
      <c r="G20" s="29">
        <v>0</v>
      </c>
      <c r="H20" s="29"/>
      <c r="I20" s="29"/>
      <c r="J20" s="29"/>
      <c r="K20" s="30"/>
      <c r="L20" s="30"/>
      <c r="M20" s="29"/>
      <c r="N20" s="29"/>
      <c r="O20" s="17"/>
      <c r="P20" s="17">
        <f t="shared" ref="P20:P35" si="0">ROUND(F20,-1)</f>
        <v>25196810</v>
      </c>
      <c r="Q20" s="17">
        <f>ROUND(I20,-1)</f>
        <v>0</v>
      </c>
      <c r="R20" s="17" t="e">
        <f>K20+#REF!</f>
        <v>#REF!</v>
      </c>
      <c r="S20" s="11">
        <f t="shared" ref="S20:S21" si="1">0.3*1490000</f>
        <v>447000</v>
      </c>
      <c r="T20" s="17">
        <f>F20-S20</f>
        <v>24749810</v>
      </c>
      <c r="U20" s="17" t="e">
        <f>#REF!-15000</f>
        <v>#REF!</v>
      </c>
    </row>
    <row r="21" spans="1:21" s="11" customFormat="1" ht="22.5" x14ac:dyDescent="0.2">
      <c r="A21" s="25">
        <v>3</v>
      </c>
      <c r="B21" s="26" t="s">
        <v>58</v>
      </c>
      <c r="C21" s="27">
        <v>3613215003630</v>
      </c>
      <c r="D21" s="28" t="s">
        <v>49</v>
      </c>
      <c r="E21" s="18">
        <f>SUM(F21:L21)</f>
        <v>24416930</v>
      </c>
      <c r="F21" s="29">
        <v>24416930</v>
      </c>
      <c r="G21" s="29">
        <v>0</v>
      </c>
      <c r="H21" s="29"/>
      <c r="I21" s="29"/>
      <c r="J21" s="29"/>
      <c r="K21" s="30"/>
      <c r="L21" s="30"/>
      <c r="M21" s="29"/>
      <c r="N21" s="29"/>
      <c r="P21" s="17">
        <f t="shared" si="0"/>
        <v>24416930</v>
      </c>
      <c r="Q21" s="17">
        <f>ROUND(I21,-1)</f>
        <v>0</v>
      </c>
      <c r="R21" s="17" t="e">
        <f>K21+#REF!</f>
        <v>#REF!</v>
      </c>
      <c r="S21" s="11">
        <f t="shared" si="1"/>
        <v>447000</v>
      </c>
      <c r="T21" s="17">
        <f>F21-S21</f>
        <v>23969930</v>
      </c>
      <c r="U21" s="17" t="e">
        <f>#REF!-15000</f>
        <v>#REF!</v>
      </c>
    </row>
    <row r="22" spans="1:21" s="11" customFormat="1" ht="22.5" x14ac:dyDescent="0.2">
      <c r="A22" s="25">
        <v>4</v>
      </c>
      <c r="B22" s="26" t="s">
        <v>78</v>
      </c>
      <c r="C22" s="27">
        <v>3613215003647</v>
      </c>
      <c r="D22" s="28" t="s">
        <v>49</v>
      </c>
      <c r="E22" s="18">
        <f>SUM(F22:L22)</f>
        <v>20197030</v>
      </c>
      <c r="F22" s="29">
        <v>20197030</v>
      </c>
      <c r="G22" s="29">
        <v>0</v>
      </c>
      <c r="H22" s="29"/>
      <c r="I22" s="29"/>
      <c r="J22" s="29"/>
      <c r="K22" s="30"/>
      <c r="L22" s="30"/>
      <c r="M22" s="29"/>
      <c r="N22" s="29"/>
      <c r="O22" s="11">
        <v>534165.00000000093</v>
      </c>
      <c r="P22" s="17">
        <f t="shared" si="0"/>
        <v>20197030</v>
      </c>
      <c r="Q22" s="17">
        <f>ROUND(I22,-1)</f>
        <v>0</v>
      </c>
      <c r="R22" s="17" t="e">
        <f>K22+#REF!</f>
        <v>#REF!</v>
      </c>
      <c r="U22" s="17" t="e">
        <f>#REF!-15000</f>
        <v>#REF!</v>
      </c>
    </row>
    <row r="23" spans="1:21" s="11" customFormat="1" ht="22.5" x14ac:dyDescent="0.2">
      <c r="A23" s="25">
        <v>5</v>
      </c>
      <c r="B23" s="26" t="s">
        <v>60</v>
      </c>
      <c r="C23" s="27" t="s">
        <v>77</v>
      </c>
      <c r="D23" s="28" t="s">
        <v>49</v>
      </c>
      <c r="E23" s="18">
        <f>SUM(F23:L23)</f>
        <v>16618120</v>
      </c>
      <c r="F23" s="29">
        <v>16618120</v>
      </c>
      <c r="G23" s="29">
        <v>0</v>
      </c>
      <c r="H23" s="29"/>
      <c r="I23" s="29"/>
      <c r="J23" s="29"/>
      <c r="K23" s="30"/>
      <c r="L23" s="30"/>
      <c r="M23" s="29"/>
      <c r="N23" s="29"/>
      <c r="P23" s="17">
        <f t="shared" si="0"/>
        <v>16618120</v>
      </c>
      <c r="Q23" s="17">
        <f>ROUND(I23,-1)</f>
        <v>0</v>
      </c>
      <c r="R23" s="17" t="e">
        <f>K23+#REF!</f>
        <v>#REF!</v>
      </c>
      <c r="U23" s="17" t="e">
        <f>#REF!-15000</f>
        <v>#REF!</v>
      </c>
    </row>
    <row r="24" spans="1:21" s="11" customFormat="1" ht="22.5" x14ac:dyDescent="0.2">
      <c r="A24" s="25">
        <v>6</v>
      </c>
      <c r="B24" s="26" t="s">
        <v>61</v>
      </c>
      <c r="C24" s="27">
        <v>3613215003699</v>
      </c>
      <c r="D24" s="28" t="s">
        <v>49</v>
      </c>
      <c r="E24" s="18">
        <f>SUM(F24:L24)</f>
        <v>23059170</v>
      </c>
      <c r="F24" s="29">
        <v>20824170</v>
      </c>
      <c r="G24" s="29">
        <v>2235000</v>
      </c>
      <c r="H24" s="29"/>
      <c r="I24" s="29"/>
      <c r="J24" s="29"/>
      <c r="K24" s="30"/>
      <c r="L24" s="30"/>
      <c r="M24" s="29"/>
      <c r="N24" s="29"/>
      <c r="P24" s="17">
        <f t="shared" si="0"/>
        <v>20824170</v>
      </c>
      <c r="Q24" s="17">
        <f>ROUND(I24,-1)</f>
        <v>0</v>
      </c>
      <c r="R24" s="17" t="e">
        <f>K24+#REF!</f>
        <v>#REF!</v>
      </c>
      <c r="U24" s="17" t="e">
        <f>#REF!-15000</f>
        <v>#REF!</v>
      </c>
    </row>
    <row r="25" spans="1:21" s="11" customFormat="1" ht="22.5" x14ac:dyDescent="0.2">
      <c r="A25" s="25">
        <v>7</v>
      </c>
      <c r="B25" s="26" t="s">
        <v>62</v>
      </c>
      <c r="C25" s="27">
        <v>3613215003682</v>
      </c>
      <c r="D25" s="28" t="s">
        <v>49</v>
      </c>
      <c r="E25" s="18">
        <f>SUM(F25:L25)</f>
        <v>23059170</v>
      </c>
      <c r="F25" s="29">
        <v>20824170</v>
      </c>
      <c r="G25" s="29">
        <v>2235000</v>
      </c>
      <c r="H25" s="29"/>
      <c r="I25" s="29"/>
      <c r="J25" s="29"/>
      <c r="K25" s="30"/>
      <c r="L25" s="30"/>
      <c r="M25" s="29"/>
      <c r="N25" s="29"/>
      <c r="P25" s="17">
        <f t="shared" si="0"/>
        <v>20824170</v>
      </c>
      <c r="Q25" s="17">
        <f>ROUND(I25,-1)</f>
        <v>0</v>
      </c>
      <c r="R25" s="17" t="e">
        <f>K25+#REF!</f>
        <v>#REF!</v>
      </c>
      <c r="U25" s="17" t="e">
        <f>#REF!-15000</f>
        <v>#REF!</v>
      </c>
    </row>
    <row r="26" spans="1:21" s="11" customFormat="1" ht="22.5" x14ac:dyDescent="0.2">
      <c r="A26" s="25">
        <v>8</v>
      </c>
      <c r="B26" s="26" t="s">
        <v>63</v>
      </c>
      <c r="C26" s="27">
        <v>3613215003710</v>
      </c>
      <c r="D26" s="28" t="s">
        <v>49</v>
      </c>
      <c r="E26" s="18">
        <f>SUM(F26:L26)</f>
        <v>23434870</v>
      </c>
      <c r="F26" s="29">
        <v>21199870</v>
      </c>
      <c r="G26" s="29">
        <v>2235000</v>
      </c>
      <c r="H26" s="29"/>
      <c r="I26" s="29"/>
      <c r="J26" s="29"/>
      <c r="K26" s="30"/>
      <c r="L26" s="30"/>
      <c r="M26" s="29"/>
      <c r="N26" s="29"/>
      <c r="P26" s="17">
        <f t="shared" si="0"/>
        <v>21199870</v>
      </c>
      <c r="Q26" s="17">
        <f>ROUND(I26,-1)</f>
        <v>0</v>
      </c>
      <c r="R26" s="17" t="e">
        <f>K26+#REF!</f>
        <v>#REF!</v>
      </c>
      <c r="U26" s="17" t="e">
        <f>#REF!-15000</f>
        <v>#REF!</v>
      </c>
    </row>
    <row r="27" spans="1:21" s="11" customFormat="1" ht="22.5" x14ac:dyDescent="0.2">
      <c r="A27" s="25">
        <v>9</v>
      </c>
      <c r="B27" s="26" t="s">
        <v>64</v>
      </c>
      <c r="C27" s="31">
        <v>3613215003732</v>
      </c>
      <c r="D27" s="28" t="s">
        <v>49</v>
      </c>
      <c r="E27" s="18">
        <f>SUM(F27:L27)</f>
        <v>23434870</v>
      </c>
      <c r="F27" s="29">
        <v>21199870</v>
      </c>
      <c r="G27" s="29">
        <v>2235000</v>
      </c>
      <c r="H27" s="29"/>
      <c r="I27" s="29"/>
      <c r="J27" s="29"/>
      <c r="K27" s="30"/>
      <c r="L27" s="30"/>
      <c r="M27" s="29"/>
      <c r="N27" s="29"/>
      <c r="P27" s="17">
        <f t="shared" si="0"/>
        <v>21199870</v>
      </c>
      <c r="Q27" s="17">
        <f>ROUND(I27,-1)</f>
        <v>0</v>
      </c>
      <c r="R27" s="17" t="e">
        <f>K27+#REF!</f>
        <v>#REF!</v>
      </c>
      <c r="U27" s="17" t="e">
        <f>#REF!-15000</f>
        <v>#REF!</v>
      </c>
    </row>
    <row r="28" spans="1:21" s="11" customFormat="1" ht="22.5" x14ac:dyDescent="0.2">
      <c r="A28" s="25">
        <v>10</v>
      </c>
      <c r="B28" s="26" t="s">
        <v>65</v>
      </c>
      <c r="C28" s="27">
        <v>3613215003778</v>
      </c>
      <c r="D28" s="28" t="s">
        <v>49</v>
      </c>
      <c r="E28" s="18">
        <f>SUM(F28:L28)</f>
        <v>22008940</v>
      </c>
      <c r="F28" s="29">
        <v>19773940</v>
      </c>
      <c r="G28" s="29">
        <v>2235000</v>
      </c>
      <c r="H28" s="29"/>
      <c r="I28" s="29"/>
      <c r="J28" s="29"/>
      <c r="K28" s="30"/>
      <c r="L28" s="30"/>
      <c r="M28" s="29"/>
      <c r="N28" s="29"/>
      <c r="O28" s="11">
        <v>51</v>
      </c>
      <c r="P28" s="17">
        <f t="shared" si="0"/>
        <v>19773940</v>
      </c>
      <c r="Q28" s="17">
        <f>ROUND(I28,-1)</f>
        <v>0</v>
      </c>
      <c r="R28" s="17" t="e">
        <f>K28+#REF!</f>
        <v>#REF!</v>
      </c>
      <c r="U28" s="17" t="e">
        <f>#REF!-15000</f>
        <v>#REF!</v>
      </c>
    </row>
    <row r="29" spans="1:21" s="11" customFormat="1" ht="22.5" x14ac:dyDescent="0.2">
      <c r="A29" s="25">
        <v>11</v>
      </c>
      <c r="B29" s="26" t="s">
        <v>66</v>
      </c>
      <c r="C29" s="27">
        <v>3613215003676</v>
      </c>
      <c r="D29" s="28" t="s">
        <v>49</v>
      </c>
      <c r="E29" s="18">
        <f>SUM(F29:L29)</f>
        <v>22008940</v>
      </c>
      <c r="F29" s="29">
        <v>19773940</v>
      </c>
      <c r="G29" s="29">
        <v>2235000</v>
      </c>
      <c r="H29" s="29"/>
      <c r="I29" s="29"/>
      <c r="J29" s="29"/>
      <c r="K29" s="30"/>
      <c r="L29" s="30"/>
      <c r="M29" s="29"/>
      <c r="N29" s="29"/>
      <c r="P29" s="17">
        <f t="shared" si="0"/>
        <v>19773940</v>
      </c>
      <c r="Q29" s="17">
        <f>ROUND(I29,-1)</f>
        <v>0</v>
      </c>
      <c r="R29" s="17" t="e">
        <f>K29+#REF!</f>
        <v>#REF!</v>
      </c>
      <c r="U29" s="17" t="e">
        <f>#REF!-15000</f>
        <v>#REF!</v>
      </c>
    </row>
    <row r="30" spans="1:21" s="11" customFormat="1" ht="22.5" x14ac:dyDescent="0.2">
      <c r="A30" s="25">
        <v>13</v>
      </c>
      <c r="B30" s="26" t="s">
        <v>67</v>
      </c>
      <c r="C30" s="27">
        <v>3613215003784</v>
      </c>
      <c r="D30" s="28" t="s">
        <v>49</v>
      </c>
      <c r="E30" s="18">
        <f>SUM(F30:L30)</f>
        <v>13413130</v>
      </c>
      <c r="F30" s="29">
        <v>13413130</v>
      </c>
      <c r="G30" s="29">
        <v>0</v>
      </c>
      <c r="H30" s="29"/>
      <c r="I30" s="29"/>
      <c r="J30" s="29"/>
      <c r="K30" s="30"/>
      <c r="L30" s="30"/>
      <c r="M30" s="29"/>
      <c r="N30" s="29"/>
      <c r="P30" s="17">
        <f t="shared" si="0"/>
        <v>13413130</v>
      </c>
      <c r="Q30" s="17">
        <f>ROUND(I30,-1)</f>
        <v>0</v>
      </c>
      <c r="R30" s="17" t="e">
        <f>K30+#REF!</f>
        <v>#REF!</v>
      </c>
      <c r="U30" s="17" t="e">
        <f>#REF!-15000</f>
        <v>#REF!</v>
      </c>
    </row>
    <row r="31" spans="1:21" s="11" customFormat="1" ht="22.5" x14ac:dyDescent="0.2">
      <c r="A31" s="25">
        <v>14</v>
      </c>
      <c r="B31" s="26" t="s">
        <v>79</v>
      </c>
      <c r="C31" s="27">
        <v>3163215003755</v>
      </c>
      <c r="D31" s="28" t="s">
        <v>49</v>
      </c>
      <c r="E31" s="18">
        <f>SUM(F31:L31)</f>
        <v>21561940</v>
      </c>
      <c r="F31" s="29">
        <v>19326940</v>
      </c>
      <c r="G31" s="29">
        <v>2235000</v>
      </c>
      <c r="H31" s="29"/>
      <c r="I31" s="29"/>
      <c r="J31" s="29"/>
      <c r="K31" s="30"/>
      <c r="L31" s="30"/>
      <c r="M31" s="29"/>
      <c r="N31" s="29"/>
      <c r="P31" s="17">
        <f t="shared" si="0"/>
        <v>19326940</v>
      </c>
      <c r="Q31" s="17">
        <f>ROUND(I31,-1)</f>
        <v>0</v>
      </c>
      <c r="R31" s="17" t="e">
        <f>K31+#REF!</f>
        <v>#REF!</v>
      </c>
      <c r="U31" s="17" t="e">
        <f>#REF!-15000</f>
        <v>#REF!</v>
      </c>
    </row>
    <row r="32" spans="1:21" s="11" customFormat="1" ht="22.5" x14ac:dyDescent="0.2">
      <c r="A32" s="25">
        <v>15</v>
      </c>
      <c r="B32" s="26" t="s">
        <v>68</v>
      </c>
      <c r="C32" s="27">
        <v>3613215003703</v>
      </c>
      <c r="D32" s="28" t="s">
        <v>49</v>
      </c>
      <c r="E32" s="18">
        <f>SUM(F32:L32)</f>
        <v>21561940</v>
      </c>
      <c r="F32" s="29">
        <v>19326940</v>
      </c>
      <c r="G32" s="29">
        <v>2235000</v>
      </c>
      <c r="H32" s="29"/>
      <c r="I32" s="29"/>
      <c r="J32" s="29"/>
      <c r="K32" s="30"/>
      <c r="L32" s="30"/>
      <c r="M32" s="29"/>
      <c r="N32" s="29"/>
      <c r="P32" s="17">
        <f t="shared" si="0"/>
        <v>19326940</v>
      </c>
      <c r="Q32" s="17">
        <f>ROUND(I32,-1)</f>
        <v>0</v>
      </c>
      <c r="R32" s="17" t="e">
        <f>K32+#REF!</f>
        <v>#REF!</v>
      </c>
      <c r="U32" s="17" t="e">
        <f>#REF!-15000</f>
        <v>#REF!</v>
      </c>
    </row>
    <row r="33" spans="1:21" s="11" customFormat="1" ht="22.5" x14ac:dyDescent="0.2">
      <c r="A33" s="25">
        <v>16</v>
      </c>
      <c r="B33" s="26" t="s">
        <v>69</v>
      </c>
      <c r="C33" s="27">
        <v>3613215003749</v>
      </c>
      <c r="D33" s="28" t="s">
        <v>49</v>
      </c>
      <c r="E33" s="18">
        <f>SUM(F33:L33)</f>
        <v>22008940</v>
      </c>
      <c r="F33" s="29">
        <v>19773940</v>
      </c>
      <c r="G33" s="29">
        <v>2235000</v>
      </c>
      <c r="H33" s="29"/>
      <c r="I33" s="29"/>
      <c r="J33" s="29"/>
      <c r="K33" s="30"/>
      <c r="L33" s="30"/>
      <c r="M33" s="29"/>
      <c r="N33" s="29"/>
      <c r="P33" s="17">
        <f t="shared" si="0"/>
        <v>19773940</v>
      </c>
      <c r="Q33" s="17">
        <f>ROUND(I33,-1)</f>
        <v>0</v>
      </c>
      <c r="R33" s="17" t="e">
        <f>K33+#REF!</f>
        <v>#REF!</v>
      </c>
      <c r="U33" s="17" t="e">
        <f>#REF!-15000</f>
        <v>#REF!</v>
      </c>
    </row>
    <row r="34" spans="1:21" s="11" customFormat="1" ht="22.5" x14ac:dyDescent="0.2">
      <c r="A34" s="25">
        <v>17</v>
      </c>
      <c r="B34" s="26" t="s">
        <v>70</v>
      </c>
      <c r="C34" s="27">
        <v>3613215003726</v>
      </c>
      <c r="D34" s="28" t="s">
        <v>49</v>
      </c>
      <c r="E34" s="18">
        <f>SUM(F34:L34)</f>
        <v>20583010</v>
      </c>
      <c r="F34" s="29">
        <v>18348010</v>
      </c>
      <c r="G34" s="29">
        <v>2235000</v>
      </c>
      <c r="H34" s="29"/>
      <c r="I34" s="29"/>
      <c r="J34" s="29"/>
      <c r="K34" s="30"/>
      <c r="L34" s="30"/>
      <c r="M34" s="29"/>
      <c r="N34" s="29"/>
      <c r="P34" s="17">
        <f t="shared" si="0"/>
        <v>18348010</v>
      </c>
      <c r="Q34" s="17"/>
      <c r="R34" s="17"/>
      <c r="U34" s="17"/>
    </row>
    <row r="35" spans="1:21" s="11" customFormat="1" ht="22.5" x14ac:dyDescent="0.2">
      <c r="A35" s="25">
        <v>18</v>
      </c>
      <c r="B35" s="26" t="s">
        <v>71</v>
      </c>
      <c r="C35" s="27">
        <v>3613215003761</v>
      </c>
      <c r="D35" s="28" t="s">
        <v>49</v>
      </c>
      <c r="E35" s="18">
        <f>SUM(F35:L35)</f>
        <v>20136010</v>
      </c>
      <c r="F35" s="29">
        <v>17901010</v>
      </c>
      <c r="G35" s="29">
        <v>2235000</v>
      </c>
      <c r="H35" s="29"/>
      <c r="I35" s="29"/>
      <c r="J35" s="29"/>
      <c r="K35" s="30"/>
      <c r="L35" s="30"/>
      <c r="M35" s="29"/>
      <c r="N35" s="29"/>
      <c r="P35" s="17">
        <f t="shared" si="0"/>
        <v>17901010</v>
      </c>
      <c r="Q35" s="17">
        <f>ROUND(I35,-1)</f>
        <v>0</v>
      </c>
      <c r="R35" s="17" t="e">
        <f>K35+#REF!</f>
        <v>#REF!</v>
      </c>
      <c r="S35" s="11">
        <f>0.3*1490000</f>
        <v>447000</v>
      </c>
      <c r="T35" s="17">
        <f>F35-S35</f>
        <v>17454010</v>
      </c>
      <c r="U35" s="17" t="e">
        <f>#REF!-15000</f>
        <v>#REF!</v>
      </c>
    </row>
    <row r="36" spans="1:21" ht="22.5" customHeight="1" x14ac:dyDescent="0.25">
      <c r="A36" s="24" t="s">
        <v>13</v>
      </c>
      <c r="B36" s="52" t="s">
        <v>56</v>
      </c>
      <c r="C36" s="52"/>
      <c r="D36" s="52"/>
      <c r="E36" s="18"/>
      <c r="F36" s="29"/>
      <c r="G36" s="29"/>
      <c r="H36" s="29"/>
      <c r="I36" s="29"/>
      <c r="J36" s="29"/>
      <c r="K36" s="29"/>
      <c r="L36" s="30"/>
      <c r="M36" s="29"/>
      <c r="N36" s="29"/>
      <c r="P36" s="17">
        <f>SUM(P19:P35)</f>
        <v>339380200</v>
      </c>
      <c r="Q36" s="17">
        <f>ROUND(I36,-1)</f>
        <v>0</v>
      </c>
      <c r="R36" s="17" t="e">
        <f>K36+#REF!</f>
        <v>#REF!</v>
      </c>
      <c r="U36" s="17" t="e">
        <f>#REF!-15000</f>
        <v>#REF!</v>
      </c>
    </row>
    <row r="37" spans="1:21" x14ac:dyDescent="0.25">
      <c r="A37" s="25"/>
      <c r="B37" s="26"/>
      <c r="C37" s="27"/>
      <c r="D37" s="28"/>
      <c r="E37" s="18"/>
      <c r="F37" s="29"/>
      <c r="G37" s="29"/>
      <c r="H37" s="32"/>
      <c r="I37" s="32"/>
      <c r="J37" s="32"/>
      <c r="K37" s="29"/>
      <c r="L37" s="30"/>
      <c r="M37" s="29"/>
      <c r="N37" s="29"/>
      <c r="P37" s="17"/>
      <c r="Q37" s="17"/>
      <c r="R37" s="17"/>
      <c r="U37" s="17"/>
    </row>
    <row r="38" spans="1:21" ht="22.5" customHeight="1" x14ac:dyDescent="0.25">
      <c r="A38" s="24" t="s">
        <v>14</v>
      </c>
      <c r="B38" s="56" t="s">
        <v>15</v>
      </c>
      <c r="C38" s="56"/>
      <c r="D38" s="56"/>
      <c r="E38" s="18"/>
      <c r="F38" s="29"/>
      <c r="G38" s="29"/>
      <c r="H38" s="29"/>
      <c r="I38" s="29"/>
      <c r="J38" s="29"/>
      <c r="K38" s="29"/>
      <c r="L38" s="29"/>
      <c r="M38" s="29"/>
      <c r="N38" s="29"/>
      <c r="P38" s="17"/>
      <c r="Q38" s="17"/>
      <c r="U38" s="17" t="e">
        <f>#REF!-15000</f>
        <v>#REF!</v>
      </c>
    </row>
    <row r="39" spans="1:21" x14ac:dyDescent="0.25">
      <c r="A39" s="25"/>
      <c r="B39" s="33"/>
      <c r="C39" s="34"/>
      <c r="D39" s="28"/>
      <c r="E39" s="18"/>
      <c r="F39" s="29"/>
      <c r="G39" s="29"/>
      <c r="H39" s="32"/>
      <c r="I39" s="32"/>
      <c r="J39" s="32"/>
      <c r="K39" s="29"/>
      <c r="L39" s="29"/>
      <c r="M39" s="29"/>
      <c r="N39" s="29"/>
      <c r="P39" s="17"/>
      <c r="Q39" s="17">
        <f>SUM(Q23:Q38)</f>
        <v>0</v>
      </c>
    </row>
    <row r="40" spans="1:21" x14ac:dyDescent="0.25">
      <c r="A40" s="6" t="s">
        <v>86</v>
      </c>
      <c r="R40" s="9"/>
    </row>
    <row r="41" spans="1:21" ht="2.25" customHeight="1" x14ac:dyDescent="0.25">
      <c r="A41" s="6"/>
    </row>
    <row r="42" spans="1:21" x14ac:dyDescent="0.25">
      <c r="A42" s="6" t="s">
        <v>16</v>
      </c>
    </row>
    <row r="43" spans="1:21" x14ac:dyDescent="0.25">
      <c r="A43" s="6"/>
    </row>
    <row r="44" spans="1:21" s="12" customFormat="1" ht="15" customHeight="1" x14ac:dyDescent="0.25">
      <c r="A44" s="19"/>
      <c r="B44" s="45"/>
      <c r="C44" s="45"/>
      <c r="H44" s="46" t="s">
        <v>85</v>
      </c>
      <c r="I44" s="46"/>
      <c r="J44" s="46"/>
      <c r="K44" s="46"/>
      <c r="L44" s="46"/>
      <c r="M44" s="46"/>
      <c r="N44" s="46"/>
    </row>
    <row r="45" spans="1:21" s="12" customFormat="1" ht="15" customHeight="1" x14ac:dyDescent="0.25">
      <c r="A45" s="41" t="s">
        <v>17</v>
      </c>
      <c r="B45" s="41"/>
      <c r="E45" s="41" t="s">
        <v>19</v>
      </c>
      <c r="F45" s="41"/>
      <c r="G45" s="38"/>
      <c r="H45" s="41" t="s">
        <v>20</v>
      </c>
      <c r="I45" s="41"/>
      <c r="J45" s="41"/>
      <c r="K45" s="41"/>
      <c r="L45" s="41"/>
      <c r="M45" s="41"/>
      <c r="N45" s="41"/>
    </row>
    <row r="46" spans="1:21" s="12" customFormat="1" ht="15" customHeight="1" x14ac:dyDescent="0.25">
      <c r="A46" s="46" t="s">
        <v>18</v>
      </c>
      <c r="B46" s="46"/>
      <c r="E46" s="46" t="s">
        <v>18</v>
      </c>
      <c r="F46" s="46"/>
      <c r="G46" s="37"/>
      <c r="H46" s="46" t="s">
        <v>21</v>
      </c>
      <c r="I46" s="46"/>
      <c r="J46" s="46"/>
      <c r="K46" s="46"/>
      <c r="L46" s="46"/>
      <c r="M46" s="46"/>
      <c r="N46" s="46"/>
    </row>
    <row r="47" spans="1:21" s="12" customFormat="1" x14ac:dyDescent="0.25">
      <c r="A47" s="20"/>
      <c r="B47" s="20"/>
      <c r="E47" s="20"/>
      <c r="F47" s="20"/>
      <c r="G47" s="37"/>
      <c r="K47" s="20"/>
      <c r="L47" s="22"/>
    </row>
    <row r="48" spans="1:21" s="12" customFormat="1" x14ac:dyDescent="0.25">
      <c r="A48" s="20"/>
      <c r="B48" s="20"/>
      <c r="E48" s="20"/>
      <c r="F48" s="20"/>
      <c r="G48" s="37"/>
      <c r="K48" s="20"/>
      <c r="L48" s="22"/>
    </row>
    <row r="49" spans="1:17" s="12" customFormat="1" x14ac:dyDescent="0.25">
      <c r="A49" s="20"/>
      <c r="B49" s="20"/>
      <c r="E49" s="20"/>
      <c r="F49" s="20"/>
      <c r="G49" s="37"/>
      <c r="K49" s="20"/>
      <c r="L49" s="22"/>
      <c r="Q49" s="36">
        <v>907027161.4563638</v>
      </c>
    </row>
    <row r="50" spans="1:17" s="12" customFormat="1" x14ac:dyDescent="0.25">
      <c r="A50" s="20"/>
      <c r="B50" s="20"/>
      <c r="E50" s="20"/>
      <c r="F50" s="20"/>
      <c r="G50" s="37"/>
      <c r="K50" s="20"/>
      <c r="L50" s="22"/>
    </row>
    <row r="51" spans="1:17" s="12" customFormat="1" ht="15" customHeight="1" x14ac:dyDescent="0.25">
      <c r="A51" s="43" t="s">
        <v>52</v>
      </c>
      <c r="B51" s="43"/>
      <c r="E51" s="43" t="s">
        <v>53</v>
      </c>
      <c r="F51" s="43"/>
      <c r="G51" s="39"/>
      <c r="H51" s="43" t="s">
        <v>54</v>
      </c>
      <c r="I51" s="43"/>
      <c r="J51" s="43"/>
      <c r="K51" s="43"/>
      <c r="L51" s="43"/>
      <c r="M51" s="43"/>
      <c r="N51" s="43"/>
    </row>
    <row r="52" spans="1:17" s="12" customFormat="1" x14ac:dyDescent="0.25">
      <c r="A52" s="21"/>
      <c r="B52" s="21"/>
      <c r="E52" s="21"/>
      <c r="F52" s="21"/>
      <c r="G52" s="39"/>
      <c r="M52" s="21"/>
    </row>
    <row r="53" spans="1:17" s="12" customFormat="1" x14ac:dyDescent="0.25">
      <c r="A53" s="44" t="s">
        <v>22</v>
      </c>
      <c r="B53" s="44"/>
      <c r="C53" s="44"/>
      <c r="D53" s="44"/>
      <c r="E53" s="44"/>
      <c r="F53" s="44"/>
      <c r="G53" s="44"/>
      <c r="H53" s="44"/>
      <c r="I53" s="44"/>
      <c r="J53" s="44"/>
      <c r="K53" s="44"/>
      <c r="L53" s="44"/>
      <c r="M53" s="44"/>
      <c r="N53" s="44"/>
    </row>
    <row r="54" spans="1:17" s="12" customFormat="1" x14ac:dyDescent="0.25">
      <c r="A54" s="45"/>
      <c r="B54" s="45"/>
      <c r="H54" s="46" t="s">
        <v>55</v>
      </c>
      <c r="I54" s="46"/>
      <c r="J54" s="46"/>
      <c r="K54" s="46"/>
      <c r="L54" s="46"/>
      <c r="M54" s="46"/>
      <c r="N54" s="46"/>
    </row>
    <row r="55" spans="1:17" s="12" customFormat="1" x14ac:dyDescent="0.25">
      <c r="A55" s="41" t="s">
        <v>23</v>
      </c>
      <c r="B55" s="41"/>
      <c r="C55" s="41"/>
      <c r="D55" s="41"/>
      <c r="H55" s="41" t="s">
        <v>24</v>
      </c>
      <c r="I55" s="41"/>
      <c r="J55" s="41"/>
      <c r="K55" s="41"/>
      <c r="L55" s="41"/>
      <c r="M55" s="41"/>
      <c r="N55" s="41"/>
    </row>
    <row r="56" spans="1:17" s="12" customFormat="1" x14ac:dyDescent="0.25">
      <c r="A56" s="42"/>
      <c r="B56" s="42"/>
      <c r="H56" s="41" t="s">
        <v>25</v>
      </c>
      <c r="I56" s="41"/>
      <c r="J56" s="41"/>
      <c r="K56" s="41"/>
      <c r="L56" s="41"/>
      <c r="M56" s="41"/>
      <c r="N56" s="41"/>
    </row>
    <row r="57" spans="1:17" x14ac:dyDescent="0.25">
      <c r="A57" s="13"/>
      <c r="B57" s="13"/>
      <c r="C57" s="13"/>
      <c r="D57" s="13"/>
    </row>
    <row r="58" spans="1:17" x14ac:dyDescent="0.25">
      <c r="A58" s="14"/>
    </row>
    <row r="59" spans="1:17" x14ac:dyDescent="0.25">
      <c r="A59" s="14"/>
    </row>
    <row r="60" spans="1:17" x14ac:dyDescent="0.25">
      <c r="A60" s="14"/>
    </row>
    <row r="61" spans="1:17" x14ac:dyDescent="0.25">
      <c r="A61" s="14"/>
    </row>
    <row r="62" spans="1:17" x14ac:dyDescent="0.25">
      <c r="A62" s="14"/>
    </row>
    <row r="63" spans="1:17" x14ac:dyDescent="0.25">
      <c r="A63" s="14"/>
    </row>
    <row r="64" spans="1:17" x14ac:dyDescent="0.25">
      <c r="A64" s="14"/>
    </row>
    <row r="65" spans="1:1" x14ac:dyDescent="0.25">
      <c r="A65" s="14"/>
    </row>
    <row r="66" spans="1:1" x14ac:dyDescent="0.25">
      <c r="A66" s="14"/>
    </row>
    <row r="67" spans="1:1" x14ac:dyDescent="0.25">
      <c r="A67" s="14"/>
    </row>
    <row r="68" spans="1:1" x14ac:dyDescent="0.25">
      <c r="A68" s="14"/>
    </row>
    <row r="69" spans="1:1" x14ac:dyDescent="0.25">
      <c r="A69" s="14"/>
    </row>
    <row r="70" spans="1:1" x14ac:dyDescent="0.25">
      <c r="A70" s="14"/>
    </row>
    <row r="71" spans="1:1" x14ac:dyDescent="0.25">
      <c r="A71" s="14"/>
    </row>
    <row r="72" spans="1:1" x14ac:dyDescent="0.25">
      <c r="A72" s="14"/>
    </row>
    <row r="73" spans="1:1" x14ac:dyDescent="0.25">
      <c r="A73" s="14"/>
    </row>
    <row r="74" spans="1:1" x14ac:dyDescent="0.25">
      <c r="A74" s="14"/>
    </row>
    <row r="75" spans="1:1" x14ac:dyDescent="0.25">
      <c r="A75" s="14"/>
    </row>
    <row r="76" spans="1:1" x14ac:dyDescent="0.25">
      <c r="A76" s="14"/>
    </row>
    <row r="77" spans="1:1" x14ac:dyDescent="0.25">
      <c r="A77" s="14"/>
    </row>
    <row r="78" spans="1:1" x14ac:dyDescent="0.25">
      <c r="A78" s="14"/>
    </row>
    <row r="79" spans="1:1" x14ac:dyDescent="0.25">
      <c r="A79" s="14"/>
    </row>
    <row r="80" spans="1:1" x14ac:dyDescent="0.25">
      <c r="A80" s="14"/>
    </row>
    <row r="81" spans="1:1" x14ac:dyDescent="0.25">
      <c r="A81" s="14" t="s">
        <v>26</v>
      </c>
    </row>
    <row r="82" spans="1:1" x14ac:dyDescent="0.25">
      <c r="A82" s="15" t="s">
        <v>27</v>
      </c>
    </row>
    <row r="83" spans="1:1" x14ac:dyDescent="0.25">
      <c r="A83" s="15" t="s">
        <v>28</v>
      </c>
    </row>
    <row r="84" spans="1:1" x14ac:dyDescent="0.25">
      <c r="A84" s="15" t="s">
        <v>29</v>
      </c>
    </row>
    <row r="85" spans="1:1" x14ac:dyDescent="0.25">
      <c r="A85" s="15" t="s">
        <v>30</v>
      </c>
    </row>
    <row r="86" spans="1:1" x14ac:dyDescent="0.25">
      <c r="A86" s="15" t="s">
        <v>31</v>
      </c>
    </row>
    <row r="87" spans="1:1" x14ac:dyDescent="0.25">
      <c r="A87" s="15" t="s">
        <v>32</v>
      </c>
    </row>
    <row r="88" spans="1:1" x14ac:dyDescent="0.25">
      <c r="A88" s="15"/>
    </row>
    <row r="89" spans="1:1" x14ac:dyDescent="0.25">
      <c r="A89" s="16"/>
    </row>
  </sheetData>
  <mergeCells count="41">
    <mergeCell ref="F16:G16"/>
    <mergeCell ref="A1:A3"/>
    <mergeCell ref="A4:N4"/>
    <mergeCell ref="A5:N5"/>
    <mergeCell ref="A13:A15"/>
    <mergeCell ref="B13:B15"/>
    <mergeCell ref="C13:D13"/>
    <mergeCell ref="E13:E15"/>
    <mergeCell ref="F13:L13"/>
    <mergeCell ref="N13:N15"/>
    <mergeCell ref="C14:C15"/>
    <mergeCell ref="L14:L15"/>
    <mergeCell ref="A56:B56"/>
    <mergeCell ref="H56:N56"/>
    <mergeCell ref="F14:G14"/>
    <mergeCell ref="H14:H15"/>
    <mergeCell ref="I14:I15"/>
    <mergeCell ref="J14:J15"/>
    <mergeCell ref="K14:K15"/>
    <mergeCell ref="A51:B51"/>
    <mergeCell ref="E51:F51"/>
    <mergeCell ref="A53:N53"/>
    <mergeCell ref="A54:B54"/>
    <mergeCell ref="H54:N54"/>
    <mergeCell ref="D14:D15"/>
    <mergeCell ref="M14:M15"/>
    <mergeCell ref="B44:C44"/>
    <mergeCell ref="A45:B45"/>
    <mergeCell ref="A55:D55"/>
    <mergeCell ref="H55:N55"/>
    <mergeCell ref="E45:F45"/>
    <mergeCell ref="A46:B46"/>
    <mergeCell ref="E46:F46"/>
    <mergeCell ref="H51:N51"/>
    <mergeCell ref="H44:N44"/>
    <mergeCell ref="H45:N45"/>
    <mergeCell ref="H46:N46"/>
    <mergeCell ref="B17:D17"/>
    <mergeCell ref="B18:D18"/>
    <mergeCell ref="B36:D36"/>
    <mergeCell ref="B38:D38"/>
  </mergeCells>
  <pageMargins left="0.11811023622047245" right="0" top="0.38" bottom="0.37" header="0.31496062992125984" footer="0.23"/>
  <pageSetup paperSize="9" orientation="landscape"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T9-11DS</vt:lpstr>
      <vt:lpstr>Sheet2</vt:lpstr>
      <vt:lpstr>Sheet3</vt:lpstr>
      <vt:lpstr>'T9-11DS'!Print_Titles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2020-11-26T02:17:04Z</cp:lastPrinted>
  <dcterms:created xsi:type="dcterms:W3CDTF">2020-03-26T00:13:30Z</dcterms:created>
  <dcterms:modified xsi:type="dcterms:W3CDTF">2020-11-26T02:18:13Z</dcterms:modified>
</cp:coreProperties>
</file>