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7795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Sheet1!$9:$10</definedName>
  </definedNames>
  <calcPr calcId="144525"/>
</workbook>
</file>

<file path=xl/calcChain.xml><?xml version="1.0" encoding="utf-8"?>
<calcChain xmlns="http://schemas.openxmlformats.org/spreadsheetml/2006/main">
  <c r="K282" i="1" l="1"/>
  <c r="K170" i="1" l="1"/>
  <c r="F179" i="1" l="1"/>
  <c r="G179" i="1" s="1"/>
  <c r="H179" i="1" s="1"/>
  <c r="K179" i="1" s="1"/>
  <c r="F180" i="1"/>
  <c r="G180" i="1" s="1"/>
  <c r="H180" i="1" s="1"/>
  <c r="K180" i="1" s="1"/>
  <c r="F181" i="1"/>
  <c r="G181" i="1" s="1"/>
  <c r="H181" i="1" s="1"/>
  <c r="K181" i="1" s="1"/>
  <c r="F182" i="1"/>
  <c r="G182" i="1" s="1"/>
  <c r="H182" i="1" s="1"/>
  <c r="K182" i="1" s="1"/>
  <c r="F183" i="1"/>
  <c r="G183" i="1" s="1"/>
  <c r="H183" i="1" s="1"/>
  <c r="K183" i="1" s="1"/>
  <c r="F184" i="1"/>
  <c r="G184" i="1" s="1"/>
  <c r="H184" i="1" s="1"/>
  <c r="K184" i="1" s="1"/>
  <c r="F185" i="1"/>
  <c r="G185" i="1" s="1"/>
  <c r="H185" i="1" s="1"/>
  <c r="K185" i="1" s="1"/>
  <c r="F186" i="1"/>
  <c r="G186" i="1" s="1"/>
  <c r="H186" i="1" s="1"/>
  <c r="K186" i="1" s="1"/>
  <c r="F187" i="1"/>
  <c r="G187" i="1" s="1"/>
  <c r="H187" i="1" s="1"/>
  <c r="K187" i="1" s="1"/>
  <c r="F188" i="1"/>
  <c r="G188" i="1" s="1"/>
  <c r="H188" i="1" s="1"/>
  <c r="K188" i="1" s="1"/>
  <c r="F189" i="1"/>
  <c r="G189" i="1" s="1"/>
  <c r="H189" i="1" s="1"/>
  <c r="K189" i="1" s="1"/>
  <c r="F190" i="1"/>
  <c r="G190" i="1" s="1"/>
  <c r="H190" i="1" s="1"/>
  <c r="K190" i="1" s="1"/>
  <c r="D191" i="1"/>
  <c r="C191" i="1"/>
  <c r="F177" i="1"/>
  <c r="G177" i="1" s="1"/>
  <c r="H177" i="1" s="1"/>
  <c r="K177" i="1" s="1"/>
  <c r="F176" i="1"/>
  <c r="G176" i="1" s="1"/>
  <c r="H176" i="1" s="1"/>
  <c r="K176" i="1" s="1"/>
  <c r="F175" i="1"/>
  <c r="G175" i="1" s="1"/>
  <c r="H175" i="1" s="1"/>
  <c r="K175" i="1" s="1"/>
  <c r="F173" i="1"/>
  <c r="G173" i="1" s="1"/>
  <c r="H173" i="1" s="1"/>
  <c r="K173" i="1" s="1"/>
  <c r="E174" i="1"/>
  <c r="E191" i="1" s="1"/>
  <c r="F174" i="1" l="1"/>
  <c r="G174" i="1" s="1"/>
  <c r="H174" i="1" s="1"/>
  <c r="K174" i="1" s="1"/>
  <c r="K191" i="1" s="1"/>
  <c r="F191" i="1" l="1"/>
  <c r="H191" i="1"/>
  <c r="G191" i="1"/>
  <c r="F157" i="1" l="1"/>
  <c r="G157" i="1" s="1"/>
  <c r="H157" i="1" s="1"/>
  <c r="K157" i="1" s="1"/>
  <c r="F154" i="1"/>
  <c r="G154" i="1" s="1"/>
  <c r="H154" i="1" s="1"/>
  <c r="K154" i="1" s="1"/>
  <c r="F153" i="1"/>
  <c r="G153" i="1" s="1"/>
  <c r="H153" i="1" s="1"/>
  <c r="K153" i="1" s="1"/>
  <c r="F152" i="1"/>
  <c r="G152" i="1" s="1"/>
  <c r="H152" i="1" s="1"/>
  <c r="K152" i="1" s="1"/>
  <c r="F151" i="1"/>
  <c r="G151" i="1" s="1"/>
  <c r="H151" i="1" s="1"/>
  <c r="K151" i="1" s="1"/>
  <c r="F150" i="1"/>
  <c r="G150" i="1" s="1"/>
  <c r="H150" i="1" s="1"/>
  <c r="K150" i="1" s="1"/>
  <c r="F149" i="1"/>
  <c r="G149" i="1" s="1"/>
  <c r="H149" i="1" s="1"/>
  <c r="K149" i="1" s="1"/>
  <c r="K155" i="1" s="1"/>
  <c r="F146" i="1"/>
  <c r="G146" i="1" s="1"/>
  <c r="H146" i="1" s="1"/>
  <c r="K146" i="1" s="1"/>
  <c r="F145" i="1"/>
  <c r="G145" i="1" s="1"/>
  <c r="H145" i="1" s="1"/>
  <c r="K145" i="1" s="1"/>
  <c r="F144" i="1"/>
  <c r="G144" i="1" s="1"/>
  <c r="H144" i="1" s="1"/>
  <c r="K144" i="1" s="1"/>
  <c r="F143" i="1"/>
  <c r="G143" i="1" s="1"/>
  <c r="H143" i="1" s="1"/>
  <c r="K143" i="1" s="1"/>
  <c r="K147" i="1" s="1"/>
  <c r="F165" i="1"/>
  <c r="G165" i="1" s="1"/>
  <c r="H165" i="1" s="1"/>
  <c r="K165" i="1" s="1"/>
  <c r="F164" i="1"/>
  <c r="G164" i="1" s="1"/>
  <c r="H164" i="1" s="1"/>
  <c r="K164" i="1" s="1"/>
  <c r="F163" i="1"/>
  <c r="G163" i="1" s="1"/>
  <c r="H163" i="1" s="1"/>
  <c r="K163" i="1" s="1"/>
  <c r="F162" i="1"/>
  <c r="G162" i="1" s="1"/>
  <c r="H162" i="1" s="1"/>
  <c r="K162" i="1" s="1"/>
  <c r="F159" i="1"/>
  <c r="G159" i="1" s="1"/>
  <c r="H159" i="1" s="1"/>
  <c r="K159" i="1" s="1"/>
  <c r="F158" i="1"/>
  <c r="G158" i="1" s="1"/>
  <c r="H158" i="1" s="1"/>
  <c r="K158" i="1" s="1"/>
  <c r="F140" i="1"/>
  <c r="G140" i="1" s="1"/>
  <c r="H140" i="1" s="1"/>
  <c r="K140" i="1" s="1"/>
  <c r="F139" i="1"/>
  <c r="G139" i="1" s="1"/>
  <c r="H139" i="1" s="1"/>
  <c r="K139" i="1" s="1"/>
  <c r="F138" i="1"/>
  <c r="G138" i="1" s="1"/>
  <c r="H138" i="1" s="1"/>
  <c r="K138" i="1" s="1"/>
  <c r="C171" i="1"/>
  <c r="D171" i="1"/>
  <c r="E171" i="1"/>
  <c r="K166" i="1" l="1"/>
  <c r="K160" i="1"/>
  <c r="I171" i="1"/>
  <c r="J171" i="1"/>
  <c r="E280" i="1"/>
  <c r="I280" i="1"/>
  <c r="J280" i="1"/>
  <c r="E274" i="1"/>
  <c r="I274" i="1"/>
  <c r="J274" i="1"/>
  <c r="E267" i="1"/>
  <c r="I267" i="1"/>
  <c r="J267" i="1"/>
  <c r="E259" i="1"/>
  <c r="I259" i="1"/>
  <c r="J259" i="1"/>
  <c r="E253" i="1"/>
  <c r="I253" i="1"/>
  <c r="J253" i="1"/>
  <c r="E245" i="1"/>
  <c r="I245" i="1"/>
  <c r="J245" i="1"/>
  <c r="D245" i="1"/>
  <c r="E238" i="1"/>
  <c r="I238" i="1"/>
  <c r="J238" i="1"/>
  <c r="E230" i="1"/>
  <c r="I230" i="1"/>
  <c r="J230" i="1"/>
  <c r="E223" i="1"/>
  <c r="I223" i="1"/>
  <c r="J223" i="1"/>
  <c r="E215" i="1"/>
  <c r="I215" i="1"/>
  <c r="J215" i="1"/>
  <c r="E207" i="1"/>
  <c r="I207" i="1"/>
  <c r="J207" i="1"/>
  <c r="E199" i="1"/>
  <c r="E281" i="1" s="1"/>
  <c r="E282" i="1" s="1"/>
  <c r="I199" i="1"/>
  <c r="I281" i="1" s="1"/>
  <c r="I282" i="1" s="1"/>
  <c r="J199" i="1"/>
  <c r="D199" i="1"/>
  <c r="F279" i="1"/>
  <c r="G279" i="1" s="1"/>
  <c r="H279" i="1" s="1"/>
  <c r="K279" i="1" s="1"/>
  <c r="F278" i="1"/>
  <c r="G278" i="1" s="1"/>
  <c r="H278" i="1" s="1"/>
  <c r="K278" i="1" s="1"/>
  <c r="F277" i="1"/>
  <c r="G277" i="1" s="1"/>
  <c r="H277" i="1" s="1"/>
  <c r="K277" i="1" s="1"/>
  <c r="F276" i="1"/>
  <c r="G276" i="1" s="1"/>
  <c r="H276" i="1" s="1"/>
  <c r="K276" i="1" s="1"/>
  <c r="F273" i="1"/>
  <c r="G273" i="1" s="1"/>
  <c r="H273" i="1" s="1"/>
  <c r="K273" i="1" s="1"/>
  <c r="F272" i="1"/>
  <c r="G272" i="1" s="1"/>
  <c r="H272" i="1" s="1"/>
  <c r="K272" i="1" s="1"/>
  <c r="F271" i="1"/>
  <c r="G271" i="1" s="1"/>
  <c r="H271" i="1" s="1"/>
  <c r="K271" i="1" s="1"/>
  <c r="F270" i="1"/>
  <c r="G270" i="1" s="1"/>
  <c r="H270" i="1" s="1"/>
  <c r="K270" i="1" s="1"/>
  <c r="F269" i="1"/>
  <c r="G269" i="1" s="1"/>
  <c r="H269" i="1" s="1"/>
  <c r="K269" i="1" s="1"/>
  <c r="F266" i="1"/>
  <c r="G266" i="1" s="1"/>
  <c r="H266" i="1" s="1"/>
  <c r="K266" i="1" s="1"/>
  <c r="F265" i="1"/>
  <c r="G265" i="1" s="1"/>
  <c r="H265" i="1" s="1"/>
  <c r="K265" i="1" s="1"/>
  <c r="F264" i="1"/>
  <c r="G264" i="1" s="1"/>
  <c r="H264" i="1" s="1"/>
  <c r="K264" i="1" s="1"/>
  <c r="F263" i="1"/>
  <c r="G263" i="1" s="1"/>
  <c r="H263" i="1" s="1"/>
  <c r="K263" i="1" s="1"/>
  <c r="F262" i="1"/>
  <c r="G262" i="1" s="1"/>
  <c r="H262" i="1" s="1"/>
  <c r="K262" i="1" s="1"/>
  <c r="F261" i="1"/>
  <c r="G261" i="1" s="1"/>
  <c r="H261" i="1" s="1"/>
  <c r="K261" i="1" s="1"/>
  <c r="F258" i="1"/>
  <c r="G258" i="1" s="1"/>
  <c r="H258" i="1" s="1"/>
  <c r="K258" i="1" s="1"/>
  <c r="F257" i="1"/>
  <c r="G257" i="1" s="1"/>
  <c r="H257" i="1" s="1"/>
  <c r="K257" i="1" s="1"/>
  <c r="F256" i="1"/>
  <c r="G256" i="1" s="1"/>
  <c r="H256" i="1" s="1"/>
  <c r="K256" i="1" s="1"/>
  <c r="F255" i="1"/>
  <c r="G255" i="1" s="1"/>
  <c r="H255" i="1" s="1"/>
  <c r="K255" i="1" s="1"/>
  <c r="F252" i="1"/>
  <c r="G252" i="1" s="1"/>
  <c r="H252" i="1" s="1"/>
  <c r="K252" i="1" s="1"/>
  <c r="F251" i="1"/>
  <c r="G251" i="1" s="1"/>
  <c r="H251" i="1" s="1"/>
  <c r="K251" i="1" s="1"/>
  <c r="F250" i="1"/>
  <c r="G250" i="1" s="1"/>
  <c r="H250" i="1" s="1"/>
  <c r="K250" i="1" s="1"/>
  <c r="F249" i="1"/>
  <c r="G249" i="1" s="1"/>
  <c r="H249" i="1" s="1"/>
  <c r="K249" i="1" s="1"/>
  <c r="F248" i="1"/>
  <c r="G248" i="1" s="1"/>
  <c r="H248" i="1" s="1"/>
  <c r="K248" i="1" s="1"/>
  <c r="F247" i="1"/>
  <c r="G247" i="1" s="1"/>
  <c r="H247" i="1" s="1"/>
  <c r="K247" i="1" s="1"/>
  <c r="F244" i="1"/>
  <c r="G244" i="1" s="1"/>
  <c r="H244" i="1" s="1"/>
  <c r="K244" i="1" s="1"/>
  <c r="F243" i="1"/>
  <c r="G243" i="1" s="1"/>
  <c r="H243" i="1" s="1"/>
  <c r="K243" i="1" s="1"/>
  <c r="F242" i="1"/>
  <c r="G242" i="1" s="1"/>
  <c r="H242" i="1" s="1"/>
  <c r="K242" i="1" s="1"/>
  <c r="F241" i="1"/>
  <c r="G241" i="1" s="1"/>
  <c r="H241" i="1" s="1"/>
  <c r="K241" i="1" s="1"/>
  <c r="F240" i="1"/>
  <c r="G240" i="1" s="1"/>
  <c r="H240" i="1" s="1"/>
  <c r="K240" i="1" s="1"/>
  <c r="F237" i="1"/>
  <c r="G237" i="1" s="1"/>
  <c r="H237" i="1" s="1"/>
  <c r="K237" i="1" s="1"/>
  <c r="F236" i="1"/>
  <c r="G236" i="1" s="1"/>
  <c r="H236" i="1" s="1"/>
  <c r="K236" i="1" s="1"/>
  <c r="F235" i="1"/>
  <c r="G235" i="1" s="1"/>
  <c r="H235" i="1" s="1"/>
  <c r="K235" i="1" s="1"/>
  <c r="F234" i="1"/>
  <c r="G234" i="1" s="1"/>
  <c r="H234" i="1" s="1"/>
  <c r="K234" i="1" s="1"/>
  <c r="F233" i="1"/>
  <c r="G233" i="1" s="1"/>
  <c r="H233" i="1" s="1"/>
  <c r="K233" i="1" s="1"/>
  <c r="F232" i="1"/>
  <c r="F229" i="1"/>
  <c r="G229" i="1" s="1"/>
  <c r="H229" i="1" s="1"/>
  <c r="K229" i="1" s="1"/>
  <c r="F228" i="1"/>
  <c r="G228" i="1" s="1"/>
  <c r="H228" i="1" s="1"/>
  <c r="K228" i="1" s="1"/>
  <c r="F227" i="1"/>
  <c r="G227" i="1" s="1"/>
  <c r="H227" i="1" s="1"/>
  <c r="K227" i="1" s="1"/>
  <c r="F226" i="1"/>
  <c r="G226" i="1" s="1"/>
  <c r="H226" i="1" s="1"/>
  <c r="K226" i="1" s="1"/>
  <c r="F225" i="1"/>
  <c r="G225" i="1" s="1"/>
  <c r="H225" i="1" s="1"/>
  <c r="K225" i="1" s="1"/>
  <c r="F222" i="1"/>
  <c r="G222" i="1" s="1"/>
  <c r="H222" i="1" s="1"/>
  <c r="K222" i="1" s="1"/>
  <c r="F221" i="1"/>
  <c r="G221" i="1" s="1"/>
  <c r="H221" i="1" s="1"/>
  <c r="K221" i="1" s="1"/>
  <c r="F220" i="1"/>
  <c r="G220" i="1" s="1"/>
  <c r="H220" i="1" s="1"/>
  <c r="K220" i="1" s="1"/>
  <c r="F219" i="1"/>
  <c r="G219" i="1" s="1"/>
  <c r="H219" i="1" s="1"/>
  <c r="K219" i="1" s="1"/>
  <c r="F218" i="1"/>
  <c r="G218" i="1" s="1"/>
  <c r="H218" i="1" s="1"/>
  <c r="K218" i="1" s="1"/>
  <c r="F217" i="1"/>
  <c r="G217" i="1" s="1"/>
  <c r="H217" i="1" s="1"/>
  <c r="K217" i="1" s="1"/>
  <c r="F214" i="1"/>
  <c r="G214" i="1" s="1"/>
  <c r="H214" i="1" s="1"/>
  <c r="K214" i="1" s="1"/>
  <c r="F213" i="1"/>
  <c r="G213" i="1" s="1"/>
  <c r="H213" i="1" s="1"/>
  <c r="K213" i="1" s="1"/>
  <c r="F212" i="1"/>
  <c r="G212" i="1" s="1"/>
  <c r="H212" i="1" s="1"/>
  <c r="K212" i="1" s="1"/>
  <c r="F211" i="1"/>
  <c r="G211" i="1" s="1"/>
  <c r="H211" i="1" s="1"/>
  <c r="K211" i="1" s="1"/>
  <c r="F210" i="1"/>
  <c r="G210" i="1" s="1"/>
  <c r="H210" i="1" s="1"/>
  <c r="K210" i="1" s="1"/>
  <c r="F209" i="1"/>
  <c r="G209" i="1" s="1"/>
  <c r="H209" i="1" s="1"/>
  <c r="K209" i="1" s="1"/>
  <c r="F206" i="1"/>
  <c r="G206" i="1" s="1"/>
  <c r="H206" i="1" s="1"/>
  <c r="K206" i="1" s="1"/>
  <c r="F205" i="1"/>
  <c r="G205" i="1" s="1"/>
  <c r="H205" i="1" s="1"/>
  <c r="K205" i="1" s="1"/>
  <c r="F204" i="1"/>
  <c r="G204" i="1" s="1"/>
  <c r="H204" i="1" s="1"/>
  <c r="K204" i="1" s="1"/>
  <c r="F203" i="1"/>
  <c r="G203" i="1" s="1"/>
  <c r="H203" i="1" s="1"/>
  <c r="K203" i="1" s="1"/>
  <c r="F202" i="1"/>
  <c r="G202" i="1" s="1"/>
  <c r="H202" i="1" s="1"/>
  <c r="K202" i="1" s="1"/>
  <c r="F201" i="1"/>
  <c r="G201" i="1" s="1"/>
  <c r="H201" i="1" s="1"/>
  <c r="K201" i="1" s="1"/>
  <c r="F197" i="1"/>
  <c r="G197" i="1" s="1"/>
  <c r="H197" i="1" s="1"/>
  <c r="K197" i="1" s="1"/>
  <c r="F196" i="1"/>
  <c r="G196" i="1" s="1"/>
  <c r="F195" i="1"/>
  <c r="F194" i="1"/>
  <c r="G194" i="1" s="1"/>
  <c r="H194" i="1" s="1"/>
  <c r="F137" i="1"/>
  <c r="G137" i="1" s="1"/>
  <c r="H137" i="1" s="1"/>
  <c r="K137" i="1" s="1"/>
  <c r="F136" i="1"/>
  <c r="G136" i="1" s="1"/>
  <c r="H136" i="1" s="1"/>
  <c r="K136" i="1" s="1"/>
  <c r="F134" i="1"/>
  <c r="G134" i="1" s="1"/>
  <c r="H134" i="1" s="1"/>
  <c r="K134" i="1" s="1"/>
  <c r="F133" i="1"/>
  <c r="G133" i="1" s="1"/>
  <c r="H133" i="1" s="1"/>
  <c r="K133" i="1" s="1"/>
  <c r="F132" i="1"/>
  <c r="G132" i="1" s="1"/>
  <c r="H132" i="1" s="1"/>
  <c r="K132" i="1" s="1"/>
  <c r="F129" i="1"/>
  <c r="G129" i="1" s="1"/>
  <c r="H129" i="1" s="1"/>
  <c r="K129" i="1" s="1"/>
  <c r="F128" i="1"/>
  <c r="G128" i="1" s="1"/>
  <c r="H128" i="1" s="1"/>
  <c r="K128" i="1" s="1"/>
  <c r="F127" i="1"/>
  <c r="G127" i="1" s="1"/>
  <c r="H127" i="1" s="1"/>
  <c r="K127" i="1" s="1"/>
  <c r="F126" i="1"/>
  <c r="G126" i="1" s="1"/>
  <c r="H126" i="1" s="1"/>
  <c r="K126" i="1" s="1"/>
  <c r="F125" i="1"/>
  <c r="G125" i="1" s="1"/>
  <c r="H125" i="1" s="1"/>
  <c r="K125" i="1" s="1"/>
  <c r="F124" i="1"/>
  <c r="G124" i="1" s="1"/>
  <c r="H124" i="1" s="1"/>
  <c r="K124" i="1" s="1"/>
  <c r="F123" i="1"/>
  <c r="G123" i="1" s="1"/>
  <c r="H123" i="1" s="1"/>
  <c r="K123" i="1" s="1"/>
  <c r="F122" i="1"/>
  <c r="G122" i="1" s="1"/>
  <c r="H122" i="1" s="1"/>
  <c r="K122" i="1" s="1"/>
  <c r="F121" i="1"/>
  <c r="G121" i="1" s="1"/>
  <c r="H121" i="1" s="1"/>
  <c r="K121" i="1" s="1"/>
  <c r="F120" i="1"/>
  <c r="G120" i="1" s="1"/>
  <c r="H120" i="1" s="1"/>
  <c r="K120" i="1" s="1"/>
  <c r="F119" i="1"/>
  <c r="G119" i="1" s="1"/>
  <c r="H119" i="1" s="1"/>
  <c r="K119" i="1" s="1"/>
  <c r="F118" i="1"/>
  <c r="G118" i="1" s="1"/>
  <c r="H118" i="1" s="1"/>
  <c r="K118" i="1" s="1"/>
  <c r="F117" i="1"/>
  <c r="G117" i="1" s="1"/>
  <c r="H117" i="1" s="1"/>
  <c r="K117" i="1" s="1"/>
  <c r="F114" i="1"/>
  <c r="G114" i="1" s="1"/>
  <c r="H114" i="1" s="1"/>
  <c r="K114" i="1" s="1"/>
  <c r="F113" i="1"/>
  <c r="G113" i="1" s="1"/>
  <c r="H113" i="1" s="1"/>
  <c r="K113" i="1" s="1"/>
  <c r="F111" i="1"/>
  <c r="G111" i="1" s="1"/>
  <c r="H111" i="1" s="1"/>
  <c r="K111" i="1" s="1"/>
  <c r="F110" i="1"/>
  <c r="G110" i="1" s="1"/>
  <c r="H110" i="1" s="1"/>
  <c r="K110" i="1" s="1"/>
  <c r="F109" i="1"/>
  <c r="G109" i="1" s="1"/>
  <c r="H109" i="1" s="1"/>
  <c r="K109" i="1" s="1"/>
  <c r="F108" i="1"/>
  <c r="G108" i="1" s="1"/>
  <c r="H108" i="1" s="1"/>
  <c r="K108" i="1" s="1"/>
  <c r="F107" i="1"/>
  <c r="G107" i="1" s="1"/>
  <c r="H107" i="1" s="1"/>
  <c r="K107" i="1" s="1"/>
  <c r="F106" i="1"/>
  <c r="G106" i="1" s="1"/>
  <c r="H106" i="1" s="1"/>
  <c r="K106" i="1" s="1"/>
  <c r="F105" i="1"/>
  <c r="G105" i="1" s="1"/>
  <c r="H105" i="1" s="1"/>
  <c r="K105" i="1" s="1"/>
  <c r="F104" i="1"/>
  <c r="G104" i="1" s="1"/>
  <c r="H104" i="1" s="1"/>
  <c r="K104" i="1" s="1"/>
  <c r="F103" i="1"/>
  <c r="G103" i="1" s="1"/>
  <c r="H103" i="1" s="1"/>
  <c r="K103" i="1" s="1"/>
  <c r="F102" i="1"/>
  <c r="G102" i="1" s="1"/>
  <c r="H102" i="1" s="1"/>
  <c r="K102" i="1" s="1"/>
  <c r="F99" i="1"/>
  <c r="G99" i="1" s="1"/>
  <c r="H99" i="1" s="1"/>
  <c r="K99" i="1" s="1"/>
  <c r="F98" i="1"/>
  <c r="G98" i="1" s="1"/>
  <c r="H98" i="1" s="1"/>
  <c r="K98" i="1" s="1"/>
  <c r="F97" i="1"/>
  <c r="G97" i="1" s="1"/>
  <c r="H97" i="1" s="1"/>
  <c r="K97" i="1" s="1"/>
  <c r="F96" i="1"/>
  <c r="G96" i="1" s="1"/>
  <c r="H96" i="1" s="1"/>
  <c r="K96" i="1" s="1"/>
  <c r="F95" i="1"/>
  <c r="G95" i="1" s="1"/>
  <c r="H95" i="1" s="1"/>
  <c r="K95" i="1" s="1"/>
  <c r="F94" i="1"/>
  <c r="G94" i="1" s="1"/>
  <c r="H94" i="1" s="1"/>
  <c r="K94" i="1" s="1"/>
  <c r="F93" i="1"/>
  <c r="G93" i="1" s="1"/>
  <c r="H93" i="1" s="1"/>
  <c r="K93" i="1" s="1"/>
  <c r="K100" i="1" s="1"/>
  <c r="F89" i="1"/>
  <c r="G89" i="1" s="1"/>
  <c r="H89" i="1" s="1"/>
  <c r="K89" i="1" s="1"/>
  <c r="F88" i="1"/>
  <c r="G88" i="1" s="1"/>
  <c r="H88" i="1" s="1"/>
  <c r="K88" i="1" s="1"/>
  <c r="F86" i="1"/>
  <c r="G86" i="1" s="1"/>
  <c r="H86" i="1" s="1"/>
  <c r="K86" i="1" s="1"/>
  <c r="F85" i="1"/>
  <c r="G85" i="1" s="1"/>
  <c r="H85" i="1" s="1"/>
  <c r="K85" i="1" s="1"/>
  <c r="F84" i="1"/>
  <c r="G84" i="1" s="1"/>
  <c r="H84" i="1" s="1"/>
  <c r="K84" i="1" s="1"/>
  <c r="F83" i="1"/>
  <c r="G83" i="1" s="1"/>
  <c r="H83" i="1" s="1"/>
  <c r="K83" i="1" s="1"/>
  <c r="F82" i="1"/>
  <c r="G82" i="1" s="1"/>
  <c r="H82" i="1" s="1"/>
  <c r="K82" i="1" s="1"/>
  <c r="F81" i="1"/>
  <c r="G81" i="1" s="1"/>
  <c r="H81" i="1" s="1"/>
  <c r="K81" i="1" s="1"/>
  <c r="F80" i="1"/>
  <c r="G80" i="1" s="1"/>
  <c r="H80" i="1" s="1"/>
  <c r="K80" i="1" s="1"/>
  <c r="F77" i="1"/>
  <c r="G77" i="1" s="1"/>
  <c r="H77" i="1" s="1"/>
  <c r="K77" i="1" s="1"/>
  <c r="F76" i="1"/>
  <c r="G76" i="1" s="1"/>
  <c r="H76" i="1" s="1"/>
  <c r="K76" i="1" s="1"/>
  <c r="F75" i="1"/>
  <c r="G75" i="1" s="1"/>
  <c r="H75" i="1" s="1"/>
  <c r="K75" i="1" s="1"/>
  <c r="F74" i="1"/>
  <c r="G74" i="1" s="1"/>
  <c r="H74" i="1" s="1"/>
  <c r="K74" i="1" s="1"/>
  <c r="F73" i="1"/>
  <c r="G73" i="1" s="1"/>
  <c r="H73" i="1" s="1"/>
  <c r="K73" i="1" s="1"/>
  <c r="F72" i="1"/>
  <c r="G72" i="1" s="1"/>
  <c r="H72" i="1" s="1"/>
  <c r="K72" i="1" s="1"/>
  <c r="F71" i="1"/>
  <c r="G71" i="1" s="1"/>
  <c r="H71" i="1" s="1"/>
  <c r="K71" i="1" s="1"/>
  <c r="F70" i="1"/>
  <c r="G70" i="1" s="1"/>
  <c r="H70" i="1" s="1"/>
  <c r="K70" i="1" s="1"/>
  <c r="F69" i="1"/>
  <c r="G69" i="1" s="1"/>
  <c r="H69" i="1" s="1"/>
  <c r="K69" i="1" s="1"/>
  <c r="F68" i="1"/>
  <c r="G68" i="1" s="1"/>
  <c r="H68" i="1" s="1"/>
  <c r="K68" i="1" s="1"/>
  <c r="F67" i="1"/>
  <c r="G67" i="1" s="1"/>
  <c r="H67" i="1" s="1"/>
  <c r="K67" i="1" s="1"/>
  <c r="F66" i="1"/>
  <c r="G66" i="1" s="1"/>
  <c r="H66" i="1" s="1"/>
  <c r="K66" i="1" s="1"/>
  <c r="F65" i="1"/>
  <c r="G65" i="1" s="1"/>
  <c r="H65" i="1" s="1"/>
  <c r="K65" i="1" s="1"/>
  <c r="K78" i="1" s="1"/>
  <c r="F62" i="1"/>
  <c r="G62" i="1" s="1"/>
  <c r="H62" i="1" s="1"/>
  <c r="K62" i="1" s="1"/>
  <c r="F60" i="1"/>
  <c r="G60" i="1" s="1"/>
  <c r="H60" i="1" s="1"/>
  <c r="K60" i="1" s="1"/>
  <c r="F59" i="1"/>
  <c r="G59" i="1" s="1"/>
  <c r="H59" i="1" s="1"/>
  <c r="K59" i="1" s="1"/>
  <c r="F58" i="1"/>
  <c r="G58" i="1" s="1"/>
  <c r="H58" i="1" s="1"/>
  <c r="K58" i="1" s="1"/>
  <c r="F57" i="1"/>
  <c r="G57" i="1" s="1"/>
  <c r="H57" i="1" s="1"/>
  <c r="K57" i="1" s="1"/>
  <c r="F56" i="1"/>
  <c r="G56" i="1" s="1"/>
  <c r="H56" i="1" s="1"/>
  <c r="K56" i="1" s="1"/>
  <c r="F55" i="1"/>
  <c r="G55" i="1" s="1"/>
  <c r="H55" i="1" s="1"/>
  <c r="K55" i="1" s="1"/>
  <c r="F54" i="1"/>
  <c r="G54" i="1" s="1"/>
  <c r="H54" i="1" s="1"/>
  <c r="K54" i="1" s="1"/>
  <c r="F53" i="1"/>
  <c r="G53" i="1" s="1"/>
  <c r="H53" i="1" s="1"/>
  <c r="K53" i="1" s="1"/>
  <c r="F52" i="1"/>
  <c r="G52" i="1" s="1"/>
  <c r="H52" i="1" s="1"/>
  <c r="K52" i="1" s="1"/>
  <c r="F51" i="1"/>
  <c r="G51" i="1" s="1"/>
  <c r="H51" i="1" s="1"/>
  <c r="K51" i="1" s="1"/>
  <c r="F50" i="1"/>
  <c r="G50" i="1" s="1"/>
  <c r="H50" i="1" s="1"/>
  <c r="K50" i="1" s="1"/>
  <c r="F49" i="1"/>
  <c r="G49" i="1" s="1"/>
  <c r="H49" i="1" s="1"/>
  <c r="K49" i="1" s="1"/>
  <c r="F48" i="1"/>
  <c r="G48" i="1" s="1"/>
  <c r="H48" i="1" s="1"/>
  <c r="K48" i="1" s="1"/>
  <c r="F47" i="1"/>
  <c r="G47" i="1" s="1"/>
  <c r="H47" i="1" s="1"/>
  <c r="K47" i="1" s="1"/>
  <c r="F46" i="1"/>
  <c r="G46" i="1" s="1"/>
  <c r="H46" i="1" s="1"/>
  <c r="K46" i="1" s="1"/>
  <c r="F45" i="1"/>
  <c r="G45" i="1" s="1"/>
  <c r="H45" i="1" s="1"/>
  <c r="K45" i="1" s="1"/>
  <c r="F42" i="1"/>
  <c r="G42" i="1" s="1"/>
  <c r="H42" i="1" s="1"/>
  <c r="K42" i="1" s="1"/>
  <c r="K43" i="1" s="1"/>
  <c r="F39" i="1"/>
  <c r="G39" i="1" s="1"/>
  <c r="H39" i="1" s="1"/>
  <c r="K39" i="1" s="1"/>
  <c r="F38" i="1"/>
  <c r="G38" i="1" s="1"/>
  <c r="H38" i="1" s="1"/>
  <c r="K38" i="1" s="1"/>
  <c r="F37" i="1"/>
  <c r="G37" i="1" s="1"/>
  <c r="H37" i="1" s="1"/>
  <c r="K37" i="1" s="1"/>
  <c r="F36" i="1"/>
  <c r="G36" i="1" s="1"/>
  <c r="H36" i="1" s="1"/>
  <c r="K36" i="1" s="1"/>
  <c r="F35" i="1"/>
  <c r="G35" i="1" s="1"/>
  <c r="H35" i="1" s="1"/>
  <c r="K35" i="1" s="1"/>
  <c r="K40" i="1" s="1"/>
  <c r="F169" i="1"/>
  <c r="F168" i="1"/>
  <c r="G168" i="1" s="1"/>
  <c r="H168" i="1" s="1"/>
  <c r="K168" i="1" s="1"/>
  <c r="F32" i="1"/>
  <c r="G32" i="1" s="1"/>
  <c r="H32" i="1" s="1"/>
  <c r="K32" i="1" s="1"/>
  <c r="F31" i="1"/>
  <c r="G31" i="1" s="1"/>
  <c r="H31" i="1" s="1"/>
  <c r="K31" i="1" s="1"/>
  <c r="F30" i="1"/>
  <c r="G30" i="1" s="1"/>
  <c r="H30" i="1" s="1"/>
  <c r="K30" i="1" s="1"/>
  <c r="F29" i="1"/>
  <c r="G29" i="1" s="1"/>
  <c r="H29" i="1" s="1"/>
  <c r="K29" i="1" s="1"/>
  <c r="F28" i="1"/>
  <c r="G28" i="1" s="1"/>
  <c r="H28" i="1" s="1"/>
  <c r="K28" i="1" s="1"/>
  <c r="F25" i="1"/>
  <c r="G25" i="1" s="1"/>
  <c r="H25" i="1" s="1"/>
  <c r="K25" i="1" s="1"/>
  <c r="F24" i="1"/>
  <c r="G24" i="1" s="1"/>
  <c r="H24" i="1" s="1"/>
  <c r="K24" i="1" s="1"/>
  <c r="F23" i="1"/>
  <c r="G23" i="1" s="1"/>
  <c r="H23" i="1" s="1"/>
  <c r="K23" i="1" s="1"/>
  <c r="F22" i="1"/>
  <c r="G22" i="1" s="1"/>
  <c r="H22" i="1" s="1"/>
  <c r="K22" i="1" s="1"/>
  <c r="F21" i="1"/>
  <c r="G21" i="1" s="1"/>
  <c r="H21" i="1" s="1"/>
  <c r="K21" i="1" s="1"/>
  <c r="F20" i="1"/>
  <c r="G20" i="1" s="1"/>
  <c r="H20" i="1" s="1"/>
  <c r="K20" i="1" s="1"/>
  <c r="F19" i="1"/>
  <c r="G19" i="1" s="1"/>
  <c r="H19" i="1" s="1"/>
  <c r="K19" i="1" s="1"/>
  <c r="F18" i="1"/>
  <c r="G18" i="1" s="1"/>
  <c r="H18" i="1" s="1"/>
  <c r="K18" i="1" s="1"/>
  <c r="K26" i="1" s="1"/>
  <c r="F15" i="1"/>
  <c r="G15" i="1" s="1"/>
  <c r="H15" i="1" s="1"/>
  <c r="K15" i="1" s="1"/>
  <c r="F14" i="1"/>
  <c r="G14" i="1" s="1"/>
  <c r="H14" i="1" s="1"/>
  <c r="K14" i="1" s="1"/>
  <c r="F13" i="1"/>
  <c r="G13" i="1" s="1"/>
  <c r="H13" i="1" s="1"/>
  <c r="K13" i="1" s="1"/>
  <c r="F12" i="1"/>
  <c r="G12" i="1" s="1"/>
  <c r="D280" i="1"/>
  <c r="D274" i="1"/>
  <c r="D267" i="1"/>
  <c r="D259" i="1"/>
  <c r="D253" i="1"/>
  <c r="D238" i="1"/>
  <c r="D230" i="1"/>
  <c r="D223" i="1"/>
  <c r="D215" i="1"/>
  <c r="D207" i="1"/>
  <c r="C280" i="1"/>
  <c r="C274" i="1"/>
  <c r="C267" i="1"/>
  <c r="C259" i="1"/>
  <c r="C253" i="1"/>
  <c r="C245" i="1"/>
  <c r="C238" i="1"/>
  <c r="C230" i="1"/>
  <c r="C223" i="1"/>
  <c r="C215" i="1"/>
  <c r="C207" i="1"/>
  <c r="C198" i="1"/>
  <c r="C199" i="1" s="1"/>
  <c r="F135" i="1"/>
  <c r="G135" i="1" s="1"/>
  <c r="H135" i="1" s="1"/>
  <c r="K135" i="1" s="1"/>
  <c r="F90" i="1"/>
  <c r="G90" i="1" s="1"/>
  <c r="H90" i="1" s="1"/>
  <c r="K90" i="1" s="1"/>
  <c r="K33" i="1" l="1"/>
  <c r="G169" i="1"/>
  <c r="H169" i="1" s="1"/>
  <c r="K169" i="1" s="1"/>
  <c r="K115" i="1"/>
  <c r="K130" i="1"/>
  <c r="K141" i="1"/>
  <c r="F238" i="1"/>
  <c r="H12" i="1"/>
  <c r="K12" i="1" s="1"/>
  <c r="K16" i="1" s="1"/>
  <c r="K267" i="1"/>
  <c r="H196" i="1"/>
  <c r="K196" i="1" s="1"/>
  <c r="G195" i="1"/>
  <c r="H195" i="1" s="1"/>
  <c r="K195" i="1" s="1"/>
  <c r="K215" i="1"/>
  <c r="K230" i="1"/>
  <c r="K253" i="1"/>
  <c r="J281" i="1"/>
  <c r="J282" i="1" s="1"/>
  <c r="F61" i="1"/>
  <c r="G61" i="1" s="1"/>
  <c r="H61" i="1" s="1"/>
  <c r="K61" i="1" s="1"/>
  <c r="K63" i="1" s="1"/>
  <c r="F87" i="1"/>
  <c r="G87" i="1" s="1"/>
  <c r="H87" i="1" s="1"/>
  <c r="K87" i="1" s="1"/>
  <c r="K91" i="1" s="1"/>
  <c r="F198" i="1"/>
  <c r="G198" i="1" s="1"/>
  <c r="H198" i="1" s="1"/>
  <c r="K198" i="1" s="1"/>
  <c r="K207" i="1"/>
  <c r="K223" i="1"/>
  <c r="F245" i="1"/>
  <c r="K259" i="1"/>
  <c r="K274" i="1"/>
  <c r="K280" i="1"/>
  <c r="K194" i="1"/>
  <c r="G232" i="1"/>
  <c r="G199" i="1"/>
  <c r="H207" i="1"/>
  <c r="F207" i="1"/>
  <c r="G215" i="1"/>
  <c r="H223" i="1"/>
  <c r="F223" i="1"/>
  <c r="G230" i="1"/>
  <c r="G253" i="1"/>
  <c r="H259" i="1"/>
  <c r="F259" i="1"/>
  <c r="G267" i="1"/>
  <c r="H274" i="1"/>
  <c r="F274" i="1"/>
  <c r="G280" i="1"/>
  <c r="F199" i="1"/>
  <c r="G207" i="1"/>
  <c r="H215" i="1"/>
  <c r="F215" i="1"/>
  <c r="G223" i="1"/>
  <c r="H230" i="1"/>
  <c r="F230" i="1"/>
  <c r="H253" i="1"/>
  <c r="F253" i="1"/>
  <c r="G259" i="1"/>
  <c r="H267" i="1"/>
  <c r="F267" i="1"/>
  <c r="G274" i="1"/>
  <c r="H280" i="1"/>
  <c r="F280" i="1"/>
  <c r="D281" i="1"/>
  <c r="D282" i="1" s="1"/>
  <c r="C281" i="1"/>
  <c r="C282" i="1" s="1"/>
  <c r="K171" i="1" l="1"/>
  <c r="F171" i="1"/>
  <c r="H199" i="1"/>
  <c r="H171" i="1"/>
  <c r="G171" i="1"/>
  <c r="K199" i="1"/>
  <c r="G245" i="1"/>
  <c r="F281" i="1"/>
  <c r="H232" i="1"/>
  <c r="G238" i="1"/>
  <c r="F282" i="1" l="1"/>
  <c r="G281" i="1"/>
  <c r="G282" i="1" s="1"/>
  <c r="K232" i="1"/>
  <c r="K238" i="1" s="1"/>
  <c r="H238" i="1"/>
  <c r="K245" i="1"/>
  <c r="K281" i="1" s="1"/>
  <c r="H245" i="1"/>
  <c r="H281" i="1" s="1"/>
  <c r="H282" i="1" s="1"/>
</calcChain>
</file>

<file path=xl/sharedStrings.xml><?xml version="1.0" encoding="utf-8"?>
<sst xmlns="http://schemas.openxmlformats.org/spreadsheetml/2006/main" count="330" uniqueCount="279">
  <si>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</si>
  <si>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</si>
  <si>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</si>
  <si>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</si>
  <si>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</si>
  <si>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</si>
  <si>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</si>
  <si>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</si>
  <si>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</si>
  <si>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</si>
  <si>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</si>
  <si>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</si>
  <si>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</si>
  <si>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</si>
  <si>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</si>
  <si>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</si>
  <si>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</si>
  <si>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Trần Thị Hương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</si>
  <si>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</si>
  <si>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</si>
  <si>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</si>
  <si>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</si>
  <si>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</si>
  <si>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</si>
  <si>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</si>
  <si>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</si>
  <si>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</si>
  <si>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</si>
  <si>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</si>
  <si>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</si>
  <si>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</si>
  <si>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</si>
  <si>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</si>
  <si>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</si>
  <si>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</si>
  <si>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</si>
  <si>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</si>
  <si>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</si>
  <si>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</si>
  <si>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</si>
  <si>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</si>
  <si>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</si>
  <si>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</si>
  <si>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</si>
  <si>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</si>
  <si>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</si>
  <si>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</si>
  <si>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</si>
  <si>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</si>
  <si>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</si>
  <si>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</si>
  <si>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</si>
  <si>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</si>
  <si>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</si>
  <si>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</si>
  <si>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</si>
  <si>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</si>
  <si>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</si>
  <si>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</si>
  <si>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</si>
  <si>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</si>
  <si>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</si>
  <si>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</si>
  <si>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</si>
  <si>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</si>
  <si>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</si>
  <si>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</si>
  <si>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</si>
  <si>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</si>
  <si>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</si>
  <si>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</si>
  <si>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</si>
  <si>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</si>
  <si>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</si>
  <si>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</si>
  <si>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</si>
  <si>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</si>
  <si>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</si>
  <si>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</si>
  <si>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</si>
  <si>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</si>
  <si>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</si>
  <si>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</si>
  <si>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</si>
  <si>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</si>
  <si>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</si>
  <si>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</si>
  <si>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</si>
  <si>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</si>
  <si>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Nguyễn Tiến Dũng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</si>
  <si>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</si>
  <si>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</si>
  <si>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</si>
  <si>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</si>
  <si>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</si>
  <si>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</si>
  <si>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</si>
  <si>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</si>
  <si>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</si>
  <si>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</si>
  <si>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</si>
  <si>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</si>
  <si>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</si>
  <si>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</si>
  <si>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</si>
  <si>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</si>
  <si>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</si>
  <si>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Nguyễn Thành Chung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</si>
  <si>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</si>
  <si>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</si>
  <si>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</si>
  <si>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</si>
  <si>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</si>
  <si>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</si>
  <si>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</si>
  <si>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</si>
  <si>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</si>
  <si>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</si>
  <si>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</si>
  <si>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</si>
  <si>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</si>
  <si>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</si>
  <si>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</si>
  <si>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</si>
  <si>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</si>
  <si>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</si>
  <si>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</si>
  <si>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</si>
  <si>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</si>
  <si>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</si>
  <si>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</si>
  <si>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</si>
  <si>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</si>
  <si>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</si>
  <si>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</si>
  <si>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</si>
  <si>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</si>
  <si>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</si>
  <si>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</si>
  <si>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</si>
  <si>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</si>
  <si>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</si>
  <si>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</si>
  <si>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</si>
  <si>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</si>
  <si>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</si>
  <si>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</si>
  <si>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</si>
  <si>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</si>
  <si>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</si>
  <si>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</si>
  <si>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</si>
  <si>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</si>
  <si>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</si>
  <si>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</si>
  <si>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</si>
  <si>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</si>
  <si>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</si>
  <si>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</si>
  <si>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</si>
  <si>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</si>
  <si>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</si>
  <si>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</si>
  <si>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</si>
  <si>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</si>
  <si>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</si>
  <si>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</si>
  <si>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</si>
  <si>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</si>
  <si>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</si>
  <si>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</si>
  <si>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</si>
  <si>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</si>
  <si>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</si>
  <si>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</si>
  <si>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</si>
  <si>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</si>
  <si>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</si>
  <si>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</si>
  <si>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</si>
  <si>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Thị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</si>
  <si>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</si>
  <si>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</si>
  <si>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</si>
  <si>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</si>
  <si>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</si>
  <si>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</si>
  <si>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</si>
  <si>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</si>
  <si>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</si>
  <si>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</si>
  <si>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</si>
  <si>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</si>
  <si>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</si>
  <si>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</si>
  <si>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</si>
  <si>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</si>
  <si>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</si>
  <si>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</si>
  <si>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</si>
  <si>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</si>
  <si>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</si>
  <si>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</si>
  <si>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</si>
  <si>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</si>
  <si>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</si>
  <si>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</si>
  <si>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</si>
  <si>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Cộng Trung tâm y tế</t>
  </si>
  <si>
    <t>Tổng hệ số tính</t>
  </si>
  <si>
    <t>Ngạch bậc</t>
  </si>
  <si>
    <t>Họ và tên</t>
  </si>
  <si>
    <t>Công chức, viên chức</t>
  </si>
  <si>
    <t>Lao động khác</t>
  </si>
  <si>
    <t>Số lao động</t>
  </si>
  <si>
    <t>Lương cơ bản</t>
  </si>
  <si>
    <t>Số tiền 15.000/người</t>
  </si>
  <si>
    <t>Đậu Phi Trường</t>
  </si>
  <si>
    <t>Vi Hữu Đức</t>
  </si>
  <si>
    <t>B</t>
  </si>
  <si>
    <t>Trạm y tế</t>
  </si>
  <si>
    <t>C</t>
  </si>
  <si>
    <t>Tổng cộng (A+B+C):</t>
  </si>
  <si>
    <t xml:space="preserve">THỦ TRƯỞNG ĐƠN VỊ </t>
  </si>
  <si>
    <t xml:space="preserve">Đặng Tân Minh </t>
  </si>
  <si>
    <t xml:space="preserve">          SỞ Y TẾ NGHỆ AN </t>
  </si>
  <si>
    <t>Số tiền
(1 ngày lương )</t>
  </si>
  <si>
    <t>TỔNG SỐ TIỀN NỘP NĂM 2020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</si>
  <si>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</si>
  <si>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</si>
  <si>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</si>
  <si>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</si>
  <si>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</si>
  <si>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</si>
  <si>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</si>
  <si>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</si>
  <si>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</si>
  <si>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</si>
  <si>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</si>
  <si>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</si>
  <si>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</si>
  <si>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</si>
  <si>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</si>
  <si>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</si>
  <si>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</si>
  <si>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</si>
  <si>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</si>
  <si>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>Khoa Y tế công cộng</t>
  </si>
  <si>
    <t>Khoa An toàn VSTP</t>
  </si>
  <si>
    <t xml:space="preserve">Lô Thanh Hương </t>
  </si>
  <si>
    <t xml:space="preserve">Phạm Đình Thuần </t>
  </si>
  <si>
    <t xml:space="preserve">Trương Thanh Tâm </t>
  </si>
  <si>
    <t>DÂN SỐ TRUNG TÂM</t>
  </si>
  <si>
    <t>Lê Hữu Mùi</t>
  </si>
  <si>
    <t>Sầm Thị Mai</t>
  </si>
  <si>
    <t>Lang Thị Hằng</t>
  </si>
  <si>
    <t>Hoàng Thị Thu Hiền</t>
  </si>
  <si>
    <t>Nguyễn Thị Tâm</t>
  </si>
  <si>
    <t>DÂN SỐ CƠ SỞ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</si>
  <si>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</si>
  <si>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</si>
  <si>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</si>
  <si>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</si>
  <si>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</si>
  <si>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</si>
  <si>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</si>
  <si>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</si>
  <si>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</si>
  <si>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</si>
  <si>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</si>
  <si>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</si>
  <si>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 Dân Số:</t>
  </si>
  <si>
    <t>TRUNG TÂM Y TẾ, TRẠM Y TẾ, CÁC CÁN BỘ LÀM CÔNG TÁC DÂN SỐ</t>
  </si>
  <si>
    <t xml:space="preserve">DANH SÁCH THU NỘP QUỸ PHÒNG CHỐNG THIÊN TAI CỦA HUYỆN - NĂM 2020 </t>
  </si>
  <si>
    <t xml:space="preserve"> ( ĐỊNH MỨC, CÔNG THỨC TÍNH THU THEO HƯỚNG DẪN CỦA UBND HUYỆN CHUNG CHO CẢ HUYỆN )</t>
  </si>
  <si>
    <t>Quỳ châu, ngày 13 tháng 10 năm 2020</t>
  </si>
  <si>
    <t>Hợp đồng lao động NĐ68</t>
  </si>
  <si>
    <t xml:space="preserve"> ( Các khoa, phòng triển khai thu tiền Nộp về cho Thủ quỹ đơn vị, để tổng hợp nộp cho UBND huyện )</t>
  </si>
  <si>
    <t>THỦ QUỸ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</si>
</sst>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.VnTime"/>
      <family val="2"/>
    </font>
    <font>
      <b/>
      <sz val="10"/>
      <name val=".VnTime"/>
      <family val="2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0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sz val="8"/>
      <name val="Calibri"/>
      <family val="2"/>
      <charset val="163"/>
      <scheme val="minor"/>
    </font>
    <font>
      <sz val="14"/>
      <name val="Times New Roman"/>
      <family val="1"/>
    </font>
    <font>
      <b/>
      <sz val="14"/>
      <color rgb="FF7030A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</cellStyleXfs>
  <cellXfs count="132">
    <xf numFmtId="0" fontId="0" fillId="0" borderId="0" xfId="0"/>
    <xf numFmtId="164" fontId="9" fillId="2" borderId="10" xfId="2" applyNumberFormat="1" applyFont="1" applyFill="1" applyBorder="1"/>
    <xf numFmtId="0" fontId="9" fillId="2" borderId="10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11" xfId="2" applyNumberFormat="1" applyFont="1" applyFill="1" applyBorder="1"/>
    <xf numFmtId="0" fontId="9" fillId="2" borderId="11" xfId="2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43" fontId="5" fillId="2" borderId="5" xfId="1" applyFont="1" applyFill="1" applyBorder="1" applyAlignment="1"/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2" fontId="11" fillId="2" borderId="5" xfId="2" applyNumberFormat="1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165" fontId="11" fillId="2" borderId="5" xfId="2" applyNumberFormat="1" applyFont="1" applyFill="1" applyBorder="1" applyAlignment="1">
      <alignment horizontal="center"/>
    </xf>
    <xf numFmtId="0" fontId="16" fillId="2" borderId="5" xfId="2" applyFont="1" applyFill="1" applyBorder="1" applyAlignment="1">
      <alignment horizontal="center"/>
    </xf>
    <xf numFmtId="165" fontId="16" fillId="2" borderId="5" xfId="2" applyNumberFormat="1" applyFont="1" applyFill="1" applyBorder="1" applyAlignment="1">
      <alignment horizontal="center"/>
    </xf>
    <xf numFmtId="2" fontId="16" fillId="2" borderId="5" xfId="2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0" fontId="11" fillId="2" borderId="5" xfId="2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2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2" fontId="14" fillId="2" borderId="5" xfId="2" applyNumberFormat="1" applyFont="1" applyFill="1" applyBorder="1" applyAlignment="1">
      <alignment horizontal="center" vertical="center"/>
    </xf>
    <xf numFmtId="3" fontId="14" fillId="2" borderId="5" xfId="2" applyNumberFormat="1" applyFont="1" applyFill="1" applyBorder="1" applyAlignment="1">
      <alignment horizontal="right" vertical="center"/>
    </xf>
    <xf numFmtId="3" fontId="14" fillId="2" borderId="8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5" xfId="2" applyNumberFormat="1" applyFont="1" applyFill="1" applyBorder="1" applyAlignment="1">
      <alignment horizontal="center" vertical="center"/>
    </xf>
    <xf numFmtId="3" fontId="11" fillId="2" borderId="5" xfId="2" applyNumberFormat="1" applyFont="1" applyFill="1" applyBorder="1" applyAlignment="1">
      <alignment horizontal="right"/>
    </xf>
    <xf numFmtId="3" fontId="11" fillId="2" borderId="8" xfId="2" applyNumberFormat="1" applyFont="1" applyFill="1" applyBorder="1" applyAlignment="1">
      <alignment horizontal="right" vertical="center" wrapText="1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left"/>
    </xf>
    <xf numFmtId="0" fontId="21" fillId="2" borderId="0" xfId="2" applyFont="1" applyFill="1" applyBorder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6" xfId="2" applyFont="1" applyFill="1" applyBorder="1"/>
    <xf numFmtId="0" fontId="14" fillId="2" borderId="5" xfId="2" applyFont="1" applyFill="1" applyBorder="1" applyAlignment="1">
      <alignment horizontal="center" vertical="center" wrapText="1"/>
    </xf>
    <xf numFmtId="0" fontId="9" fillId="2" borderId="9" xfId="2" applyFont="1" applyFill="1" applyBorder="1"/>
    <xf numFmtId="3" fontId="10" fillId="2" borderId="8" xfId="2" applyNumberFormat="1" applyFont="1" applyFill="1" applyBorder="1" applyAlignment="1">
      <alignment horizontal="right" vertical="center" wrapText="1"/>
    </xf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5" xfId="2" applyFont="1" applyFill="1" applyBorder="1" applyAlignment="1">
      <alignment horizontal="center"/>
    </xf>
    <xf numFmtId="165" fontId="9" fillId="2" borderId="5" xfId="2" applyNumberFormat="1" applyFont="1" applyFill="1" applyBorder="1" applyAlignment="1">
      <alignment horizontal="center"/>
    </xf>
    <xf numFmtId="164" fontId="9" fillId="2" borderId="9" xfId="2" applyNumberFormat="1" applyFont="1" applyFill="1" applyBorder="1"/>
    <xf numFmtId="0" fontId="11" fillId="2" borderId="5" xfId="0" applyFont="1" applyFill="1" applyBorder="1" applyAlignment="1">
      <alignment horizontal="center"/>
    </xf>
    <xf numFmtId="165" fontId="15" fillId="2" borderId="7" xfId="2" applyNumberFormat="1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right"/>
    </xf>
    <xf numFmtId="2" fontId="13" fillId="2" borderId="5" xfId="2" applyNumberFormat="1" applyFont="1" applyFill="1" applyBorder="1" applyAlignment="1">
      <alignment horizontal="center" vertical="center"/>
    </xf>
    <xf numFmtId="3" fontId="13" fillId="2" borderId="5" xfId="2" applyNumberFormat="1" applyFont="1" applyFill="1" applyBorder="1" applyAlignment="1">
      <alignment horizontal="right" vertical="center"/>
    </xf>
    <xf numFmtId="3" fontId="13" fillId="2" borderId="8" xfId="2" applyNumberFormat="1" applyFont="1" applyFill="1" applyBorder="1" applyAlignment="1">
      <alignment horizontal="right" vertical="center"/>
    </xf>
    <xf numFmtId="167" fontId="13" fillId="2" borderId="5" xfId="2" applyNumberFormat="1" applyFont="1" applyFill="1" applyBorder="1" applyAlignment="1">
      <alignment horizontal="center" vertical="center"/>
    </xf>
    <xf numFmtId="168" fontId="13" fillId="2" borderId="5" xfId="2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5" xfId="0" applyFont="1" applyFill="1" applyBorder="1"/>
    <xf numFmtId="0" fontId="3" fillId="2" borderId="0" xfId="0" applyFont="1" applyFill="1"/>
    <xf numFmtId="165" fontId="11" fillId="2" borderId="5" xfId="0" applyNumberFormat="1" applyFont="1" applyFill="1" applyBorder="1"/>
    <xf numFmtId="4" fontId="14" fillId="2" borderId="13" xfId="2" applyNumberFormat="1" applyFont="1" applyFill="1" applyBorder="1"/>
    <xf numFmtId="3" fontId="14" fillId="2" borderId="13" xfId="2" applyNumberFormat="1" applyFont="1" applyFill="1" applyBorder="1"/>
    <xf numFmtId="3" fontId="14" fillId="2" borderId="14" xfId="2" applyNumberFormat="1" applyFont="1" applyFill="1" applyBorder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7" fillId="2" borderId="0" xfId="0" applyFont="1" applyFill="1"/>
    <xf numFmtId="169" fontId="17" fillId="2" borderId="0" xfId="1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/>
    <xf numFmtId="169" fontId="17" fillId="2" borderId="0" xfId="1" applyNumberFormat="1" applyFont="1" applyFill="1"/>
    <xf numFmtId="1" fontId="17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0" fontId="8" fillId="2" borderId="0" xfId="2" applyFont="1" applyFill="1" applyBorder="1" applyAlignment="1">
      <alignment horizontal="left"/>
    </xf>
    <xf numFmtId="0" fontId="22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9" fillId="2" borderId="5" xfId="3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14" fillId="2" borderId="5" xfId="3" applyNumberFormat="1" applyFont="1" applyFill="1" applyBorder="1" applyAlignment="1">
      <alignment horizontal="right"/>
    </xf>
    <xf numFmtId="164" fontId="25" fillId="2" borderId="0" xfId="2" applyNumberFormat="1" applyFont="1" applyFill="1" applyBorder="1"/>
    <xf numFmtId="164" fontId="8" fillId="2" borderId="0" xfId="2" applyNumberFormat="1" applyFont="1" applyFill="1" applyBorder="1"/>
    <xf numFmtId="0" fontId="8" fillId="2" borderId="0" xfId="2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center"/>
    </xf>
    <xf numFmtId="0" fontId="3" fillId="2" borderId="5" xfId="2" applyFont="1" applyFill="1" applyBorder="1"/>
    <xf numFmtId="0" fontId="27" fillId="2" borderId="7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7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3" fillId="2" borderId="13" xfId="2" applyFont="1" applyFill="1" applyBorder="1"/>
    <xf numFmtId="164" fontId="10" fillId="3" borderId="0" xfId="2" applyNumberFormat="1" applyFont="1" applyFill="1" applyBorder="1"/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2"/>
  <sheetViews>
    <sheetView tabSelected="1" workbookViewId="0">
      <selection activeCell="M26" sqref="M26"/>
    </sheetView>
  </sheetViews>
  <sheetFormatPr defaultRowHeight="15" x14ac:dyDescent="0.25"/>
  <cols>
    <col min="1" max="1" width="5.42578125" style="91" customWidth="1"/>
    <col min="2" max="2" width="25.85546875" style="92" customWidth="1"/>
    <col min="3" max="3" width="9.28515625" style="93" customWidth="1"/>
    <col min="4" max="4" width="8.140625" style="93" customWidth="1"/>
    <col min="5" max="5" width="6.7109375" style="93" customWidth="1"/>
    <col min="6" max="6" width="8.140625" style="93" customWidth="1"/>
    <col min="7" max="7" width="13.5703125" style="94" customWidth="1"/>
    <col min="8" max="8" width="15.85546875" style="93" customWidth="1"/>
    <col min="9" max="9" width="9.5703125" style="93" customWidth="1"/>
    <col min="10" max="10" width="14.5703125" style="93" customWidth="1"/>
    <col min="11" max="11" width="19.42578125" style="3" customWidth="1"/>
    <col min="12" max="12" width="23" style="3" customWidth="1"/>
    <col min="13" max="40" width="10.28515625" style="3" customWidth="1"/>
    <col min="41" max="51" width="10.28515625" style="4" customWidth="1"/>
    <col min="52" max="231" width="9.140625" style="5"/>
    <col min="232" max="232" width="5.42578125" style="5" customWidth="1"/>
    <col min="233" max="233" width="23.5703125" style="5" customWidth="1"/>
    <col min="234" max="234" width="6.85546875" style="5" customWidth="1"/>
    <col min="235" max="235" width="5.7109375" style="5" customWidth="1"/>
    <col min="236" max="236" width="5.28515625" style="5" customWidth="1"/>
    <col min="237" max="237" width="6.42578125" style="5" customWidth="1"/>
    <col min="238" max="239" width="5.42578125" style="5" customWidth="1"/>
    <col min="240" max="240" width="5" style="5" customWidth="1"/>
    <col min="241" max="241" width="7.7109375" style="5" customWidth="1"/>
    <col min="242" max="242" width="4.7109375" style="5" customWidth="1"/>
    <col min="243" max="243" width="6.7109375" style="5" customWidth="1"/>
    <col min="244" max="244" width="5.85546875" style="5" customWidth="1"/>
    <col min="245" max="245" width="8.140625" style="5" customWidth="1"/>
    <col min="246" max="246" width="7.5703125" style="5" customWidth="1"/>
    <col min="247" max="247" width="10.85546875" style="5" customWidth="1"/>
    <col min="248" max="248" width="9.85546875" style="5" customWidth="1"/>
    <col min="249" max="249" width="13.85546875" style="5" customWidth="1"/>
    <col min="250" max="250" width="15" style="5" customWidth="1"/>
    <col min="251" max="307" width="10.28515625" style="5" customWidth="1"/>
    <col min="308" max="487" width="9.140625" style="5"/>
    <col min="488" max="488" width="5.42578125" style="5" customWidth="1"/>
    <col min="489" max="489" width="23.5703125" style="5" customWidth="1"/>
    <col min="490" max="490" width="6.85546875" style="5" customWidth="1"/>
    <col min="491" max="491" width="5.7109375" style="5" customWidth="1"/>
    <col min="492" max="492" width="5.28515625" style="5" customWidth="1"/>
    <col min="493" max="493" width="6.42578125" style="5" customWidth="1"/>
    <col min="494" max="495" width="5.42578125" style="5" customWidth="1"/>
    <col min="496" max="496" width="5" style="5" customWidth="1"/>
    <col min="497" max="497" width="7.7109375" style="5" customWidth="1"/>
    <col min="498" max="498" width="4.7109375" style="5" customWidth="1"/>
    <col min="499" max="499" width="6.7109375" style="5" customWidth="1"/>
    <col min="500" max="500" width="5.85546875" style="5" customWidth="1"/>
    <col min="501" max="501" width="8.140625" style="5" customWidth="1"/>
    <col min="502" max="502" width="7.5703125" style="5" customWidth="1"/>
    <col min="503" max="503" width="10.85546875" style="5" customWidth="1"/>
    <col min="504" max="504" width="9.85546875" style="5" customWidth="1"/>
    <col min="505" max="505" width="13.85546875" style="5" customWidth="1"/>
    <col min="506" max="506" width="15" style="5" customWidth="1"/>
    <col min="507" max="563" width="10.28515625" style="5" customWidth="1"/>
    <col min="564" max="743" width="9.140625" style="5"/>
    <col min="744" max="744" width="5.42578125" style="5" customWidth="1"/>
    <col min="745" max="745" width="23.5703125" style="5" customWidth="1"/>
    <col min="746" max="746" width="6.85546875" style="5" customWidth="1"/>
    <col min="747" max="747" width="5.7109375" style="5" customWidth="1"/>
    <col min="748" max="748" width="5.28515625" style="5" customWidth="1"/>
    <col min="749" max="749" width="6.42578125" style="5" customWidth="1"/>
    <col min="750" max="751" width="5.42578125" style="5" customWidth="1"/>
    <col min="752" max="752" width="5" style="5" customWidth="1"/>
    <col min="753" max="753" width="7.7109375" style="5" customWidth="1"/>
    <col min="754" max="754" width="4.7109375" style="5" customWidth="1"/>
    <col min="755" max="755" width="6.7109375" style="5" customWidth="1"/>
    <col min="756" max="756" width="5.85546875" style="5" customWidth="1"/>
    <col min="757" max="757" width="8.140625" style="5" customWidth="1"/>
    <col min="758" max="758" width="7.5703125" style="5" customWidth="1"/>
    <col min="759" max="759" width="10.85546875" style="5" customWidth="1"/>
    <col min="760" max="760" width="9.85546875" style="5" customWidth="1"/>
    <col min="761" max="761" width="13.85546875" style="5" customWidth="1"/>
    <col min="762" max="762" width="15" style="5" customWidth="1"/>
    <col min="763" max="819" width="10.28515625" style="5" customWidth="1"/>
    <col min="820" max="999" width="9.140625" style="5"/>
    <col min="1000" max="1000" width="5.42578125" style="5" customWidth="1"/>
    <col min="1001" max="1001" width="23.5703125" style="5" customWidth="1"/>
    <col min="1002" max="1002" width="6.85546875" style="5" customWidth="1"/>
    <col min="1003" max="1003" width="5.7109375" style="5" customWidth="1"/>
    <col min="1004" max="1004" width="5.28515625" style="5" customWidth="1"/>
    <col min="1005" max="1005" width="6.42578125" style="5" customWidth="1"/>
    <col min="1006" max="1007" width="5.42578125" style="5" customWidth="1"/>
    <col min="1008" max="1008" width="5" style="5" customWidth="1"/>
    <col min="1009" max="1009" width="7.7109375" style="5" customWidth="1"/>
    <col min="1010" max="1010" width="4.7109375" style="5" customWidth="1"/>
    <col min="1011" max="1011" width="6.7109375" style="5" customWidth="1"/>
    <col min="1012" max="1012" width="5.85546875" style="5" customWidth="1"/>
    <col min="1013" max="1013" width="8.140625" style="5" customWidth="1"/>
    <col min="1014" max="1014" width="7.5703125" style="5" customWidth="1"/>
    <col min="1015" max="1015" width="10.85546875" style="5" customWidth="1"/>
    <col min="1016" max="1016" width="9.85546875" style="5" customWidth="1"/>
    <col min="1017" max="1017" width="13.85546875" style="5" customWidth="1"/>
    <col min="1018" max="1018" width="15" style="5" customWidth="1"/>
    <col min="1019" max="1075" width="10.28515625" style="5" customWidth="1"/>
    <col min="1076" max="1255" width="9.140625" style="5"/>
    <col min="1256" max="1256" width="5.42578125" style="5" customWidth="1"/>
    <col min="1257" max="1257" width="23.5703125" style="5" customWidth="1"/>
    <col min="1258" max="1258" width="6.85546875" style="5" customWidth="1"/>
    <col min="1259" max="1259" width="5.7109375" style="5" customWidth="1"/>
    <col min="1260" max="1260" width="5.28515625" style="5" customWidth="1"/>
    <col min="1261" max="1261" width="6.42578125" style="5" customWidth="1"/>
    <col min="1262" max="1263" width="5.42578125" style="5" customWidth="1"/>
    <col min="1264" max="1264" width="5" style="5" customWidth="1"/>
    <col min="1265" max="1265" width="7.7109375" style="5" customWidth="1"/>
    <col min="1266" max="1266" width="4.7109375" style="5" customWidth="1"/>
    <col min="1267" max="1267" width="6.7109375" style="5" customWidth="1"/>
    <col min="1268" max="1268" width="5.85546875" style="5" customWidth="1"/>
    <col min="1269" max="1269" width="8.140625" style="5" customWidth="1"/>
    <col min="1270" max="1270" width="7.5703125" style="5" customWidth="1"/>
    <col min="1271" max="1271" width="10.85546875" style="5" customWidth="1"/>
    <col min="1272" max="1272" width="9.85546875" style="5" customWidth="1"/>
    <col min="1273" max="1273" width="13.85546875" style="5" customWidth="1"/>
    <col min="1274" max="1274" width="15" style="5" customWidth="1"/>
    <col min="1275" max="1331" width="10.28515625" style="5" customWidth="1"/>
    <col min="1332" max="1511" width="9.140625" style="5"/>
    <col min="1512" max="1512" width="5.42578125" style="5" customWidth="1"/>
    <col min="1513" max="1513" width="23.5703125" style="5" customWidth="1"/>
    <col min="1514" max="1514" width="6.85546875" style="5" customWidth="1"/>
    <col min="1515" max="1515" width="5.7109375" style="5" customWidth="1"/>
    <col min="1516" max="1516" width="5.28515625" style="5" customWidth="1"/>
    <col min="1517" max="1517" width="6.42578125" style="5" customWidth="1"/>
    <col min="1518" max="1519" width="5.42578125" style="5" customWidth="1"/>
    <col min="1520" max="1520" width="5" style="5" customWidth="1"/>
    <col min="1521" max="1521" width="7.7109375" style="5" customWidth="1"/>
    <col min="1522" max="1522" width="4.7109375" style="5" customWidth="1"/>
    <col min="1523" max="1523" width="6.7109375" style="5" customWidth="1"/>
    <col min="1524" max="1524" width="5.85546875" style="5" customWidth="1"/>
    <col min="1525" max="1525" width="8.140625" style="5" customWidth="1"/>
    <col min="1526" max="1526" width="7.5703125" style="5" customWidth="1"/>
    <col min="1527" max="1527" width="10.85546875" style="5" customWidth="1"/>
    <col min="1528" max="1528" width="9.85546875" style="5" customWidth="1"/>
    <col min="1529" max="1529" width="13.85546875" style="5" customWidth="1"/>
    <col min="1530" max="1530" width="15" style="5" customWidth="1"/>
    <col min="1531" max="1587" width="10.28515625" style="5" customWidth="1"/>
    <col min="1588" max="1767" width="9.140625" style="5"/>
    <col min="1768" max="1768" width="5.42578125" style="5" customWidth="1"/>
    <col min="1769" max="1769" width="23.5703125" style="5" customWidth="1"/>
    <col min="1770" max="1770" width="6.85546875" style="5" customWidth="1"/>
    <col min="1771" max="1771" width="5.7109375" style="5" customWidth="1"/>
    <col min="1772" max="1772" width="5.28515625" style="5" customWidth="1"/>
    <col min="1773" max="1773" width="6.42578125" style="5" customWidth="1"/>
    <col min="1774" max="1775" width="5.42578125" style="5" customWidth="1"/>
    <col min="1776" max="1776" width="5" style="5" customWidth="1"/>
    <col min="1777" max="1777" width="7.7109375" style="5" customWidth="1"/>
    <col min="1778" max="1778" width="4.7109375" style="5" customWidth="1"/>
    <col min="1779" max="1779" width="6.7109375" style="5" customWidth="1"/>
    <col min="1780" max="1780" width="5.85546875" style="5" customWidth="1"/>
    <col min="1781" max="1781" width="8.140625" style="5" customWidth="1"/>
    <col min="1782" max="1782" width="7.5703125" style="5" customWidth="1"/>
    <col min="1783" max="1783" width="10.85546875" style="5" customWidth="1"/>
    <col min="1784" max="1784" width="9.85546875" style="5" customWidth="1"/>
    <col min="1785" max="1785" width="13.85546875" style="5" customWidth="1"/>
    <col min="1786" max="1786" width="15" style="5" customWidth="1"/>
    <col min="1787" max="1843" width="10.28515625" style="5" customWidth="1"/>
    <col min="1844" max="2023" width="9.140625" style="5"/>
    <col min="2024" max="2024" width="5.42578125" style="5" customWidth="1"/>
    <col min="2025" max="2025" width="23.5703125" style="5" customWidth="1"/>
    <col min="2026" max="2026" width="6.85546875" style="5" customWidth="1"/>
    <col min="2027" max="2027" width="5.7109375" style="5" customWidth="1"/>
    <col min="2028" max="2028" width="5.28515625" style="5" customWidth="1"/>
    <col min="2029" max="2029" width="6.42578125" style="5" customWidth="1"/>
    <col min="2030" max="2031" width="5.42578125" style="5" customWidth="1"/>
    <col min="2032" max="2032" width="5" style="5" customWidth="1"/>
    <col min="2033" max="2033" width="7.7109375" style="5" customWidth="1"/>
    <col min="2034" max="2034" width="4.7109375" style="5" customWidth="1"/>
    <col min="2035" max="2035" width="6.7109375" style="5" customWidth="1"/>
    <col min="2036" max="2036" width="5.85546875" style="5" customWidth="1"/>
    <col min="2037" max="2037" width="8.140625" style="5" customWidth="1"/>
    <col min="2038" max="2038" width="7.5703125" style="5" customWidth="1"/>
    <col min="2039" max="2039" width="10.85546875" style="5" customWidth="1"/>
    <col min="2040" max="2040" width="9.85546875" style="5" customWidth="1"/>
    <col min="2041" max="2041" width="13.85546875" style="5" customWidth="1"/>
    <col min="2042" max="2042" width="15" style="5" customWidth="1"/>
    <col min="2043" max="2099" width="10.28515625" style="5" customWidth="1"/>
    <col min="2100" max="2279" width="9.140625" style="5"/>
    <col min="2280" max="2280" width="5.42578125" style="5" customWidth="1"/>
    <col min="2281" max="2281" width="23.5703125" style="5" customWidth="1"/>
    <col min="2282" max="2282" width="6.85546875" style="5" customWidth="1"/>
    <col min="2283" max="2283" width="5.7109375" style="5" customWidth="1"/>
    <col min="2284" max="2284" width="5.28515625" style="5" customWidth="1"/>
    <col min="2285" max="2285" width="6.42578125" style="5" customWidth="1"/>
    <col min="2286" max="2287" width="5.42578125" style="5" customWidth="1"/>
    <col min="2288" max="2288" width="5" style="5" customWidth="1"/>
    <col min="2289" max="2289" width="7.7109375" style="5" customWidth="1"/>
    <col min="2290" max="2290" width="4.7109375" style="5" customWidth="1"/>
    <col min="2291" max="2291" width="6.7109375" style="5" customWidth="1"/>
    <col min="2292" max="2292" width="5.85546875" style="5" customWidth="1"/>
    <col min="2293" max="2293" width="8.140625" style="5" customWidth="1"/>
    <col min="2294" max="2294" width="7.5703125" style="5" customWidth="1"/>
    <col min="2295" max="2295" width="10.85546875" style="5" customWidth="1"/>
    <col min="2296" max="2296" width="9.85546875" style="5" customWidth="1"/>
    <col min="2297" max="2297" width="13.85546875" style="5" customWidth="1"/>
    <col min="2298" max="2298" width="15" style="5" customWidth="1"/>
    <col min="2299" max="2355" width="10.28515625" style="5" customWidth="1"/>
    <col min="2356" max="2535" width="9.140625" style="5"/>
    <col min="2536" max="2536" width="5.42578125" style="5" customWidth="1"/>
    <col min="2537" max="2537" width="23.5703125" style="5" customWidth="1"/>
    <col min="2538" max="2538" width="6.85546875" style="5" customWidth="1"/>
    <col min="2539" max="2539" width="5.7109375" style="5" customWidth="1"/>
    <col min="2540" max="2540" width="5.28515625" style="5" customWidth="1"/>
    <col min="2541" max="2541" width="6.42578125" style="5" customWidth="1"/>
    <col min="2542" max="2543" width="5.42578125" style="5" customWidth="1"/>
    <col min="2544" max="2544" width="5" style="5" customWidth="1"/>
    <col min="2545" max="2545" width="7.7109375" style="5" customWidth="1"/>
    <col min="2546" max="2546" width="4.7109375" style="5" customWidth="1"/>
    <col min="2547" max="2547" width="6.7109375" style="5" customWidth="1"/>
    <col min="2548" max="2548" width="5.85546875" style="5" customWidth="1"/>
    <col min="2549" max="2549" width="8.140625" style="5" customWidth="1"/>
    <col min="2550" max="2550" width="7.5703125" style="5" customWidth="1"/>
    <col min="2551" max="2551" width="10.85546875" style="5" customWidth="1"/>
    <col min="2552" max="2552" width="9.85546875" style="5" customWidth="1"/>
    <col min="2553" max="2553" width="13.85546875" style="5" customWidth="1"/>
    <col min="2554" max="2554" width="15" style="5" customWidth="1"/>
    <col min="2555" max="2611" width="10.28515625" style="5" customWidth="1"/>
    <col min="2612" max="2791" width="9.140625" style="5"/>
    <col min="2792" max="2792" width="5.42578125" style="5" customWidth="1"/>
    <col min="2793" max="2793" width="23.5703125" style="5" customWidth="1"/>
    <col min="2794" max="2794" width="6.85546875" style="5" customWidth="1"/>
    <col min="2795" max="2795" width="5.7109375" style="5" customWidth="1"/>
    <col min="2796" max="2796" width="5.28515625" style="5" customWidth="1"/>
    <col min="2797" max="2797" width="6.42578125" style="5" customWidth="1"/>
    <col min="2798" max="2799" width="5.42578125" style="5" customWidth="1"/>
    <col min="2800" max="2800" width="5" style="5" customWidth="1"/>
    <col min="2801" max="2801" width="7.7109375" style="5" customWidth="1"/>
    <col min="2802" max="2802" width="4.7109375" style="5" customWidth="1"/>
    <col min="2803" max="2803" width="6.7109375" style="5" customWidth="1"/>
    <col min="2804" max="2804" width="5.85546875" style="5" customWidth="1"/>
    <col min="2805" max="2805" width="8.140625" style="5" customWidth="1"/>
    <col min="2806" max="2806" width="7.5703125" style="5" customWidth="1"/>
    <col min="2807" max="2807" width="10.85546875" style="5" customWidth="1"/>
    <col min="2808" max="2808" width="9.85546875" style="5" customWidth="1"/>
    <col min="2809" max="2809" width="13.85546875" style="5" customWidth="1"/>
    <col min="2810" max="2810" width="15" style="5" customWidth="1"/>
    <col min="2811" max="2867" width="10.28515625" style="5" customWidth="1"/>
    <col min="2868" max="3047" width="9.140625" style="5"/>
    <col min="3048" max="3048" width="5.42578125" style="5" customWidth="1"/>
    <col min="3049" max="3049" width="23.5703125" style="5" customWidth="1"/>
    <col min="3050" max="3050" width="6.85546875" style="5" customWidth="1"/>
    <col min="3051" max="3051" width="5.7109375" style="5" customWidth="1"/>
    <col min="3052" max="3052" width="5.28515625" style="5" customWidth="1"/>
    <col min="3053" max="3053" width="6.42578125" style="5" customWidth="1"/>
    <col min="3054" max="3055" width="5.42578125" style="5" customWidth="1"/>
    <col min="3056" max="3056" width="5" style="5" customWidth="1"/>
    <col min="3057" max="3057" width="7.7109375" style="5" customWidth="1"/>
    <col min="3058" max="3058" width="4.7109375" style="5" customWidth="1"/>
    <col min="3059" max="3059" width="6.7109375" style="5" customWidth="1"/>
    <col min="3060" max="3060" width="5.85546875" style="5" customWidth="1"/>
    <col min="3061" max="3061" width="8.140625" style="5" customWidth="1"/>
    <col min="3062" max="3062" width="7.5703125" style="5" customWidth="1"/>
    <col min="3063" max="3063" width="10.85546875" style="5" customWidth="1"/>
    <col min="3064" max="3064" width="9.85546875" style="5" customWidth="1"/>
    <col min="3065" max="3065" width="13.85546875" style="5" customWidth="1"/>
    <col min="3066" max="3066" width="15" style="5" customWidth="1"/>
    <col min="3067" max="3123" width="10.28515625" style="5" customWidth="1"/>
    <col min="3124" max="3303" width="9.140625" style="5"/>
    <col min="3304" max="3304" width="5.42578125" style="5" customWidth="1"/>
    <col min="3305" max="3305" width="23.5703125" style="5" customWidth="1"/>
    <col min="3306" max="3306" width="6.85546875" style="5" customWidth="1"/>
    <col min="3307" max="3307" width="5.7109375" style="5" customWidth="1"/>
    <col min="3308" max="3308" width="5.28515625" style="5" customWidth="1"/>
    <col min="3309" max="3309" width="6.42578125" style="5" customWidth="1"/>
    <col min="3310" max="3311" width="5.42578125" style="5" customWidth="1"/>
    <col min="3312" max="3312" width="5" style="5" customWidth="1"/>
    <col min="3313" max="3313" width="7.7109375" style="5" customWidth="1"/>
    <col min="3314" max="3314" width="4.7109375" style="5" customWidth="1"/>
    <col min="3315" max="3315" width="6.7109375" style="5" customWidth="1"/>
    <col min="3316" max="3316" width="5.85546875" style="5" customWidth="1"/>
    <col min="3317" max="3317" width="8.140625" style="5" customWidth="1"/>
    <col min="3318" max="3318" width="7.5703125" style="5" customWidth="1"/>
    <col min="3319" max="3319" width="10.85546875" style="5" customWidth="1"/>
    <col min="3320" max="3320" width="9.85546875" style="5" customWidth="1"/>
    <col min="3321" max="3321" width="13.85546875" style="5" customWidth="1"/>
    <col min="3322" max="3322" width="15" style="5" customWidth="1"/>
    <col min="3323" max="3379" width="10.28515625" style="5" customWidth="1"/>
    <col min="3380" max="3559" width="9.140625" style="5"/>
    <col min="3560" max="3560" width="5.42578125" style="5" customWidth="1"/>
    <col min="3561" max="3561" width="23.5703125" style="5" customWidth="1"/>
    <col min="3562" max="3562" width="6.85546875" style="5" customWidth="1"/>
    <col min="3563" max="3563" width="5.7109375" style="5" customWidth="1"/>
    <col min="3564" max="3564" width="5.28515625" style="5" customWidth="1"/>
    <col min="3565" max="3565" width="6.42578125" style="5" customWidth="1"/>
    <col min="3566" max="3567" width="5.42578125" style="5" customWidth="1"/>
    <col min="3568" max="3568" width="5" style="5" customWidth="1"/>
    <col min="3569" max="3569" width="7.7109375" style="5" customWidth="1"/>
    <col min="3570" max="3570" width="4.7109375" style="5" customWidth="1"/>
    <col min="3571" max="3571" width="6.7109375" style="5" customWidth="1"/>
    <col min="3572" max="3572" width="5.85546875" style="5" customWidth="1"/>
    <col min="3573" max="3573" width="8.140625" style="5" customWidth="1"/>
    <col min="3574" max="3574" width="7.5703125" style="5" customWidth="1"/>
    <col min="3575" max="3575" width="10.85546875" style="5" customWidth="1"/>
    <col min="3576" max="3576" width="9.85546875" style="5" customWidth="1"/>
    <col min="3577" max="3577" width="13.85546875" style="5" customWidth="1"/>
    <col min="3578" max="3578" width="15" style="5" customWidth="1"/>
    <col min="3579" max="3635" width="10.28515625" style="5" customWidth="1"/>
    <col min="3636" max="3815" width="9.140625" style="5"/>
    <col min="3816" max="3816" width="5.42578125" style="5" customWidth="1"/>
    <col min="3817" max="3817" width="23.5703125" style="5" customWidth="1"/>
    <col min="3818" max="3818" width="6.85546875" style="5" customWidth="1"/>
    <col min="3819" max="3819" width="5.7109375" style="5" customWidth="1"/>
    <col min="3820" max="3820" width="5.28515625" style="5" customWidth="1"/>
    <col min="3821" max="3821" width="6.42578125" style="5" customWidth="1"/>
    <col min="3822" max="3823" width="5.42578125" style="5" customWidth="1"/>
    <col min="3824" max="3824" width="5" style="5" customWidth="1"/>
    <col min="3825" max="3825" width="7.7109375" style="5" customWidth="1"/>
    <col min="3826" max="3826" width="4.7109375" style="5" customWidth="1"/>
    <col min="3827" max="3827" width="6.7109375" style="5" customWidth="1"/>
    <col min="3828" max="3828" width="5.85546875" style="5" customWidth="1"/>
    <col min="3829" max="3829" width="8.140625" style="5" customWidth="1"/>
    <col min="3830" max="3830" width="7.5703125" style="5" customWidth="1"/>
    <col min="3831" max="3831" width="10.85546875" style="5" customWidth="1"/>
    <col min="3832" max="3832" width="9.85546875" style="5" customWidth="1"/>
    <col min="3833" max="3833" width="13.85546875" style="5" customWidth="1"/>
    <col min="3834" max="3834" width="15" style="5" customWidth="1"/>
    <col min="3835" max="3891" width="10.28515625" style="5" customWidth="1"/>
    <col min="3892" max="4071" width="9.140625" style="5"/>
    <col min="4072" max="4072" width="5.42578125" style="5" customWidth="1"/>
    <col min="4073" max="4073" width="23.5703125" style="5" customWidth="1"/>
    <col min="4074" max="4074" width="6.85546875" style="5" customWidth="1"/>
    <col min="4075" max="4075" width="5.7109375" style="5" customWidth="1"/>
    <col min="4076" max="4076" width="5.28515625" style="5" customWidth="1"/>
    <col min="4077" max="4077" width="6.42578125" style="5" customWidth="1"/>
    <col min="4078" max="4079" width="5.42578125" style="5" customWidth="1"/>
    <col min="4080" max="4080" width="5" style="5" customWidth="1"/>
    <col min="4081" max="4081" width="7.7109375" style="5" customWidth="1"/>
    <col min="4082" max="4082" width="4.7109375" style="5" customWidth="1"/>
    <col min="4083" max="4083" width="6.7109375" style="5" customWidth="1"/>
    <col min="4084" max="4084" width="5.85546875" style="5" customWidth="1"/>
    <col min="4085" max="4085" width="8.140625" style="5" customWidth="1"/>
    <col min="4086" max="4086" width="7.5703125" style="5" customWidth="1"/>
    <col min="4087" max="4087" width="10.85546875" style="5" customWidth="1"/>
    <col min="4088" max="4088" width="9.85546875" style="5" customWidth="1"/>
    <col min="4089" max="4089" width="13.85546875" style="5" customWidth="1"/>
    <col min="4090" max="4090" width="15" style="5" customWidth="1"/>
    <col min="4091" max="4147" width="10.28515625" style="5" customWidth="1"/>
    <col min="4148" max="4327" width="9.140625" style="5"/>
    <col min="4328" max="4328" width="5.42578125" style="5" customWidth="1"/>
    <col min="4329" max="4329" width="23.5703125" style="5" customWidth="1"/>
    <col min="4330" max="4330" width="6.85546875" style="5" customWidth="1"/>
    <col min="4331" max="4331" width="5.7109375" style="5" customWidth="1"/>
    <col min="4332" max="4332" width="5.28515625" style="5" customWidth="1"/>
    <col min="4333" max="4333" width="6.42578125" style="5" customWidth="1"/>
    <col min="4334" max="4335" width="5.42578125" style="5" customWidth="1"/>
    <col min="4336" max="4336" width="5" style="5" customWidth="1"/>
    <col min="4337" max="4337" width="7.7109375" style="5" customWidth="1"/>
    <col min="4338" max="4338" width="4.7109375" style="5" customWidth="1"/>
    <col min="4339" max="4339" width="6.7109375" style="5" customWidth="1"/>
    <col min="4340" max="4340" width="5.85546875" style="5" customWidth="1"/>
    <col min="4341" max="4341" width="8.140625" style="5" customWidth="1"/>
    <col min="4342" max="4342" width="7.5703125" style="5" customWidth="1"/>
    <col min="4343" max="4343" width="10.85546875" style="5" customWidth="1"/>
    <col min="4344" max="4344" width="9.85546875" style="5" customWidth="1"/>
    <col min="4345" max="4345" width="13.85546875" style="5" customWidth="1"/>
    <col min="4346" max="4346" width="15" style="5" customWidth="1"/>
    <col min="4347" max="4403" width="10.28515625" style="5" customWidth="1"/>
    <col min="4404" max="4583" width="9.140625" style="5"/>
    <col min="4584" max="4584" width="5.42578125" style="5" customWidth="1"/>
    <col min="4585" max="4585" width="23.5703125" style="5" customWidth="1"/>
    <col min="4586" max="4586" width="6.85546875" style="5" customWidth="1"/>
    <col min="4587" max="4587" width="5.7109375" style="5" customWidth="1"/>
    <col min="4588" max="4588" width="5.28515625" style="5" customWidth="1"/>
    <col min="4589" max="4589" width="6.42578125" style="5" customWidth="1"/>
    <col min="4590" max="4591" width="5.42578125" style="5" customWidth="1"/>
    <col min="4592" max="4592" width="5" style="5" customWidth="1"/>
    <col min="4593" max="4593" width="7.7109375" style="5" customWidth="1"/>
    <col min="4594" max="4594" width="4.7109375" style="5" customWidth="1"/>
    <col min="4595" max="4595" width="6.7109375" style="5" customWidth="1"/>
    <col min="4596" max="4596" width="5.85546875" style="5" customWidth="1"/>
    <col min="4597" max="4597" width="8.140625" style="5" customWidth="1"/>
    <col min="4598" max="4598" width="7.5703125" style="5" customWidth="1"/>
    <col min="4599" max="4599" width="10.85546875" style="5" customWidth="1"/>
    <col min="4600" max="4600" width="9.85546875" style="5" customWidth="1"/>
    <col min="4601" max="4601" width="13.85546875" style="5" customWidth="1"/>
    <col min="4602" max="4602" width="15" style="5" customWidth="1"/>
    <col min="4603" max="4659" width="10.28515625" style="5" customWidth="1"/>
    <col min="4660" max="4839" width="9.140625" style="5"/>
    <col min="4840" max="4840" width="5.42578125" style="5" customWidth="1"/>
    <col min="4841" max="4841" width="23.5703125" style="5" customWidth="1"/>
    <col min="4842" max="4842" width="6.85546875" style="5" customWidth="1"/>
    <col min="4843" max="4843" width="5.7109375" style="5" customWidth="1"/>
    <col min="4844" max="4844" width="5.28515625" style="5" customWidth="1"/>
    <col min="4845" max="4845" width="6.42578125" style="5" customWidth="1"/>
    <col min="4846" max="4847" width="5.42578125" style="5" customWidth="1"/>
    <col min="4848" max="4848" width="5" style="5" customWidth="1"/>
    <col min="4849" max="4849" width="7.7109375" style="5" customWidth="1"/>
    <col min="4850" max="4850" width="4.7109375" style="5" customWidth="1"/>
    <col min="4851" max="4851" width="6.7109375" style="5" customWidth="1"/>
    <col min="4852" max="4852" width="5.85546875" style="5" customWidth="1"/>
    <col min="4853" max="4853" width="8.140625" style="5" customWidth="1"/>
    <col min="4854" max="4854" width="7.5703125" style="5" customWidth="1"/>
    <col min="4855" max="4855" width="10.85546875" style="5" customWidth="1"/>
    <col min="4856" max="4856" width="9.85546875" style="5" customWidth="1"/>
    <col min="4857" max="4857" width="13.85546875" style="5" customWidth="1"/>
    <col min="4858" max="4858" width="15" style="5" customWidth="1"/>
    <col min="4859" max="4915" width="10.28515625" style="5" customWidth="1"/>
    <col min="4916" max="5095" width="9.140625" style="5"/>
    <col min="5096" max="5096" width="5.42578125" style="5" customWidth="1"/>
    <col min="5097" max="5097" width="23.5703125" style="5" customWidth="1"/>
    <col min="5098" max="5098" width="6.85546875" style="5" customWidth="1"/>
    <col min="5099" max="5099" width="5.7109375" style="5" customWidth="1"/>
    <col min="5100" max="5100" width="5.28515625" style="5" customWidth="1"/>
    <col min="5101" max="5101" width="6.42578125" style="5" customWidth="1"/>
    <col min="5102" max="5103" width="5.42578125" style="5" customWidth="1"/>
    <col min="5104" max="5104" width="5" style="5" customWidth="1"/>
    <col min="5105" max="5105" width="7.7109375" style="5" customWidth="1"/>
    <col min="5106" max="5106" width="4.7109375" style="5" customWidth="1"/>
    <col min="5107" max="5107" width="6.7109375" style="5" customWidth="1"/>
    <col min="5108" max="5108" width="5.85546875" style="5" customWidth="1"/>
    <col min="5109" max="5109" width="8.140625" style="5" customWidth="1"/>
    <col min="5110" max="5110" width="7.5703125" style="5" customWidth="1"/>
    <col min="5111" max="5111" width="10.85546875" style="5" customWidth="1"/>
    <col min="5112" max="5112" width="9.85546875" style="5" customWidth="1"/>
    <col min="5113" max="5113" width="13.85546875" style="5" customWidth="1"/>
    <col min="5114" max="5114" width="15" style="5" customWidth="1"/>
    <col min="5115" max="5171" width="10.28515625" style="5" customWidth="1"/>
    <col min="5172" max="5351" width="9.140625" style="5"/>
    <col min="5352" max="5352" width="5.42578125" style="5" customWidth="1"/>
    <col min="5353" max="5353" width="23.5703125" style="5" customWidth="1"/>
    <col min="5354" max="5354" width="6.85546875" style="5" customWidth="1"/>
    <col min="5355" max="5355" width="5.7109375" style="5" customWidth="1"/>
    <col min="5356" max="5356" width="5.28515625" style="5" customWidth="1"/>
    <col min="5357" max="5357" width="6.42578125" style="5" customWidth="1"/>
    <col min="5358" max="5359" width="5.42578125" style="5" customWidth="1"/>
    <col min="5360" max="5360" width="5" style="5" customWidth="1"/>
    <col min="5361" max="5361" width="7.7109375" style="5" customWidth="1"/>
    <col min="5362" max="5362" width="4.7109375" style="5" customWidth="1"/>
    <col min="5363" max="5363" width="6.7109375" style="5" customWidth="1"/>
    <col min="5364" max="5364" width="5.85546875" style="5" customWidth="1"/>
    <col min="5365" max="5365" width="8.140625" style="5" customWidth="1"/>
    <col min="5366" max="5366" width="7.5703125" style="5" customWidth="1"/>
    <col min="5367" max="5367" width="10.85546875" style="5" customWidth="1"/>
    <col min="5368" max="5368" width="9.85546875" style="5" customWidth="1"/>
    <col min="5369" max="5369" width="13.85546875" style="5" customWidth="1"/>
    <col min="5370" max="5370" width="15" style="5" customWidth="1"/>
    <col min="5371" max="5427" width="10.28515625" style="5" customWidth="1"/>
    <col min="5428" max="5607" width="9.140625" style="5"/>
    <col min="5608" max="5608" width="5.42578125" style="5" customWidth="1"/>
    <col min="5609" max="5609" width="23.5703125" style="5" customWidth="1"/>
    <col min="5610" max="5610" width="6.85546875" style="5" customWidth="1"/>
    <col min="5611" max="5611" width="5.7109375" style="5" customWidth="1"/>
    <col min="5612" max="5612" width="5.28515625" style="5" customWidth="1"/>
    <col min="5613" max="5613" width="6.42578125" style="5" customWidth="1"/>
    <col min="5614" max="5615" width="5.42578125" style="5" customWidth="1"/>
    <col min="5616" max="5616" width="5" style="5" customWidth="1"/>
    <col min="5617" max="5617" width="7.7109375" style="5" customWidth="1"/>
    <col min="5618" max="5618" width="4.7109375" style="5" customWidth="1"/>
    <col min="5619" max="5619" width="6.7109375" style="5" customWidth="1"/>
    <col min="5620" max="5620" width="5.85546875" style="5" customWidth="1"/>
    <col min="5621" max="5621" width="8.140625" style="5" customWidth="1"/>
    <col min="5622" max="5622" width="7.5703125" style="5" customWidth="1"/>
    <col min="5623" max="5623" width="10.85546875" style="5" customWidth="1"/>
    <col min="5624" max="5624" width="9.85546875" style="5" customWidth="1"/>
    <col min="5625" max="5625" width="13.85546875" style="5" customWidth="1"/>
    <col min="5626" max="5626" width="15" style="5" customWidth="1"/>
    <col min="5627" max="5683" width="10.28515625" style="5" customWidth="1"/>
    <col min="5684" max="5863" width="9.140625" style="5"/>
    <col min="5864" max="5864" width="5.42578125" style="5" customWidth="1"/>
    <col min="5865" max="5865" width="23.5703125" style="5" customWidth="1"/>
    <col min="5866" max="5866" width="6.85546875" style="5" customWidth="1"/>
    <col min="5867" max="5867" width="5.7109375" style="5" customWidth="1"/>
    <col min="5868" max="5868" width="5.28515625" style="5" customWidth="1"/>
    <col min="5869" max="5869" width="6.42578125" style="5" customWidth="1"/>
    <col min="5870" max="5871" width="5.42578125" style="5" customWidth="1"/>
    <col min="5872" max="5872" width="5" style="5" customWidth="1"/>
    <col min="5873" max="5873" width="7.7109375" style="5" customWidth="1"/>
    <col min="5874" max="5874" width="4.7109375" style="5" customWidth="1"/>
    <col min="5875" max="5875" width="6.7109375" style="5" customWidth="1"/>
    <col min="5876" max="5876" width="5.85546875" style="5" customWidth="1"/>
    <col min="5877" max="5877" width="8.140625" style="5" customWidth="1"/>
    <col min="5878" max="5878" width="7.5703125" style="5" customWidth="1"/>
    <col min="5879" max="5879" width="10.85546875" style="5" customWidth="1"/>
    <col min="5880" max="5880" width="9.85546875" style="5" customWidth="1"/>
    <col min="5881" max="5881" width="13.85546875" style="5" customWidth="1"/>
    <col min="5882" max="5882" width="15" style="5" customWidth="1"/>
    <col min="5883" max="5939" width="10.28515625" style="5" customWidth="1"/>
    <col min="5940" max="6119" width="9.140625" style="5"/>
    <col min="6120" max="6120" width="5.42578125" style="5" customWidth="1"/>
    <col min="6121" max="6121" width="23.5703125" style="5" customWidth="1"/>
    <col min="6122" max="6122" width="6.85546875" style="5" customWidth="1"/>
    <col min="6123" max="6123" width="5.7109375" style="5" customWidth="1"/>
    <col min="6124" max="6124" width="5.28515625" style="5" customWidth="1"/>
    <col min="6125" max="6125" width="6.42578125" style="5" customWidth="1"/>
    <col min="6126" max="6127" width="5.42578125" style="5" customWidth="1"/>
    <col min="6128" max="6128" width="5" style="5" customWidth="1"/>
    <col min="6129" max="6129" width="7.7109375" style="5" customWidth="1"/>
    <col min="6130" max="6130" width="4.7109375" style="5" customWidth="1"/>
    <col min="6131" max="6131" width="6.7109375" style="5" customWidth="1"/>
    <col min="6132" max="6132" width="5.85546875" style="5" customWidth="1"/>
    <col min="6133" max="6133" width="8.140625" style="5" customWidth="1"/>
    <col min="6134" max="6134" width="7.5703125" style="5" customWidth="1"/>
    <col min="6135" max="6135" width="10.85546875" style="5" customWidth="1"/>
    <col min="6136" max="6136" width="9.85546875" style="5" customWidth="1"/>
    <col min="6137" max="6137" width="13.85546875" style="5" customWidth="1"/>
    <col min="6138" max="6138" width="15" style="5" customWidth="1"/>
    <col min="6139" max="6195" width="10.28515625" style="5" customWidth="1"/>
    <col min="6196" max="6375" width="9.140625" style="5"/>
    <col min="6376" max="6376" width="5.42578125" style="5" customWidth="1"/>
    <col min="6377" max="6377" width="23.5703125" style="5" customWidth="1"/>
    <col min="6378" max="6378" width="6.85546875" style="5" customWidth="1"/>
    <col min="6379" max="6379" width="5.7109375" style="5" customWidth="1"/>
    <col min="6380" max="6380" width="5.28515625" style="5" customWidth="1"/>
    <col min="6381" max="6381" width="6.42578125" style="5" customWidth="1"/>
    <col min="6382" max="6383" width="5.42578125" style="5" customWidth="1"/>
    <col min="6384" max="6384" width="5" style="5" customWidth="1"/>
    <col min="6385" max="6385" width="7.7109375" style="5" customWidth="1"/>
    <col min="6386" max="6386" width="4.7109375" style="5" customWidth="1"/>
    <col min="6387" max="6387" width="6.7109375" style="5" customWidth="1"/>
    <col min="6388" max="6388" width="5.85546875" style="5" customWidth="1"/>
    <col min="6389" max="6389" width="8.140625" style="5" customWidth="1"/>
    <col min="6390" max="6390" width="7.5703125" style="5" customWidth="1"/>
    <col min="6391" max="6391" width="10.85546875" style="5" customWidth="1"/>
    <col min="6392" max="6392" width="9.85546875" style="5" customWidth="1"/>
    <col min="6393" max="6393" width="13.85546875" style="5" customWidth="1"/>
    <col min="6394" max="6394" width="15" style="5" customWidth="1"/>
    <col min="6395" max="6451" width="10.28515625" style="5" customWidth="1"/>
    <col min="6452" max="6631" width="9.140625" style="5"/>
    <col min="6632" max="6632" width="5.42578125" style="5" customWidth="1"/>
    <col min="6633" max="6633" width="23.5703125" style="5" customWidth="1"/>
    <col min="6634" max="6634" width="6.85546875" style="5" customWidth="1"/>
    <col min="6635" max="6635" width="5.7109375" style="5" customWidth="1"/>
    <col min="6636" max="6636" width="5.28515625" style="5" customWidth="1"/>
    <col min="6637" max="6637" width="6.42578125" style="5" customWidth="1"/>
    <col min="6638" max="6639" width="5.42578125" style="5" customWidth="1"/>
    <col min="6640" max="6640" width="5" style="5" customWidth="1"/>
    <col min="6641" max="6641" width="7.7109375" style="5" customWidth="1"/>
    <col min="6642" max="6642" width="4.7109375" style="5" customWidth="1"/>
    <col min="6643" max="6643" width="6.7109375" style="5" customWidth="1"/>
    <col min="6644" max="6644" width="5.85546875" style="5" customWidth="1"/>
    <col min="6645" max="6645" width="8.140625" style="5" customWidth="1"/>
    <col min="6646" max="6646" width="7.5703125" style="5" customWidth="1"/>
    <col min="6647" max="6647" width="10.85546875" style="5" customWidth="1"/>
    <col min="6648" max="6648" width="9.85546875" style="5" customWidth="1"/>
    <col min="6649" max="6649" width="13.85546875" style="5" customWidth="1"/>
    <col min="6650" max="6650" width="15" style="5" customWidth="1"/>
    <col min="6651" max="6707" width="10.28515625" style="5" customWidth="1"/>
    <col min="6708" max="6887" width="9.140625" style="5"/>
    <col min="6888" max="6888" width="5.42578125" style="5" customWidth="1"/>
    <col min="6889" max="6889" width="23.5703125" style="5" customWidth="1"/>
    <col min="6890" max="6890" width="6.85546875" style="5" customWidth="1"/>
    <col min="6891" max="6891" width="5.7109375" style="5" customWidth="1"/>
    <col min="6892" max="6892" width="5.28515625" style="5" customWidth="1"/>
    <col min="6893" max="6893" width="6.42578125" style="5" customWidth="1"/>
    <col min="6894" max="6895" width="5.42578125" style="5" customWidth="1"/>
    <col min="6896" max="6896" width="5" style="5" customWidth="1"/>
    <col min="6897" max="6897" width="7.7109375" style="5" customWidth="1"/>
    <col min="6898" max="6898" width="4.7109375" style="5" customWidth="1"/>
    <col min="6899" max="6899" width="6.7109375" style="5" customWidth="1"/>
    <col min="6900" max="6900" width="5.85546875" style="5" customWidth="1"/>
    <col min="6901" max="6901" width="8.140625" style="5" customWidth="1"/>
    <col min="6902" max="6902" width="7.5703125" style="5" customWidth="1"/>
    <col min="6903" max="6903" width="10.85546875" style="5" customWidth="1"/>
    <col min="6904" max="6904" width="9.85546875" style="5" customWidth="1"/>
    <col min="6905" max="6905" width="13.85546875" style="5" customWidth="1"/>
    <col min="6906" max="6906" width="15" style="5" customWidth="1"/>
    <col min="6907" max="6963" width="10.28515625" style="5" customWidth="1"/>
    <col min="6964" max="7143" width="9.140625" style="5"/>
    <col min="7144" max="7144" width="5.42578125" style="5" customWidth="1"/>
    <col min="7145" max="7145" width="23.5703125" style="5" customWidth="1"/>
    <col min="7146" max="7146" width="6.85546875" style="5" customWidth="1"/>
    <col min="7147" max="7147" width="5.7109375" style="5" customWidth="1"/>
    <col min="7148" max="7148" width="5.28515625" style="5" customWidth="1"/>
    <col min="7149" max="7149" width="6.42578125" style="5" customWidth="1"/>
    <col min="7150" max="7151" width="5.42578125" style="5" customWidth="1"/>
    <col min="7152" max="7152" width="5" style="5" customWidth="1"/>
    <col min="7153" max="7153" width="7.7109375" style="5" customWidth="1"/>
    <col min="7154" max="7154" width="4.7109375" style="5" customWidth="1"/>
    <col min="7155" max="7155" width="6.7109375" style="5" customWidth="1"/>
    <col min="7156" max="7156" width="5.85546875" style="5" customWidth="1"/>
    <col min="7157" max="7157" width="8.140625" style="5" customWidth="1"/>
    <col min="7158" max="7158" width="7.5703125" style="5" customWidth="1"/>
    <col min="7159" max="7159" width="10.85546875" style="5" customWidth="1"/>
    <col min="7160" max="7160" width="9.85546875" style="5" customWidth="1"/>
    <col min="7161" max="7161" width="13.85546875" style="5" customWidth="1"/>
    <col min="7162" max="7162" width="15" style="5" customWidth="1"/>
    <col min="7163" max="7219" width="10.28515625" style="5" customWidth="1"/>
    <col min="7220" max="7399" width="9.140625" style="5"/>
    <col min="7400" max="7400" width="5.42578125" style="5" customWidth="1"/>
    <col min="7401" max="7401" width="23.5703125" style="5" customWidth="1"/>
    <col min="7402" max="7402" width="6.85546875" style="5" customWidth="1"/>
    <col min="7403" max="7403" width="5.7109375" style="5" customWidth="1"/>
    <col min="7404" max="7404" width="5.28515625" style="5" customWidth="1"/>
    <col min="7405" max="7405" width="6.42578125" style="5" customWidth="1"/>
    <col min="7406" max="7407" width="5.42578125" style="5" customWidth="1"/>
    <col min="7408" max="7408" width="5" style="5" customWidth="1"/>
    <col min="7409" max="7409" width="7.7109375" style="5" customWidth="1"/>
    <col min="7410" max="7410" width="4.7109375" style="5" customWidth="1"/>
    <col min="7411" max="7411" width="6.7109375" style="5" customWidth="1"/>
    <col min="7412" max="7412" width="5.85546875" style="5" customWidth="1"/>
    <col min="7413" max="7413" width="8.140625" style="5" customWidth="1"/>
    <col min="7414" max="7414" width="7.5703125" style="5" customWidth="1"/>
    <col min="7415" max="7415" width="10.85546875" style="5" customWidth="1"/>
    <col min="7416" max="7416" width="9.85546875" style="5" customWidth="1"/>
    <col min="7417" max="7417" width="13.85546875" style="5" customWidth="1"/>
    <col min="7418" max="7418" width="15" style="5" customWidth="1"/>
    <col min="7419" max="7475" width="10.28515625" style="5" customWidth="1"/>
    <col min="7476" max="7655" width="9.140625" style="5"/>
    <col min="7656" max="7656" width="5.42578125" style="5" customWidth="1"/>
    <col min="7657" max="7657" width="23.5703125" style="5" customWidth="1"/>
    <col min="7658" max="7658" width="6.85546875" style="5" customWidth="1"/>
    <col min="7659" max="7659" width="5.7109375" style="5" customWidth="1"/>
    <col min="7660" max="7660" width="5.28515625" style="5" customWidth="1"/>
    <col min="7661" max="7661" width="6.42578125" style="5" customWidth="1"/>
    <col min="7662" max="7663" width="5.42578125" style="5" customWidth="1"/>
    <col min="7664" max="7664" width="5" style="5" customWidth="1"/>
    <col min="7665" max="7665" width="7.7109375" style="5" customWidth="1"/>
    <col min="7666" max="7666" width="4.7109375" style="5" customWidth="1"/>
    <col min="7667" max="7667" width="6.7109375" style="5" customWidth="1"/>
    <col min="7668" max="7668" width="5.85546875" style="5" customWidth="1"/>
    <col min="7669" max="7669" width="8.140625" style="5" customWidth="1"/>
    <col min="7670" max="7670" width="7.5703125" style="5" customWidth="1"/>
    <col min="7671" max="7671" width="10.85546875" style="5" customWidth="1"/>
    <col min="7672" max="7672" width="9.85546875" style="5" customWidth="1"/>
    <col min="7673" max="7673" width="13.85546875" style="5" customWidth="1"/>
    <col min="7674" max="7674" width="15" style="5" customWidth="1"/>
    <col min="7675" max="7731" width="10.28515625" style="5" customWidth="1"/>
    <col min="7732" max="7911" width="9.140625" style="5"/>
    <col min="7912" max="7912" width="5.42578125" style="5" customWidth="1"/>
    <col min="7913" max="7913" width="23.5703125" style="5" customWidth="1"/>
    <col min="7914" max="7914" width="6.85546875" style="5" customWidth="1"/>
    <col min="7915" max="7915" width="5.7109375" style="5" customWidth="1"/>
    <col min="7916" max="7916" width="5.28515625" style="5" customWidth="1"/>
    <col min="7917" max="7917" width="6.42578125" style="5" customWidth="1"/>
    <col min="7918" max="7919" width="5.42578125" style="5" customWidth="1"/>
    <col min="7920" max="7920" width="5" style="5" customWidth="1"/>
    <col min="7921" max="7921" width="7.7109375" style="5" customWidth="1"/>
    <col min="7922" max="7922" width="4.7109375" style="5" customWidth="1"/>
    <col min="7923" max="7923" width="6.7109375" style="5" customWidth="1"/>
    <col min="7924" max="7924" width="5.85546875" style="5" customWidth="1"/>
    <col min="7925" max="7925" width="8.140625" style="5" customWidth="1"/>
    <col min="7926" max="7926" width="7.5703125" style="5" customWidth="1"/>
    <col min="7927" max="7927" width="10.85546875" style="5" customWidth="1"/>
    <col min="7928" max="7928" width="9.85546875" style="5" customWidth="1"/>
    <col min="7929" max="7929" width="13.85546875" style="5" customWidth="1"/>
    <col min="7930" max="7930" width="15" style="5" customWidth="1"/>
    <col min="7931" max="7987" width="10.28515625" style="5" customWidth="1"/>
    <col min="7988" max="8167" width="9.140625" style="5"/>
    <col min="8168" max="8168" width="5.42578125" style="5" customWidth="1"/>
    <col min="8169" max="8169" width="23.5703125" style="5" customWidth="1"/>
    <col min="8170" max="8170" width="6.85546875" style="5" customWidth="1"/>
    <col min="8171" max="8171" width="5.7109375" style="5" customWidth="1"/>
    <col min="8172" max="8172" width="5.28515625" style="5" customWidth="1"/>
    <col min="8173" max="8173" width="6.42578125" style="5" customWidth="1"/>
    <col min="8174" max="8175" width="5.42578125" style="5" customWidth="1"/>
    <col min="8176" max="8176" width="5" style="5" customWidth="1"/>
    <col min="8177" max="8177" width="7.7109375" style="5" customWidth="1"/>
    <col min="8178" max="8178" width="4.7109375" style="5" customWidth="1"/>
    <col min="8179" max="8179" width="6.7109375" style="5" customWidth="1"/>
    <col min="8180" max="8180" width="5.85546875" style="5" customWidth="1"/>
    <col min="8181" max="8181" width="8.140625" style="5" customWidth="1"/>
    <col min="8182" max="8182" width="7.5703125" style="5" customWidth="1"/>
    <col min="8183" max="8183" width="10.85546875" style="5" customWidth="1"/>
    <col min="8184" max="8184" width="9.85546875" style="5" customWidth="1"/>
    <col min="8185" max="8185" width="13.85546875" style="5" customWidth="1"/>
    <col min="8186" max="8186" width="15" style="5" customWidth="1"/>
    <col min="8187" max="8243" width="10.28515625" style="5" customWidth="1"/>
    <col min="8244" max="8423" width="9.140625" style="5"/>
    <col min="8424" max="8424" width="5.42578125" style="5" customWidth="1"/>
    <col min="8425" max="8425" width="23.5703125" style="5" customWidth="1"/>
    <col min="8426" max="8426" width="6.85546875" style="5" customWidth="1"/>
    <col min="8427" max="8427" width="5.7109375" style="5" customWidth="1"/>
    <col min="8428" max="8428" width="5.28515625" style="5" customWidth="1"/>
    <col min="8429" max="8429" width="6.42578125" style="5" customWidth="1"/>
    <col min="8430" max="8431" width="5.42578125" style="5" customWidth="1"/>
    <col min="8432" max="8432" width="5" style="5" customWidth="1"/>
    <col min="8433" max="8433" width="7.7109375" style="5" customWidth="1"/>
    <col min="8434" max="8434" width="4.7109375" style="5" customWidth="1"/>
    <col min="8435" max="8435" width="6.7109375" style="5" customWidth="1"/>
    <col min="8436" max="8436" width="5.85546875" style="5" customWidth="1"/>
    <col min="8437" max="8437" width="8.140625" style="5" customWidth="1"/>
    <col min="8438" max="8438" width="7.5703125" style="5" customWidth="1"/>
    <col min="8439" max="8439" width="10.85546875" style="5" customWidth="1"/>
    <col min="8440" max="8440" width="9.85546875" style="5" customWidth="1"/>
    <col min="8441" max="8441" width="13.85546875" style="5" customWidth="1"/>
    <col min="8442" max="8442" width="15" style="5" customWidth="1"/>
    <col min="8443" max="8499" width="10.28515625" style="5" customWidth="1"/>
    <col min="8500" max="8679" width="9.140625" style="5"/>
    <col min="8680" max="8680" width="5.42578125" style="5" customWidth="1"/>
    <col min="8681" max="8681" width="23.5703125" style="5" customWidth="1"/>
    <col min="8682" max="8682" width="6.85546875" style="5" customWidth="1"/>
    <col min="8683" max="8683" width="5.7109375" style="5" customWidth="1"/>
    <col min="8684" max="8684" width="5.28515625" style="5" customWidth="1"/>
    <col min="8685" max="8685" width="6.42578125" style="5" customWidth="1"/>
    <col min="8686" max="8687" width="5.42578125" style="5" customWidth="1"/>
    <col min="8688" max="8688" width="5" style="5" customWidth="1"/>
    <col min="8689" max="8689" width="7.7109375" style="5" customWidth="1"/>
    <col min="8690" max="8690" width="4.7109375" style="5" customWidth="1"/>
    <col min="8691" max="8691" width="6.7109375" style="5" customWidth="1"/>
    <col min="8692" max="8692" width="5.85546875" style="5" customWidth="1"/>
    <col min="8693" max="8693" width="8.140625" style="5" customWidth="1"/>
    <col min="8694" max="8694" width="7.5703125" style="5" customWidth="1"/>
    <col min="8695" max="8695" width="10.85546875" style="5" customWidth="1"/>
    <col min="8696" max="8696" width="9.85546875" style="5" customWidth="1"/>
    <col min="8697" max="8697" width="13.85546875" style="5" customWidth="1"/>
    <col min="8698" max="8698" width="15" style="5" customWidth="1"/>
    <col min="8699" max="8755" width="10.28515625" style="5" customWidth="1"/>
    <col min="8756" max="8935" width="9.140625" style="5"/>
    <col min="8936" max="8936" width="5.42578125" style="5" customWidth="1"/>
    <col min="8937" max="8937" width="23.5703125" style="5" customWidth="1"/>
    <col min="8938" max="8938" width="6.85546875" style="5" customWidth="1"/>
    <col min="8939" max="8939" width="5.7109375" style="5" customWidth="1"/>
    <col min="8940" max="8940" width="5.28515625" style="5" customWidth="1"/>
    <col min="8941" max="8941" width="6.42578125" style="5" customWidth="1"/>
    <col min="8942" max="8943" width="5.42578125" style="5" customWidth="1"/>
    <col min="8944" max="8944" width="5" style="5" customWidth="1"/>
    <col min="8945" max="8945" width="7.7109375" style="5" customWidth="1"/>
    <col min="8946" max="8946" width="4.7109375" style="5" customWidth="1"/>
    <col min="8947" max="8947" width="6.7109375" style="5" customWidth="1"/>
    <col min="8948" max="8948" width="5.85546875" style="5" customWidth="1"/>
    <col min="8949" max="8949" width="8.140625" style="5" customWidth="1"/>
    <col min="8950" max="8950" width="7.5703125" style="5" customWidth="1"/>
    <col min="8951" max="8951" width="10.85546875" style="5" customWidth="1"/>
    <col min="8952" max="8952" width="9.85546875" style="5" customWidth="1"/>
    <col min="8953" max="8953" width="13.85546875" style="5" customWidth="1"/>
    <col min="8954" max="8954" width="15" style="5" customWidth="1"/>
    <col min="8955" max="9011" width="10.28515625" style="5" customWidth="1"/>
    <col min="9012" max="9191" width="9.140625" style="5"/>
    <col min="9192" max="9192" width="5.42578125" style="5" customWidth="1"/>
    <col min="9193" max="9193" width="23.5703125" style="5" customWidth="1"/>
    <col min="9194" max="9194" width="6.85546875" style="5" customWidth="1"/>
    <col min="9195" max="9195" width="5.7109375" style="5" customWidth="1"/>
    <col min="9196" max="9196" width="5.28515625" style="5" customWidth="1"/>
    <col min="9197" max="9197" width="6.42578125" style="5" customWidth="1"/>
    <col min="9198" max="9199" width="5.42578125" style="5" customWidth="1"/>
    <col min="9200" max="9200" width="5" style="5" customWidth="1"/>
    <col min="9201" max="9201" width="7.7109375" style="5" customWidth="1"/>
    <col min="9202" max="9202" width="4.7109375" style="5" customWidth="1"/>
    <col min="9203" max="9203" width="6.7109375" style="5" customWidth="1"/>
    <col min="9204" max="9204" width="5.85546875" style="5" customWidth="1"/>
    <col min="9205" max="9205" width="8.140625" style="5" customWidth="1"/>
    <col min="9206" max="9206" width="7.5703125" style="5" customWidth="1"/>
    <col min="9207" max="9207" width="10.85546875" style="5" customWidth="1"/>
    <col min="9208" max="9208" width="9.85546875" style="5" customWidth="1"/>
    <col min="9209" max="9209" width="13.85546875" style="5" customWidth="1"/>
    <col min="9210" max="9210" width="15" style="5" customWidth="1"/>
    <col min="9211" max="9267" width="10.28515625" style="5" customWidth="1"/>
    <col min="9268" max="9447" width="9.140625" style="5"/>
    <col min="9448" max="9448" width="5.42578125" style="5" customWidth="1"/>
    <col min="9449" max="9449" width="23.5703125" style="5" customWidth="1"/>
    <col min="9450" max="9450" width="6.85546875" style="5" customWidth="1"/>
    <col min="9451" max="9451" width="5.7109375" style="5" customWidth="1"/>
    <col min="9452" max="9452" width="5.28515625" style="5" customWidth="1"/>
    <col min="9453" max="9453" width="6.42578125" style="5" customWidth="1"/>
    <col min="9454" max="9455" width="5.42578125" style="5" customWidth="1"/>
    <col min="9456" max="9456" width="5" style="5" customWidth="1"/>
    <col min="9457" max="9457" width="7.7109375" style="5" customWidth="1"/>
    <col min="9458" max="9458" width="4.7109375" style="5" customWidth="1"/>
    <col min="9459" max="9459" width="6.7109375" style="5" customWidth="1"/>
    <col min="9460" max="9460" width="5.85546875" style="5" customWidth="1"/>
    <col min="9461" max="9461" width="8.140625" style="5" customWidth="1"/>
    <col min="9462" max="9462" width="7.5703125" style="5" customWidth="1"/>
    <col min="9463" max="9463" width="10.85546875" style="5" customWidth="1"/>
    <col min="9464" max="9464" width="9.85546875" style="5" customWidth="1"/>
    <col min="9465" max="9465" width="13.85546875" style="5" customWidth="1"/>
    <col min="9466" max="9466" width="15" style="5" customWidth="1"/>
    <col min="9467" max="9523" width="10.28515625" style="5" customWidth="1"/>
    <col min="9524" max="9703" width="9.140625" style="5"/>
    <col min="9704" max="9704" width="5.42578125" style="5" customWidth="1"/>
    <col min="9705" max="9705" width="23.5703125" style="5" customWidth="1"/>
    <col min="9706" max="9706" width="6.85546875" style="5" customWidth="1"/>
    <col min="9707" max="9707" width="5.7109375" style="5" customWidth="1"/>
    <col min="9708" max="9708" width="5.28515625" style="5" customWidth="1"/>
    <col min="9709" max="9709" width="6.42578125" style="5" customWidth="1"/>
    <col min="9710" max="9711" width="5.42578125" style="5" customWidth="1"/>
    <col min="9712" max="9712" width="5" style="5" customWidth="1"/>
    <col min="9713" max="9713" width="7.7109375" style="5" customWidth="1"/>
    <col min="9714" max="9714" width="4.7109375" style="5" customWidth="1"/>
    <col min="9715" max="9715" width="6.7109375" style="5" customWidth="1"/>
    <col min="9716" max="9716" width="5.85546875" style="5" customWidth="1"/>
    <col min="9717" max="9717" width="8.140625" style="5" customWidth="1"/>
    <col min="9718" max="9718" width="7.5703125" style="5" customWidth="1"/>
    <col min="9719" max="9719" width="10.85546875" style="5" customWidth="1"/>
    <col min="9720" max="9720" width="9.85546875" style="5" customWidth="1"/>
    <col min="9721" max="9721" width="13.85546875" style="5" customWidth="1"/>
    <col min="9722" max="9722" width="15" style="5" customWidth="1"/>
    <col min="9723" max="9779" width="10.28515625" style="5" customWidth="1"/>
    <col min="9780" max="9959" width="9.140625" style="5"/>
    <col min="9960" max="9960" width="5.42578125" style="5" customWidth="1"/>
    <col min="9961" max="9961" width="23.5703125" style="5" customWidth="1"/>
    <col min="9962" max="9962" width="6.85546875" style="5" customWidth="1"/>
    <col min="9963" max="9963" width="5.7109375" style="5" customWidth="1"/>
    <col min="9964" max="9964" width="5.28515625" style="5" customWidth="1"/>
    <col min="9965" max="9965" width="6.42578125" style="5" customWidth="1"/>
    <col min="9966" max="9967" width="5.42578125" style="5" customWidth="1"/>
    <col min="9968" max="9968" width="5" style="5" customWidth="1"/>
    <col min="9969" max="9969" width="7.7109375" style="5" customWidth="1"/>
    <col min="9970" max="9970" width="4.7109375" style="5" customWidth="1"/>
    <col min="9971" max="9971" width="6.7109375" style="5" customWidth="1"/>
    <col min="9972" max="9972" width="5.85546875" style="5" customWidth="1"/>
    <col min="9973" max="9973" width="8.140625" style="5" customWidth="1"/>
    <col min="9974" max="9974" width="7.5703125" style="5" customWidth="1"/>
    <col min="9975" max="9975" width="10.85546875" style="5" customWidth="1"/>
    <col min="9976" max="9976" width="9.85546875" style="5" customWidth="1"/>
    <col min="9977" max="9977" width="13.85546875" style="5" customWidth="1"/>
    <col min="9978" max="9978" width="15" style="5" customWidth="1"/>
    <col min="9979" max="10035" width="10.28515625" style="5" customWidth="1"/>
    <col min="10036" max="10215" width="9.140625" style="5"/>
    <col min="10216" max="10216" width="5.42578125" style="5" customWidth="1"/>
    <col min="10217" max="10217" width="23.5703125" style="5" customWidth="1"/>
    <col min="10218" max="10218" width="6.85546875" style="5" customWidth="1"/>
    <col min="10219" max="10219" width="5.7109375" style="5" customWidth="1"/>
    <col min="10220" max="10220" width="5.28515625" style="5" customWidth="1"/>
    <col min="10221" max="10221" width="6.42578125" style="5" customWidth="1"/>
    <col min="10222" max="10223" width="5.42578125" style="5" customWidth="1"/>
    <col min="10224" max="10224" width="5" style="5" customWidth="1"/>
    <col min="10225" max="10225" width="7.7109375" style="5" customWidth="1"/>
    <col min="10226" max="10226" width="4.7109375" style="5" customWidth="1"/>
    <col min="10227" max="10227" width="6.7109375" style="5" customWidth="1"/>
    <col min="10228" max="10228" width="5.85546875" style="5" customWidth="1"/>
    <col min="10229" max="10229" width="8.140625" style="5" customWidth="1"/>
    <col min="10230" max="10230" width="7.5703125" style="5" customWidth="1"/>
    <col min="10231" max="10231" width="10.85546875" style="5" customWidth="1"/>
    <col min="10232" max="10232" width="9.85546875" style="5" customWidth="1"/>
    <col min="10233" max="10233" width="13.85546875" style="5" customWidth="1"/>
    <col min="10234" max="10234" width="15" style="5" customWidth="1"/>
    <col min="10235" max="10291" width="10.28515625" style="5" customWidth="1"/>
    <col min="10292" max="10471" width="9.140625" style="5"/>
    <col min="10472" max="10472" width="5.42578125" style="5" customWidth="1"/>
    <col min="10473" max="10473" width="23.5703125" style="5" customWidth="1"/>
    <col min="10474" max="10474" width="6.85546875" style="5" customWidth="1"/>
    <col min="10475" max="10475" width="5.7109375" style="5" customWidth="1"/>
    <col min="10476" max="10476" width="5.28515625" style="5" customWidth="1"/>
    <col min="10477" max="10477" width="6.42578125" style="5" customWidth="1"/>
    <col min="10478" max="10479" width="5.42578125" style="5" customWidth="1"/>
    <col min="10480" max="10480" width="5" style="5" customWidth="1"/>
    <col min="10481" max="10481" width="7.7109375" style="5" customWidth="1"/>
    <col min="10482" max="10482" width="4.7109375" style="5" customWidth="1"/>
    <col min="10483" max="10483" width="6.7109375" style="5" customWidth="1"/>
    <col min="10484" max="10484" width="5.85546875" style="5" customWidth="1"/>
    <col min="10485" max="10485" width="8.140625" style="5" customWidth="1"/>
    <col min="10486" max="10486" width="7.5703125" style="5" customWidth="1"/>
    <col min="10487" max="10487" width="10.85546875" style="5" customWidth="1"/>
    <col min="10488" max="10488" width="9.85546875" style="5" customWidth="1"/>
    <col min="10489" max="10489" width="13.85546875" style="5" customWidth="1"/>
    <col min="10490" max="10490" width="15" style="5" customWidth="1"/>
    <col min="10491" max="10547" width="10.28515625" style="5" customWidth="1"/>
    <col min="10548" max="10727" width="9.140625" style="5"/>
    <col min="10728" max="10728" width="5.42578125" style="5" customWidth="1"/>
    <col min="10729" max="10729" width="23.5703125" style="5" customWidth="1"/>
    <col min="10730" max="10730" width="6.85546875" style="5" customWidth="1"/>
    <col min="10731" max="10731" width="5.7109375" style="5" customWidth="1"/>
    <col min="10732" max="10732" width="5.28515625" style="5" customWidth="1"/>
    <col min="10733" max="10733" width="6.42578125" style="5" customWidth="1"/>
    <col min="10734" max="10735" width="5.42578125" style="5" customWidth="1"/>
    <col min="10736" max="10736" width="5" style="5" customWidth="1"/>
    <col min="10737" max="10737" width="7.7109375" style="5" customWidth="1"/>
    <col min="10738" max="10738" width="4.7109375" style="5" customWidth="1"/>
    <col min="10739" max="10739" width="6.7109375" style="5" customWidth="1"/>
    <col min="10740" max="10740" width="5.85546875" style="5" customWidth="1"/>
    <col min="10741" max="10741" width="8.140625" style="5" customWidth="1"/>
    <col min="10742" max="10742" width="7.5703125" style="5" customWidth="1"/>
    <col min="10743" max="10743" width="10.85546875" style="5" customWidth="1"/>
    <col min="10744" max="10744" width="9.85546875" style="5" customWidth="1"/>
    <col min="10745" max="10745" width="13.85546875" style="5" customWidth="1"/>
    <col min="10746" max="10746" width="15" style="5" customWidth="1"/>
    <col min="10747" max="10803" width="10.28515625" style="5" customWidth="1"/>
    <col min="10804" max="10983" width="9.140625" style="5"/>
    <col min="10984" max="10984" width="5.42578125" style="5" customWidth="1"/>
    <col min="10985" max="10985" width="23.5703125" style="5" customWidth="1"/>
    <col min="10986" max="10986" width="6.85546875" style="5" customWidth="1"/>
    <col min="10987" max="10987" width="5.7109375" style="5" customWidth="1"/>
    <col min="10988" max="10988" width="5.28515625" style="5" customWidth="1"/>
    <col min="10989" max="10989" width="6.42578125" style="5" customWidth="1"/>
    <col min="10990" max="10991" width="5.42578125" style="5" customWidth="1"/>
    <col min="10992" max="10992" width="5" style="5" customWidth="1"/>
    <col min="10993" max="10993" width="7.7109375" style="5" customWidth="1"/>
    <col min="10994" max="10994" width="4.7109375" style="5" customWidth="1"/>
    <col min="10995" max="10995" width="6.7109375" style="5" customWidth="1"/>
    <col min="10996" max="10996" width="5.85546875" style="5" customWidth="1"/>
    <col min="10997" max="10997" width="8.140625" style="5" customWidth="1"/>
    <col min="10998" max="10998" width="7.5703125" style="5" customWidth="1"/>
    <col min="10999" max="10999" width="10.85546875" style="5" customWidth="1"/>
    <col min="11000" max="11000" width="9.85546875" style="5" customWidth="1"/>
    <col min="11001" max="11001" width="13.85546875" style="5" customWidth="1"/>
    <col min="11002" max="11002" width="15" style="5" customWidth="1"/>
    <col min="11003" max="11059" width="10.28515625" style="5" customWidth="1"/>
    <col min="11060" max="11239" width="9.140625" style="5"/>
    <col min="11240" max="11240" width="5.42578125" style="5" customWidth="1"/>
    <col min="11241" max="11241" width="23.5703125" style="5" customWidth="1"/>
    <col min="11242" max="11242" width="6.85546875" style="5" customWidth="1"/>
    <col min="11243" max="11243" width="5.7109375" style="5" customWidth="1"/>
    <col min="11244" max="11244" width="5.28515625" style="5" customWidth="1"/>
    <col min="11245" max="11245" width="6.42578125" style="5" customWidth="1"/>
    <col min="11246" max="11247" width="5.42578125" style="5" customWidth="1"/>
    <col min="11248" max="11248" width="5" style="5" customWidth="1"/>
    <col min="11249" max="11249" width="7.7109375" style="5" customWidth="1"/>
    <col min="11250" max="11250" width="4.7109375" style="5" customWidth="1"/>
    <col min="11251" max="11251" width="6.7109375" style="5" customWidth="1"/>
    <col min="11252" max="11252" width="5.85546875" style="5" customWidth="1"/>
    <col min="11253" max="11253" width="8.140625" style="5" customWidth="1"/>
    <col min="11254" max="11254" width="7.5703125" style="5" customWidth="1"/>
    <col min="11255" max="11255" width="10.85546875" style="5" customWidth="1"/>
    <col min="11256" max="11256" width="9.85546875" style="5" customWidth="1"/>
    <col min="11257" max="11257" width="13.85546875" style="5" customWidth="1"/>
    <col min="11258" max="11258" width="15" style="5" customWidth="1"/>
    <col min="11259" max="11315" width="10.28515625" style="5" customWidth="1"/>
    <col min="11316" max="11495" width="9.140625" style="5"/>
    <col min="11496" max="11496" width="5.42578125" style="5" customWidth="1"/>
    <col min="11497" max="11497" width="23.5703125" style="5" customWidth="1"/>
    <col min="11498" max="11498" width="6.85546875" style="5" customWidth="1"/>
    <col min="11499" max="11499" width="5.7109375" style="5" customWidth="1"/>
    <col min="11500" max="11500" width="5.28515625" style="5" customWidth="1"/>
    <col min="11501" max="11501" width="6.42578125" style="5" customWidth="1"/>
    <col min="11502" max="11503" width="5.42578125" style="5" customWidth="1"/>
    <col min="11504" max="11504" width="5" style="5" customWidth="1"/>
    <col min="11505" max="11505" width="7.7109375" style="5" customWidth="1"/>
    <col min="11506" max="11506" width="4.7109375" style="5" customWidth="1"/>
    <col min="11507" max="11507" width="6.7109375" style="5" customWidth="1"/>
    <col min="11508" max="11508" width="5.85546875" style="5" customWidth="1"/>
    <col min="11509" max="11509" width="8.140625" style="5" customWidth="1"/>
    <col min="11510" max="11510" width="7.5703125" style="5" customWidth="1"/>
    <col min="11511" max="11511" width="10.85546875" style="5" customWidth="1"/>
    <col min="11512" max="11512" width="9.85546875" style="5" customWidth="1"/>
    <col min="11513" max="11513" width="13.85546875" style="5" customWidth="1"/>
    <col min="11514" max="11514" width="15" style="5" customWidth="1"/>
    <col min="11515" max="11571" width="10.28515625" style="5" customWidth="1"/>
    <col min="11572" max="11751" width="9.140625" style="5"/>
    <col min="11752" max="11752" width="5.42578125" style="5" customWidth="1"/>
    <col min="11753" max="11753" width="23.5703125" style="5" customWidth="1"/>
    <col min="11754" max="11754" width="6.85546875" style="5" customWidth="1"/>
    <col min="11755" max="11755" width="5.7109375" style="5" customWidth="1"/>
    <col min="11756" max="11756" width="5.28515625" style="5" customWidth="1"/>
    <col min="11757" max="11757" width="6.42578125" style="5" customWidth="1"/>
    <col min="11758" max="11759" width="5.42578125" style="5" customWidth="1"/>
    <col min="11760" max="11760" width="5" style="5" customWidth="1"/>
    <col min="11761" max="11761" width="7.7109375" style="5" customWidth="1"/>
    <col min="11762" max="11762" width="4.7109375" style="5" customWidth="1"/>
    <col min="11763" max="11763" width="6.7109375" style="5" customWidth="1"/>
    <col min="11764" max="11764" width="5.85546875" style="5" customWidth="1"/>
    <col min="11765" max="11765" width="8.140625" style="5" customWidth="1"/>
    <col min="11766" max="11766" width="7.5703125" style="5" customWidth="1"/>
    <col min="11767" max="11767" width="10.85546875" style="5" customWidth="1"/>
    <col min="11768" max="11768" width="9.85546875" style="5" customWidth="1"/>
    <col min="11769" max="11769" width="13.85546875" style="5" customWidth="1"/>
    <col min="11770" max="11770" width="15" style="5" customWidth="1"/>
    <col min="11771" max="11827" width="10.28515625" style="5" customWidth="1"/>
    <col min="11828" max="12007" width="9.140625" style="5"/>
    <col min="12008" max="12008" width="5.42578125" style="5" customWidth="1"/>
    <col min="12009" max="12009" width="23.5703125" style="5" customWidth="1"/>
    <col min="12010" max="12010" width="6.85546875" style="5" customWidth="1"/>
    <col min="12011" max="12011" width="5.7109375" style="5" customWidth="1"/>
    <col min="12012" max="12012" width="5.28515625" style="5" customWidth="1"/>
    <col min="12013" max="12013" width="6.42578125" style="5" customWidth="1"/>
    <col min="12014" max="12015" width="5.42578125" style="5" customWidth="1"/>
    <col min="12016" max="12016" width="5" style="5" customWidth="1"/>
    <col min="12017" max="12017" width="7.7109375" style="5" customWidth="1"/>
    <col min="12018" max="12018" width="4.7109375" style="5" customWidth="1"/>
    <col min="12019" max="12019" width="6.7109375" style="5" customWidth="1"/>
    <col min="12020" max="12020" width="5.85546875" style="5" customWidth="1"/>
    <col min="12021" max="12021" width="8.140625" style="5" customWidth="1"/>
    <col min="12022" max="12022" width="7.5703125" style="5" customWidth="1"/>
    <col min="12023" max="12023" width="10.85546875" style="5" customWidth="1"/>
    <col min="12024" max="12024" width="9.85546875" style="5" customWidth="1"/>
    <col min="12025" max="12025" width="13.85546875" style="5" customWidth="1"/>
    <col min="12026" max="12026" width="15" style="5" customWidth="1"/>
    <col min="12027" max="12083" width="10.28515625" style="5" customWidth="1"/>
    <col min="12084" max="12263" width="9.140625" style="5"/>
    <col min="12264" max="12264" width="5.42578125" style="5" customWidth="1"/>
    <col min="12265" max="12265" width="23.5703125" style="5" customWidth="1"/>
    <col min="12266" max="12266" width="6.85546875" style="5" customWidth="1"/>
    <col min="12267" max="12267" width="5.7109375" style="5" customWidth="1"/>
    <col min="12268" max="12268" width="5.28515625" style="5" customWidth="1"/>
    <col min="12269" max="12269" width="6.42578125" style="5" customWidth="1"/>
    <col min="12270" max="12271" width="5.42578125" style="5" customWidth="1"/>
    <col min="12272" max="12272" width="5" style="5" customWidth="1"/>
    <col min="12273" max="12273" width="7.7109375" style="5" customWidth="1"/>
    <col min="12274" max="12274" width="4.7109375" style="5" customWidth="1"/>
    <col min="12275" max="12275" width="6.7109375" style="5" customWidth="1"/>
    <col min="12276" max="12276" width="5.85546875" style="5" customWidth="1"/>
    <col min="12277" max="12277" width="8.140625" style="5" customWidth="1"/>
    <col min="12278" max="12278" width="7.5703125" style="5" customWidth="1"/>
    <col min="12279" max="12279" width="10.85546875" style="5" customWidth="1"/>
    <col min="12280" max="12280" width="9.85546875" style="5" customWidth="1"/>
    <col min="12281" max="12281" width="13.85546875" style="5" customWidth="1"/>
    <col min="12282" max="12282" width="15" style="5" customWidth="1"/>
    <col min="12283" max="12339" width="10.28515625" style="5" customWidth="1"/>
    <col min="12340" max="12519" width="9.140625" style="5"/>
    <col min="12520" max="12520" width="5.42578125" style="5" customWidth="1"/>
    <col min="12521" max="12521" width="23.5703125" style="5" customWidth="1"/>
    <col min="12522" max="12522" width="6.85546875" style="5" customWidth="1"/>
    <col min="12523" max="12523" width="5.7109375" style="5" customWidth="1"/>
    <col min="12524" max="12524" width="5.28515625" style="5" customWidth="1"/>
    <col min="12525" max="12525" width="6.42578125" style="5" customWidth="1"/>
    <col min="12526" max="12527" width="5.42578125" style="5" customWidth="1"/>
    <col min="12528" max="12528" width="5" style="5" customWidth="1"/>
    <col min="12529" max="12529" width="7.7109375" style="5" customWidth="1"/>
    <col min="12530" max="12530" width="4.7109375" style="5" customWidth="1"/>
    <col min="12531" max="12531" width="6.7109375" style="5" customWidth="1"/>
    <col min="12532" max="12532" width="5.85546875" style="5" customWidth="1"/>
    <col min="12533" max="12533" width="8.140625" style="5" customWidth="1"/>
    <col min="12534" max="12534" width="7.5703125" style="5" customWidth="1"/>
    <col min="12535" max="12535" width="10.85546875" style="5" customWidth="1"/>
    <col min="12536" max="12536" width="9.85546875" style="5" customWidth="1"/>
    <col min="12537" max="12537" width="13.85546875" style="5" customWidth="1"/>
    <col min="12538" max="12538" width="15" style="5" customWidth="1"/>
    <col min="12539" max="12595" width="10.28515625" style="5" customWidth="1"/>
    <col min="12596" max="12775" width="9.140625" style="5"/>
    <col min="12776" max="12776" width="5.42578125" style="5" customWidth="1"/>
    <col min="12777" max="12777" width="23.5703125" style="5" customWidth="1"/>
    <col min="12778" max="12778" width="6.85546875" style="5" customWidth="1"/>
    <col min="12779" max="12779" width="5.7109375" style="5" customWidth="1"/>
    <col min="12780" max="12780" width="5.28515625" style="5" customWidth="1"/>
    <col min="12781" max="12781" width="6.42578125" style="5" customWidth="1"/>
    <col min="12782" max="12783" width="5.42578125" style="5" customWidth="1"/>
    <col min="12784" max="12784" width="5" style="5" customWidth="1"/>
    <col min="12785" max="12785" width="7.7109375" style="5" customWidth="1"/>
    <col min="12786" max="12786" width="4.7109375" style="5" customWidth="1"/>
    <col min="12787" max="12787" width="6.7109375" style="5" customWidth="1"/>
    <col min="12788" max="12788" width="5.85546875" style="5" customWidth="1"/>
    <col min="12789" max="12789" width="8.140625" style="5" customWidth="1"/>
    <col min="12790" max="12790" width="7.5703125" style="5" customWidth="1"/>
    <col min="12791" max="12791" width="10.85546875" style="5" customWidth="1"/>
    <col min="12792" max="12792" width="9.85546875" style="5" customWidth="1"/>
    <col min="12793" max="12793" width="13.85546875" style="5" customWidth="1"/>
    <col min="12794" max="12794" width="15" style="5" customWidth="1"/>
    <col min="12795" max="12851" width="10.28515625" style="5" customWidth="1"/>
    <col min="12852" max="13031" width="9.140625" style="5"/>
    <col min="13032" max="13032" width="5.42578125" style="5" customWidth="1"/>
    <col min="13033" max="13033" width="23.5703125" style="5" customWidth="1"/>
    <col min="13034" max="13034" width="6.85546875" style="5" customWidth="1"/>
    <col min="13035" max="13035" width="5.7109375" style="5" customWidth="1"/>
    <col min="13036" max="13036" width="5.28515625" style="5" customWidth="1"/>
    <col min="13037" max="13037" width="6.42578125" style="5" customWidth="1"/>
    <col min="13038" max="13039" width="5.42578125" style="5" customWidth="1"/>
    <col min="13040" max="13040" width="5" style="5" customWidth="1"/>
    <col min="13041" max="13041" width="7.7109375" style="5" customWidth="1"/>
    <col min="13042" max="13042" width="4.7109375" style="5" customWidth="1"/>
    <col min="13043" max="13043" width="6.7109375" style="5" customWidth="1"/>
    <col min="13044" max="13044" width="5.85546875" style="5" customWidth="1"/>
    <col min="13045" max="13045" width="8.140625" style="5" customWidth="1"/>
    <col min="13046" max="13046" width="7.5703125" style="5" customWidth="1"/>
    <col min="13047" max="13047" width="10.85546875" style="5" customWidth="1"/>
    <col min="13048" max="13048" width="9.85546875" style="5" customWidth="1"/>
    <col min="13049" max="13049" width="13.85546875" style="5" customWidth="1"/>
    <col min="13050" max="13050" width="15" style="5" customWidth="1"/>
    <col min="13051" max="13107" width="10.28515625" style="5" customWidth="1"/>
    <col min="13108" max="13287" width="9.140625" style="5"/>
    <col min="13288" max="13288" width="5.42578125" style="5" customWidth="1"/>
    <col min="13289" max="13289" width="23.5703125" style="5" customWidth="1"/>
    <col min="13290" max="13290" width="6.85546875" style="5" customWidth="1"/>
    <col min="13291" max="13291" width="5.7109375" style="5" customWidth="1"/>
    <col min="13292" max="13292" width="5.28515625" style="5" customWidth="1"/>
    <col min="13293" max="13293" width="6.42578125" style="5" customWidth="1"/>
    <col min="13294" max="13295" width="5.42578125" style="5" customWidth="1"/>
    <col min="13296" max="13296" width="5" style="5" customWidth="1"/>
    <col min="13297" max="13297" width="7.7109375" style="5" customWidth="1"/>
    <col min="13298" max="13298" width="4.7109375" style="5" customWidth="1"/>
    <col min="13299" max="13299" width="6.7109375" style="5" customWidth="1"/>
    <col min="13300" max="13300" width="5.85546875" style="5" customWidth="1"/>
    <col min="13301" max="13301" width="8.140625" style="5" customWidth="1"/>
    <col min="13302" max="13302" width="7.5703125" style="5" customWidth="1"/>
    <col min="13303" max="13303" width="10.85546875" style="5" customWidth="1"/>
    <col min="13304" max="13304" width="9.85546875" style="5" customWidth="1"/>
    <col min="13305" max="13305" width="13.85546875" style="5" customWidth="1"/>
    <col min="13306" max="13306" width="15" style="5" customWidth="1"/>
    <col min="13307" max="13363" width="10.28515625" style="5" customWidth="1"/>
    <col min="13364" max="13543" width="9.140625" style="5"/>
    <col min="13544" max="13544" width="5.42578125" style="5" customWidth="1"/>
    <col min="13545" max="13545" width="23.5703125" style="5" customWidth="1"/>
    <col min="13546" max="13546" width="6.85546875" style="5" customWidth="1"/>
    <col min="13547" max="13547" width="5.7109375" style="5" customWidth="1"/>
    <col min="13548" max="13548" width="5.28515625" style="5" customWidth="1"/>
    <col min="13549" max="13549" width="6.42578125" style="5" customWidth="1"/>
    <col min="13550" max="13551" width="5.42578125" style="5" customWidth="1"/>
    <col min="13552" max="13552" width="5" style="5" customWidth="1"/>
    <col min="13553" max="13553" width="7.7109375" style="5" customWidth="1"/>
    <col min="13554" max="13554" width="4.7109375" style="5" customWidth="1"/>
    <col min="13555" max="13555" width="6.7109375" style="5" customWidth="1"/>
    <col min="13556" max="13556" width="5.85546875" style="5" customWidth="1"/>
    <col min="13557" max="13557" width="8.140625" style="5" customWidth="1"/>
    <col min="13558" max="13558" width="7.5703125" style="5" customWidth="1"/>
    <col min="13559" max="13559" width="10.85546875" style="5" customWidth="1"/>
    <col min="13560" max="13560" width="9.85546875" style="5" customWidth="1"/>
    <col min="13561" max="13561" width="13.85546875" style="5" customWidth="1"/>
    <col min="13562" max="13562" width="15" style="5" customWidth="1"/>
    <col min="13563" max="13619" width="10.28515625" style="5" customWidth="1"/>
    <col min="13620" max="13799" width="9.140625" style="5"/>
    <col min="13800" max="13800" width="5.42578125" style="5" customWidth="1"/>
    <col min="13801" max="13801" width="23.5703125" style="5" customWidth="1"/>
    <col min="13802" max="13802" width="6.85546875" style="5" customWidth="1"/>
    <col min="13803" max="13803" width="5.7109375" style="5" customWidth="1"/>
    <col min="13804" max="13804" width="5.28515625" style="5" customWidth="1"/>
    <col min="13805" max="13805" width="6.42578125" style="5" customWidth="1"/>
    <col min="13806" max="13807" width="5.42578125" style="5" customWidth="1"/>
    <col min="13808" max="13808" width="5" style="5" customWidth="1"/>
    <col min="13809" max="13809" width="7.7109375" style="5" customWidth="1"/>
    <col min="13810" max="13810" width="4.7109375" style="5" customWidth="1"/>
    <col min="13811" max="13811" width="6.7109375" style="5" customWidth="1"/>
    <col min="13812" max="13812" width="5.85546875" style="5" customWidth="1"/>
    <col min="13813" max="13813" width="8.140625" style="5" customWidth="1"/>
    <col min="13814" max="13814" width="7.5703125" style="5" customWidth="1"/>
    <col min="13815" max="13815" width="10.85546875" style="5" customWidth="1"/>
    <col min="13816" max="13816" width="9.85546875" style="5" customWidth="1"/>
    <col min="13817" max="13817" width="13.85546875" style="5" customWidth="1"/>
    <col min="13818" max="13818" width="15" style="5" customWidth="1"/>
    <col min="13819" max="13875" width="10.28515625" style="5" customWidth="1"/>
    <col min="13876" max="14055" width="9.140625" style="5"/>
    <col min="14056" max="14056" width="5.42578125" style="5" customWidth="1"/>
    <col min="14057" max="14057" width="23.5703125" style="5" customWidth="1"/>
    <col min="14058" max="14058" width="6.85546875" style="5" customWidth="1"/>
    <col min="14059" max="14059" width="5.7109375" style="5" customWidth="1"/>
    <col min="14060" max="14060" width="5.28515625" style="5" customWidth="1"/>
    <col min="14061" max="14061" width="6.42578125" style="5" customWidth="1"/>
    <col min="14062" max="14063" width="5.42578125" style="5" customWidth="1"/>
    <col min="14064" max="14064" width="5" style="5" customWidth="1"/>
    <col min="14065" max="14065" width="7.7109375" style="5" customWidth="1"/>
    <col min="14066" max="14066" width="4.7109375" style="5" customWidth="1"/>
    <col min="14067" max="14067" width="6.7109375" style="5" customWidth="1"/>
    <col min="14068" max="14068" width="5.85546875" style="5" customWidth="1"/>
    <col min="14069" max="14069" width="8.140625" style="5" customWidth="1"/>
    <col min="14070" max="14070" width="7.5703125" style="5" customWidth="1"/>
    <col min="14071" max="14071" width="10.85546875" style="5" customWidth="1"/>
    <col min="14072" max="14072" width="9.85546875" style="5" customWidth="1"/>
    <col min="14073" max="14073" width="13.85546875" style="5" customWidth="1"/>
    <col min="14074" max="14074" width="15" style="5" customWidth="1"/>
    <col min="14075" max="14131" width="10.28515625" style="5" customWidth="1"/>
    <col min="14132" max="14311" width="9.140625" style="5"/>
    <col min="14312" max="14312" width="5.42578125" style="5" customWidth="1"/>
    <col min="14313" max="14313" width="23.5703125" style="5" customWidth="1"/>
    <col min="14314" max="14314" width="6.85546875" style="5" customWidth="1"/>
    <col min="14315" max="14315" width="5.7109375" style="5" customWidth="1"/>
    <col min="14316" max="14316" width="5.28515625" style="5" customWidth="1"/>
    <col min="14317" max="14317" width="6.42578125" style="5" customWidth="1"/>
    <col min="14318" max="14319" width="5.42578125" style="5" customWidth="1"/>
    <col min="14320" max="14320" width="5" style="5" customWidth="1"/>
    <col min="14321" max="14321" width="7.7109375" style="5" customWidth="1"/>
    <col min="14322" max="14322" width="4.7109375" style="5" customWidth="1"/>
    <col min="14323" max="14323" width="6.7109375" style="5" customWidth="1"/>
    <col min="14324" max="14324" width="5.85546875" style="5" customWidth="1"/>
    <col min="14325" max="14325" width="8.140625" style="5" customWidth="1"/>
    <col min="14326" max="14326" width="7.5703125" style="5" customWidth="1"/>
    <col min="14327" max="14327" width="10.85546875" style="5" customWidth="1"/>
    <col min="14328" max="14328" width="9.85546875" style="5" customWidth="1"/>
    <col min="14329" max="14329" width="13.85546875" style="5" customWidth="1"/>
    <col min="14330" max="14330" width="15" style="5" customWidth="1"/>
    <col min="14331" max="14387" width="10.28515625" style="5" customWidth="1"/>
    <col min="14388" max="14567" width="9.140625" style="5"/>
    <col min="14568" max="14568" width="5.42578125" style="5" customWidth="1"/>
    <col min="14569" max="14569" width="23.5703125" style="5" customWidth="1"/>
    <col min="14570" max="14570" width="6.85546875" style="5" customWidth="1"/>
    <col min="14571" max="14571" width="5.7109375" style="5" customWidth="1"/>
    <col min="14572" max="14572" width="5.28515625" style="5" customWidth="1"/>
    <col min="14573" max="14573" width="6.42578125" style="5" customWidth="1"/>
    <col min="14574" max="14575" width="5.42578125" style="5" customWidth="1"/>
    <col min="14576" max="14576" width="5" style="5" customWidth="1"/>
    <col min="14577" max="14577" width="7.7109375" style="5" customWidth="1"/>
    <col min="14578" max="14578" width="4.7109375" style="5" customWidth="1"/>
    <col min="14579" max="14579" width="6.7109375" style="5" customWidth="1"/>
    <col min="14580" max="14580" width="5.85546875" style="5" customWidth="1"/>
    <col min="14581" max="14581" width="8.140625" style="5" customWidth="1"/>
    <col min="14582" max="14582" width="7.5703125" style="5" customWidth="1"/>
    <col min="14583" max="14583" width="10.85546875" style="5" customWidth="1"/>
    <col min="14584" max="14584" width="9.85546875" style="5" customWidth="1"/>
    <col min="14585" max="14585" width="13.85546875" style="5" customWidth="1"/>
    <col min="14586" max="14586" width="15" style="5" customWidth="1"/>
    <col min="14587" max="14643" width="10.28515625" style="5" customWidth="1"/>
    <col min="14644" max="14823" width="9.140625" style="5"/>
    <col min="14824" max="14824" width="5.42578125" style="5" customWidth="1"/>
    <col min="14825" max="14825" width="23.5703125" style="5" customWidth="1"/>
    <col min="14826" max="14826" width="6.85546875" style="5" customWidth="1"/>
    <col min="14827" max="14827" width="5.7109375" style="5" customWidth="1"/>
    <col min="14828" max="14828" width="5.28515625" style="5" customWidth="1"/>
    <col min="14829" max="14829" width="6.42578125" style="5" customWidth="1"/>
    <col min="14830" max="14831" width="5.42578125" style="5" customWidth="1"/>
    <col min="14832" max="14832" width="5" style="5" customWidth="1"/>
    <col min="14833" max="14833" width="7.7109375" style="5" customWidth="1"/>
    <col min="14834" max="14834" width="4.7109375" style="5" customWidth="1"/>
    <col min="14835" max="14835" width="6.7109375" style="5" customWidth="1"/>
    <col min="14836" max="14836" width="5.85546875" style="5" customWidth="1"/>
    <col min="14837" max="14837" width="8.140625" style="5" customWidth="1"/>
    <col min="14838" max="14838" width="7.5703125" style="5" customWidth="1"/>
    <col min="14839" max="14839" width="10.85546875" style="5" customWidth="1"/>
    <col min="14840" max="14840" width="9.85546875" style="5" customWidth="1"/>
    <col min="14841" max="14841" width="13.85546875" style="5" customWidth="1"/>
    <col min="14842" max="14842" width="15" style="5" customWidth="1"/>
    <col min="14843" max="14899" width="10.28515625" style="5" customWidth="1"/>
    <col min="14900" max="15079" width="9.140625" style="5"/>
    <col min="15080" max="15080" width="5.42578125" style="5" customWidth="1"/>
    <col min="15081" max="15081" width="23.5703125" style="5" customWidth="1"/>
    <col min="15082" max="15082" width="6.85546875" style="5" customWidth="1"/>
    <col min="15083" max="15083" width="5.7109375" style="5" customWidth="1"/>
    <col min="15084" max="15084" width="5.28515625" style="5" customWidth="1"/>
    <col min="15085" max="15085" width="6.42578125" style="5" customWidth="1"/>
    <col min="15086" max="15087" width="5.42578125" style="5" customWidth="1"/>
    <col min="15088" max="15088" width="5" style="5" customWidth="1"/>
    <col min="15089" max="15089" width="7.7109375" style="5" customWidth="1"/>
    <col min="15090" max="15090" width="4.7109375" style="5" customWidth="1"/>
    <col min="15091" max="15091" width="6.7109375" style="5" customWidth="1"/>
    <col min="15092" max="15092" width="5.85546875" style="5" customWidth="1"/>
    <col min="15093" max="15093" width="8.140625" style="5" customWidth="1"/>
    <col min="15094" max="15094" width="7.5703125" style="5" customWidth="1"/>
    <col min="15095" max="15095" width="10.85546875" style="5" customWidth="1"/>
    <col min="15096" max="15096" width="9.85546875" style="5" customWidth="1"/>
    <col min="15097" max="15097" width="13.85546875" style="5" customWidth="1"/>
    <col min="15098" max="15098" width="15" style="5" customWidth="1"/>
    <col min="15099" max="15155" width="10.28515625" style="5" customWidth="1"/>
    <col min="15156" max="15335" width="9.140625" style="5"/>
    <col min="15336" max="15336" width="5.42578125" style="5" customWidth="1"/>
    <col min="15337" max="15337" width="23.5703125" style="5" customWidth="1"/>
    <col min="15338" max="15338" width="6.85546875" style="5" customWidth="1"/>
    <col min="15339" max="15339" width="5.7109375" style="5" customWidth="1"/>
    <col min="15340" max="15340" width="5.28515625" style="5" customWidth="1"/>
    <col min="15341" max="15341" width="6.42578125" style="5" customWidth="1"/>
    <col min="15342" max="15343" width="5.42578125" style="5" customWidth="1"/>
    <col min="15344" max="15344" width="5" style="5" customWidth="1"/>
    <col min="15345" max="15345" width="7.7109375" style="5" customWidth="1"/>
    <col min="15346" max="15346" width="4.7109375" style="5" customWidth="1"/>
    <col min="15347" max="15347" width="6.7109375" style="5" customWidth="1"/>
    <col min="15348" max="15348" width="5.85546875" style="5" customWidth="1"/>
    <col min="15349" max="15349" width="8.140625" style="5" customWidth="1"/>
    <col min="15350" max="15350" width="7.5703125" style="5" customWidth="1"/>
    <col min="15351" max="15351" width="10.85546875" style="5" customWidth="1"/>
    <col min="15352" max="15352" width="9.85546875" style="5" customWidth="1"/>
    <col min="15353" max="15353" width="13.85546875" style="5" customWidth="1"/>
    <col min="15354" max="15354" width="15" style="5" customWidth="1"/>
    <col min="15355" max="15411" width="10.28515625" style="5" customWidth="1"/>
    <col min="15412" max="15591" width="9.140625" style="5"/>
    <col min="15592" max="15592" width="5.42578125" style="5" customWidth="1"/>
    <col min="15593" max="15593" width="23.5703125" style="5" customWidth="1"/>
    <col min="15594" max="15594" width="6.85546875" style="5" customWidth="1"/>
    <col min="15595" max="15595" width="5.7109375" style="5" customWidth="1"/>
    <col min="15596" max="15596" width="5.28515625" style="5" customWidth="1"/>
    <col min="15597" max="15597" width="6.42578125" style="5" customWidth="1"/>
    <col min="15598" max="15599" width="5.42578125" style="5" customWidth="1"/>
    <col min="15600" max="15600" width="5" style="5" customWidth="1"/>
    <col min="15601" max="15601" width="7.7109375" style="5" customWidth="1"/>
    <col min="15602" max="15602" width="4.7109375" style="5" customWidth="1"/>
    <col min="15603" max="15603" width="6.7109375" style="5" customWidth="1"/>
    <col min="15604" max="15604" width="5.85546875" style="5" customWidth="1"/>
    <col min="15605" max="15605" width="8.140625" style="5" customWidth="1"/>
    <col min="15606" max="15606" width="7.5703125" style="5" customWidth="1"/>
    <col min="15607" max="15607" width="10.85546875" style="5" customWidth="1"/>
    <col min="15608" max="15608" width="9.85546875" style="5" customWidth="1"/>
    <col min="15609" max="15609" width="13.85546875" style="5" customWidth="1"/>
    <col min="15610" max="15610" width="15" style="5" customWidth="1"/>
    <col min="15611" max="15667" width="10.28515625" style="5" customWidth="1"/>
    <col min="15668" max="15847" width="9.140625" style="5"/>
    <col min="15848" max="15848" width="5.42578125" style="5" customWidth="1"/>
    <col min="15849" max="15849" width="23.5703125" style="5" customWidth="1"/>
    <col min="15850" max="15850" width="6.85546875" style="5" customWidth="1"/>
    <col min="15851" max="15851" width="5.7109375" style="5" customWidth="1"/>
    <col min="15852" max="15852" width="5.28515625" style="5" customWidth="1"/>
    <col min="15853" max="15853" width="6.42578125" style="5" customWidth="1"/>
    <col min="15854" max="15855" width="5.42578125" style="5" customWidth="1"/>
    <col min="15856" max="15856" width="5" style="5" customWidth="1"/>
    <col min="15857" max="15857" width="7.7109375" style="5" customWidth="1"/>
    <col min="15858" max="15858" width="4.7109375" style="5" customWidth="1"/>
    <col min="15859" max="15859" width="6.7109375" style="5" customWidth="1"/>
    <col min="15860" max="15860" width="5.85546875" style="5" customWidth="1"/>
    <col min="15861" max="15861" width="8.140625" style="5" customWidth="1"/>
    <col min="15862" max="15862" width="7.5703125" style="5" customWidth="1"/>
    <col min="15863" max="15863" width="10.85546875" style="5" customWidth="1"/>
    <col min="15864" max="15864" width="9.85546875" style="5" customWidth="1"/>
    <col min="15865" max="15865" width="13.85546875" style="5" customWidth="1"/>
    <col min="15866" max="15866" width="15" style="5" customWidth="1"/>
    <col min="15867" max="15923" width="10.28515625" style="5" customWidth="1"/>
    <col min="15924" max="16103" width="9.140625" style="5"/>
    <col min="16104" max="16104" width="5.42578125" style="5" customWidth="1"/>
    <col min="16105" max="16105" width="23.5703125" style="5" customWidth="1"/>
    <col min="16106" max="16106" width="6.85546875" style="5" customWidth="1"/>
    <col min="16107" max="16107" width="5.7109375" style="5" customWidth="1"/>
    <col min="16108" max="16108" width="5.28515625" style="5" customWidth="1"/>
    <col min="16109" max="16109" width="6.42578125" style="5" customWidth="1"/>
    <col min="16110" max="16111" width="5.42578125" style="5" customWidth="1"/>
    <col min="16112" max="16112" width="5" style="5" customWidth="1"/>
    <col min="16113" max="16113" width="7.7109375" style="5" customWidth="1"/>
    <col min="16114" max="16114" width="4.7109375" style="5" customWidth="1"/>
    <col min="16115" max="16115" width="6.7109375" style="5" customWidth="1"/>
    <col min="16116" max="16116" width="5.85546875" style="5" customWidth="1"/>
    <col min="16117" max="16117" width="8.140625" style="5" customWidth="1"/>
    <col min="16118" max="16118" width="7.5703125" style="5" customWidth="1"/>
    <col min="16119" max="16119" width="10.85546875" style="5" customWidth="1"/>
    <col min="16120" max="16120" width="9.85546875" style="5" customWidth="1"/>
    <col min="16121" max="16121" width="13.85546875" style="5" customWidth="1"/>
    <col min="16122" max="16122" width="15" style="5" customWidth="1"/>
    <col min="16123" max="16179" width="10.28515625" style="5" customWidth="1"/>
    <col min="16180" max="16384" width="9.140625" style="5"/>
  </cols>
  <sheetData>
    <row r="1" spans="1:52" s="48" customFormat="1" ht="24" customHeight="1" x14ac:dyDescent="0.35">
      <c r="A1" s="43" t="s">
        <v>225</v>
      </c>
      <c r="B1" s="44"/>
      <c r="C1" s="45"/>
      <c r="D1" s="46"/>
      <c r="E1" s="47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1:52" s="48" customFormat="1" ht="24" customHeight="1" x14ac:dyDescent="0.35">
      <c r="A2" s="43" t="s">
        <v>0</v>
      </c>
      <c r="B2" s="44"/>
      <c r="C2" s="45"/>
      <c r="D2" s="46"/>
      <c r="E2" s="47"/>
      <c r="G2" s="51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</row>
    <row r="3" spans="1:52" s="48" customFormat="1" ht="6" customHeight="1" x14ac:dyDescent="0.35">
      <c r="A3" s="43"/>
      <c r="B3" s="44"/>
      <c r="C3" s="45"/>
      <c r="D3" s="46"/>
      <c r="E3" s="47"/>
      <c r="G3" s="5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</row>
    <row r="4" spans="1:52" ht="18.75" x14ac:dyDescent="0.3">
      <c r="A4" s="104" t="s">
        <v>273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52" ht="18.75" x14ac:dyDescent="0.3">
      <c r="A5" s="52"/>
      <c r="B5" s="52"/>
      <c r="C5" s="52"/>
      <c r="D5" s="52"/>
      <c r="E5" s="52"/>
      <c r="F5" s="52"/>
      <c r="G5" s="52" t="s">
        <v>272</v>
      </c>
      <c r="H5" s="52"/>
      <c r="I5" s="52"/>
      <c r="J5" s="52"/>
      <c r="K5" s="52"/>
    </row>
    <row r="6" spans="1:52" ht="18.75" x14ac:dyDescent="0.3">
      <c r="A6" s="53" t="s">
        <v>274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52" ht="18.75" x14ac:dyDescent="0.3">
      <c r="A7" s="112" t="s">
        <v>277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52" ht="19.5" thickBot="1" x14ac:dyDescent="0.35">
      <c r="A8" s="95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52" s="57" customFormat="1" ht="13.5" thickTop="1" x14ac:dyDescent="0.15">
      <c r="A9" s="108" t="s">
        <v>1</v>
      </c>
      <c r="B9" s="110" t="s">
        <v>211</v>
      </c>
      <c r="C9" s="105" t="s">
        <v>209</v>
      </c>
      <c r="D9" s="105"/>
      <c r="E9" s="105"/>
      <c r="F9" s="105"/>
      <c r="G9" s="105" t="s">
        <v>212</v>
      </c>
      <c r="H9" s="105"/>
      <c r="I9" s="105" t="s">
        <v>213</v>
      </c>
      <c r="J9" s="105"/>
      <c r="K9" s="106" t="s">
        <v>227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</row>
    <row r="10" spans="1:52" s="56" customFormat="1" ht="25.5" x14ac:dyDescent="0.15">
      <c r="A10" s="109"/>
      <c r="B10" s="111"/>
      <c r="C10" s="96" t="s">
        <v>210</v>
      </c>
      <c r="D10" s="96" t="s">
        <v>2</v>
      </c>
      <c r="E10" s="58" t="s">
        <v>3</v>
      </c>
      <c r="F10" s="96"/>
      <c r="G10" s="96" t="s">
        <v>215</v>
      </c>
      <c r="H10" s="96" t="s">
        <v>226</v>
      </c>
      <c r="I10" s="96" t="s">
        <v>214</v>
      </c>
      <c r="J10" s="96" t="s">
        <v>216</v>
      </c>
      <c r="K10" s="10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</row>
    <row r="11" spans="1:52" s="56" customFormat="1" ht="14.25" customHeight="1" x14ac:dyDescent="0.25">
      <c r="A11" s="117" t="s">
        <v>4</v>
      </c>
      <c r="B11" s="118" t="s">
        <v>228</v>
      </c>
      <c r="C11" s="32"/>
      <c r="D11" s="97"/>
      <c r="E11" s="32"/>
      <c r="F11" s="97"/>
      <c r="G11" s="97"/>
      <c r="H11" s="97"/>
      <c r="I11" s="97"/>
      <c r="J11" s="97"/>
      <c r="K11" s="98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52" s="4" customFormat="1" ht="14.25" customHeight="1" x14ac:dyDescent="0.25">
      <c r="A12" s="119">
        <v>1</v>
      </c>
      <c r="B12" s="120" t="s">
        <v>5</v>
      </c>
      <c r="C12" s="20">
        <v>5.76</v>
      </c>
      <c r="D12" s="18">
        <v>0.7</v>
      </c>
      <c r="E12" s="17"/>
      <c r="F12" s="19">
        <f>C12+D12+E12</f>
        <v>6.46</v>
      </c>
      <c r="G12" s="41">
        <f>F12*1490000</f>
        <v>9625400</v>
      </c>
      <c r="H12" s="41">
        <f>G12/22-G12*10.5%/22</f>
        <v>391578.77272727271</v>
      </c>
      <c r="I12" s="41"/>
      <c r="J12" s="41"/>
      <c r="K12" s="42">
        <f>H12+J12</f>
        <v>391578.77272727271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52" ht="14.25" customHeight="1" x14ac:dyDescent="0.25">
      <c r="A13" s="119">
        <v>2</v>
      </c>
      <c r="B13" s="120" t="s">
        <v>6</v>
      </c>
      <c r="C13" s="22">
        <v>4.4000000000000004</v>
      </c>
      <c r="D13" s="18">
        <v>0.5</v>
      </c>
      <c r="E13" s="19"/>
      <c r="F13" s="19">
        <f t="shared" ref="F13:F80" si="0">C13+D13+E13</f>
        <v>4.9000000000000004</v>
      </c>
      <c r="G13" s="41">
        <f t="shared" ref="G13:G80" si="1">F13*1490000</f>
        <v>7301000.0000000009</v>
      </c>
      <c r="H13" s="41">
        <f t="shared" ref="H13:H80" si="2">G13/22-G13*10.5%/22</f>
        <v>297017.95454545459</v>
      </c>
      <c r="I13" s="41"/>
      <c r="J13" s="41"/>
      <c r="K13" s="42">
        <f t="shared" ref="K13:K80" si="3">H13+J13</f>
        <v>297017.95454545459</v>
      </c>
    </row>
    <row r="14" spans="1:52" ht="14.25" customHeight="1" x14ac:dyDescent="0.25">
      <c r="A14" s="119">
        <v>3</v>
      </c>
      <c r="B14" s="121" t="s">
        <v>229</v>
      </c>
      <c r="C14" s="20">
        <v>4.9800000000000004</v>
      </c>
      <c r="D14" s="18">
        <v>0.5</v>
      </c>
      <c r="E14" s="19"/>
      <c r="F14" s="19">
        <f t="shared" si="0"/>
        <v>5.48</v>
      </c>
      <c r="G14" s="41">
        <f t="shared" si="1"/>
        <v>8165200.0000000009</v>
      </c>
      <c r="H14" s="41">
        <f t="shared" si="2"/>
        <v>332175.18181818188</v>
      </c>
      <c r="I14" s="41"/>
      <c r="J14" s="41"/>
      <c r="K14" s="42">
        <f t="shared" si="3"/>
        <v>332175.18181818188</v>
      </c>
    </row>
    <row r="15" spans="1:52" s="59" customFormat="1" ht="14.25" customHeight="1" x14ac:dyDescent="0.25">
      <c r="A15" s="119">
        <v>4</v>
      </c>
      <c r="B15" s="120" t="s">
        <v>7</v>
      </c>
      <c r="C15" s="20">
        <v>5.76</v>
      </c>
      <c r="D15" s="18">
        <v>0.5</v>
      </c>
      <c r="E15" s="19"/>
      <c r="F15" s="19">
        <f t="shared" si="0"/>
        <v>6.26</v>
      </c>
      <c r="G15" s="41">
        <f t="shared" si="1"/>
        <v>9327400</v>
      </c>
      <c r="H15" s="41">
        <f t="shared" si="2"/>
        <v>379455.59090909094</v>
      </c>
      <c r="I15" s="41"/>
      <c r="J15" s="41"/>
      <c r="K15" s="42">
        <f t="shared" si="3"/>
        <v>379455.59090909094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2" s="4" customFormat="1" ht="14.25" customHeight="1" x14ac:dyDescent="0.25">
      <c r="A16" s="119"/>
      <c r="B16" s="23" t="s">
        <v>130</v>
      </c>
      <c r="C16" s="20"/>
      <c r="D16" s="18"/>
      <c r="E16" s="19"/>
      <c r="F16" s="19"/>
      <c r="G16" s="41"/>
      <c r="H16" s="41"/>
      <c r="I16" s="41"/>
      <c r="J16" s="41"/>
      <c r="K16" s="60">
        <f>SUM(K12:K15)</f>
        <v>1400227.5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51" ht="14.25" customHeight="1" x14ac:dyDescent="0.25">
      <c r="A17" s="117" t="s">
        <v>96</v>
      </c>
      <c r="B17" s="118" t="s">
        <v>230</v>
      </c>
      <c r="C17" s="20"/>
      <c r="D17" s="18"/>
      <c r="E17" s="19"/>
      <c r="F17" s="19"/>
      <c r="G17" s="41"/>
      <c r="H17" s="41"/>
      <c r="I17" s="41"/>
      <c r="J17" s="41"/>
      <c r="K17" s="42"/>
    </row>
    <row r="18" spans="1:51" ht="14.25" customHeight="1" x14ac:dyDescent="0.25">
      <c r="A18" s="119">
        <v>1</v>
      </c>
      <c r="B18" s="120" t="s">
        <v>8</v>
      </c>
      <c r="C18" s="20">
        <v>3.99</v>
      </c>
      <c r="D18" s="18">
        <v>0.4</v>
      </c>
      <c r="E18" s="19"/>
      <c r="F18" s="19">
        <f t="shared" si="0"/>
        <v>4.3900000000000006</v>
      </c>
      <c r="G18" s="41">
        <f t="shared" si="1"/>
        <v>6541100.0000000009</v>
      </c>
      <c r="H18" s="41">
        <f t="shared" si="2"/>
        <v>266103.84090909094</v>
      </c>
      <c r="I18" s="41"/>
      <c r="J18" s="41"/>
      <c r="K18" s="42">
        <f t="shared" si="3"/>
        <v>266103.84090909094</v>
      </c>
    </row>
    <row r="19" spans="1:51" ht="14.25" customHeight="1" x14ac:dyDescent="0.25">
      <c r="A19" s="119">
        <v>2</v>
      </c>
      <c r="B19" s="120" t="s">
        <v>9</v>
      </c>
      <c r="C19" s="22">
        <v>3.34</v>
      </c>
      <c r="D19" s="18">
        <v>0.3</v>
      </c>
      <c r="E19" s="19"/>
      <c r="F19" s="19">
        <f t="shared" si="0"/>
        <v>3.6399999999999997</v>
      </c>
      <c r="G19" s="41">
        <f t="shared" si="1"/>
        <v>5423599.9999999991</v>
      </c>
      <c r="H19" s="41">
        <f t="shared" si="2"/>
        <v>220641.90909090906</v>
      </c>
      <c r="I19" s="41"/>
      <c r="J19" s="41"/>
      <c r="K19" s="42">
        <f t="shared" si="3"/>
        <v>220641.90909090906</v>
      </c>
    </row>
    <row r="20" spans="1:51" s="62" customFormat="1" ht="14.25" customHeight="1" x14ac:dyDescent="0.25">
      <c r="A20" s="119">
        <v>3</v>
      </c>
      <c r="B20" s="120" t="s">
        <v>10</v>
      </c>
      <c r="C20" s="20">
        <v>3.03</v>
      </c>
      <c r="D20" s="18"/>
      <c r="E20" s="19"/>
      <c r="F20" s="19">
        <f t="shared" si="0"/>
        <v>3.03</v>
      </c>
      <c r="G20" s="41">
        <f t="shared" si="1"/>
        <v>4514700</v>
      </c>
      <c r="H20" s="41">
        <f t="shared" si="2"/>
        <v>183666.20454545453</v>
      </c>
      <c r="I20" s="41"/>
      <c r="J20" s="41"/>
      <c r="K20" s="42">
        <f t="shared" si="3"/>
        <v>183666.20454545453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51" s="62" customFormat="1" ht="14.25" customHeight="1" x14ac:dyDescent="0.25">
      <c r="A21" s="119">
        <v>4</v>
      </c>
      <c r="B21" s="120" t="s">
        <v>11</v>
      </c>
      <c r="C21" s="22">
        <v>2.86</v>
      </c>
      <c r="D21" s="18"/>
      <c r="E21" s="19"/>
      <c r="F21" s="19">
        <f t="shared" si="0"/>
        <v>2.86</v>
      </c>
      <c r="G21" s="41">
        <f t="shared" si="1"/>
        <v>4261400</v>
      </c>
      <c r="H21" s="41">
        <f t="shared" si="2"/>
        <v>173361.5</v>
      </c>
      <c r="I21" s="41"/>
      <c r="J21" s="41"/>
      <c r="K21" s="42">
        <f t="shared" si="3"/>
        <v>173361.5</v>
      </c>
      <c r="L21" s="131" t="s">
        <v>278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</row>
    <row r="22" spans="1:51" ht="14.25" customHeight="1" x14ac:dyDescent="0.25">
      <c r="A22" s="119">
        <v>5</v>
      </c>
      <c r="B22" s="120" t="s">
        <v>12</v>
      </c>
      <c r="C22" s="20">
        <v>2.72</v>
      </c>
      <c r="D22" s="18"/>
      <c r="E22" s="19"/>
      <c r="F22" s="19">
        <f t="shared" si="0"/>
        <v>2.72</v>
      </c>
      <c r="G22" s="41">
        <f t="shared" si="1"/>
        <v>4052800.0000000005</v>
      </c>
      <c r="H22" s="41">
        <f t="shared" si="2"/>
        <v>164875.27272727276</v>
      </c>
      <c r="I22" s="41"/>
      <c r="J22" s="41"/>
      <c r="K22" s="42">
        <f t="shared" si="3"/>
        <v>164875.27272727276</v>
      </c>
    </row>
    <row r="23" spans="1:51" s="62" customFormat="1" ht="14.25" customHeight="1" x14ac:dyDescent="0.25">
      <c r="A23" s="119">
        <v>6</v>
      </c>
      <c r="B23" s="121" t="s">
        <v>97</v>
      </c>
      <c r="C23" s="22">
        <v>3.03</v>
      </c>
      <c r="D23" s="18"/>
      <c r="E23" s="19"/>
      <c r="F23" s="19">
        <f t="shared" si="0"/>
        <v>3.03</v>
      </c>
      <c r="G23" s="41">
        <f t="shared" si="1"/>
        <v>4514700</v>
      </c>
      <c r="H23" s="41">
        <f t="shared" si="2"/>
        <v>183666.20454545453</v>
      </c>
      <c r="I23" s="41"/>
      <c r="J23" s="41"/>
      <c r="K23" s="42">
        <f t="shared" si="3"/>
        <v>183666.20454545453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</row>
    <row r="24" spans="1:51" ht="14.25" customHeight="1" x14ac:dyDescent="0.25">
      <c r="A24" s="119">
        <v>7</v>
      </c>
      <c r="B24" s="121" t="s">
        <v>13</v>
      </c>
      <c r="C24" s="22">
        <v>2.34</v>
      </c>
      <c r="D24" s="18"/>
      <c r="E24" s="17"/>
      <c r="F24" s="19">
        <f t="shared" si="0"/>
        <v>2.34</v>
      </c>
      <c r="G24" s="41">
        <f t="shared" si="1"/>
        <v>3486600</v>
      </c>
      <c r="H24" s="41">
        <f t="shared" si="2"/>
        <v>141841.22727272726</v>
      </c>
      <c r="I24" s="41"/>
      <c r="J24" s="41"/>
      <c r="K24" s="42">
        <f t="shared" si="3"/>
        <v>141841.22727272726</v>
      </c>
    </row>
    <row r="25" spans="1:51" ht="14.25" customHeight="1" x14ac:dyDescent="0.25">
      <c r="A25" s="119">
        <v>8</v>
      </c>
      <c r="B25" s="121" t="s">
        <v>93</v>
      </c>
      <c r="C25" s="22">
        <v>3</v>
      </c>
      <c r="D25" s="18"/>
      <c r="E25" s="19"/>
      <c r="F25" s="19">
        <f t="shared" si="0"/>
        <v>3</v>
      </c>
      <c r="G25" s="41">
        <f t="shared" si="1"/>
        <v>4470000</v>
      </c>
      <c r="H25" s="41">
        <f t="shared" si="2"/>
        <v>181847.72727272726</v>
      </c>
      <c r="I25" s="41"/>
      <c r="J25" s="41"/>
      <c r="K25" s="42">
        <f t="shared" si="3"/>
        <v>181847.72727272726</v>
      </c>
    </row>
    <row r="26" spans="1:51" ht="14.25" customHeight="1" x14ac:dyDescent="0.25">
      <c r="A26" s="119"/>
      <c r="B26" s="23" t="s">
        <v>130</v>
      </c>
      <c r="C26" s="22"/>
      <c r="D26" s="18"/>
      <c r="E26" s="19"/>
      <c r="F26" s="19"/>
      <c r="G26" s="41"/>
      <c r="H26" s="41"/>
      <c r="I26" s="41"/>
      <c r="J26" s="41"/>
      <c r="K26" s="60">
        <f>SUM(K18:K25)</f>
        <v>1516003.8863636365</v>
      </c>
    </row>
    <row r="27" spans="1:51" ht="14.25" customHeight="1" x14ac:dyDescent="0.25">
      <c r="A27" s="117" t="s">
        <v>136</v>
      </c>
      <c r="B27" s="118" t="s">
        <v>231</v>
      </c>
      <c r="C27" s="20"/>
      <c r="D27" s="18"/>
      <c r="E27" s="19"/>
      <c r="F27" s="19"/>
      <c r="G27" s="41"/>
      <c r="H27" s="41"/>
      <c r="I27" s="41"/>
      <c r="J27" s="41"/>
      <c r="K27" s="42"/>
    </row>
    <row r="28" spans="1:51" ht="14.25" customHeight="1" x14ac:dyDescent="0.25">
      <c r="A28" s="117">
        <v>1</v>
      </c>
      <c r="B28" s="121" t="s">
        <v>98</v>
      </c>
      <c r="C28" s="22">
        <v>3</v>
      </c>
      <c r="D28" s="18">
        <v>0.4</v>
      </c>
      <c r="E28" s="19"/>
      <c r="F28" s="19">
        <f t="shared" si="0"/>
        <v>3.4</v>
      </c>
      <c r="G28" s="41">
        <f t="shared" si="1"/>
        <v>5066000</v>
      </c>
      <c r="H28" s="41">
        <f t="shared" si="2"/>
        <v>206094.09090909091</v>
      </c>
      <c r="I28" s="41"/>
      <c r="J28" s="41"/>
      <c r="K28" s="42">
        <f t="shared" si="3"/>
        <v>206094.09090909091</v>
      </c>
    </row>
    <row r="29" spans="1:51" s="2" customFormat="1" ht="14.25" customHeight="1" x14ac:dyDescent="0.25">
      <c r="A29" s="117">
        <v>2</v>
      </c>
      <c r="B29" s="120" t="s">
        <v>14</v>
      </c>
      <c r="C29" s="20">
        <v>4.0599999999999996</v>
      </c>
      <c r="D29" s="18">
        <v>0.3</v>
      </c>
      <c r="E29" s="19">
        <v>0.28420000000000001</v>
      </c>
      <c r="F29" s="19">
        <f t="shared" si="0"/>
        <v>4.6441999999999997</v>
      </c>
      <c r="G29" s="41">
        <f t="shared" si="1"/>
        <v>6919857.9999999991</v>
      </c>
      <c r="H29" s="41">
        <f t="shared" si="2"/>
        <v>281512.40499999997</v>
      </c>
      <c r="I29" s="41"/>
      <c r="J29" s="41"/>
      <c r="K29" s="42">
        <f t="shared" si="3"/>
        <v>281512.40499999997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2" customFormat="1" ht="14.25" customHeight="1" x14ac:dyDescent="0.25">
      <c r="A30" s="117">
        <v>3</v>
      </c>
      <c r="B30" s="120" t="s">
        <v>15</v>
      </c>
      <c r="C30" s="20">
        <v>3.09</v>
      </c>
      <c r="D30" s="18"/>
      <c r="E30" s="19"/>
      <c r="F30" s="19">
        <f t="shared" si="0"/>
        <v>3.09</v>
      </c>
      <c r="G30" s="41">
        <f t="shared" si="1"/>
        <v>4604100</v>
      </c>
      <c r="H30" s="41">
        <f t="shared" si="2"/>
        <v>187303.15909090909</v>
      </c>
      <c r="I30" s="41"/>
      <c r="J30" s="41"/>
      <c r="K30" s="42">
        <f t="shared" si="3"/>
        <v>187303.15909090909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2" customFormat="1" ht="14.25" customHeight="1" x14ac:dyDescent="0.25">
      <c r="A31" s="117">
        <v>5</v>
      </c>
      <c r="B31" s="120" t="s">
        <v>16</v>
      </c>
      <c r="C31" s="20">
        <v>3.63</v>
      </c>
      <c r="D31" s="18"/>
      <c r="E31" s="19"/>
      <c r="F31" s="19">
        <f t="shared" si="0"/>
        <v>3.63</v>
      </c>
      <c r="G31" s="41">
        <f t="shared" si="1"/>
        <v>5408700</v>
      </c>
      <c r="H31" s="41">
        <f t="shared" si="2"/>
        <v>220035.75</v>
      </c>
      <c r="I31" s="41"/>
      <c r="J31" s="41"/>
      <c r="K31" s="42">
        <f t="shared" si="3"/>
        <v>220035.75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51" s="7" customFormat="1" ht="14.25" customHeight="1" x14ac:dyDescent="0.25">
      <c r="A32" s="117">
        <v>6</v>
      </c>
      <c r="B32" s="120" t="s">
        <v>53</v>
      </c>
      <c r="C32" s="22">
        <v>2.34</v>
      </c>
      <c r="D32" s="18"/>
      <c r="E32" s="19"/>
      <c r="F32" s="19">
        <f t="shared" si="0"/>
        <v>2.34</v>
      </c>
      <c r="G32" s="41">
        <f t="shared" si="1"/>
        <v>3486600</v>
      </c>
      <c r="H32" s="41">
        <f t="shared" si="2"/>
        <v>141841.22727272726</v>
      </c>
      <c r="I32" s="41"/>
      <c r="J32" s="41"/>
      <c r="K32" s="42">
        <f t="shared" si="3"/>
        <v>141841.22727272726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52" s="4" customFormat="1" ht="14.25" customHeight="1" x14ac:dyDescent="0.25">
      <c r="A33" s="117"/>
      <c r="B33" s="23" t="s">
        <v>130</v>
      </c>
      <c r="C33" s="22"/>
      <c r="D33" s="18"/>
      <c r="E33" s="19"/>
      <c r="F33" s="19"/>
      <c r="G33" s="41"/>
      <c r="H33" s="41"/>
      <c r="I33" s="41"/>
      <c r="J33" s="41"/>
      <c r="K33" s="60">
        <f>SUM(K28:K32)</f>
        <v>1036786.6322727272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52" ht="14.25" customHeight="1" x14ac:dyDescent="0.25">
      <c r="A34" s="117" t="s">
        <v>144</v>
      </c>
      <c r="B34" s="118" t="s">
        <v>232</v>
      </c>
      <c r="C34" s="20"/>
      <c r="D34" s="18"/>
      <c r="E34" s="17"/>
      <c r="F34" s="19"/>
      <c r="G34" s="41"/>
      <c r="H34" s="41"/>
      <c r="I34" s="41"/>
      <c r="J34" s="41"/>
      <c r="K34" s="42"/>
    </row>
    <row r="35" spans="1:52" s="7" customFormat="1" ht="14.25" customHeight="1" x14ac:dyDescent="0.25">
      <c r="A35" s="117">
        <v>1</v>
      </c>
      <c r="B35" s="121" t="s">
        <v>99</v>
      </c>
      <c r="C35" s="22">
        <v>3.33</v>
      </c>
      <c r="D35" s="18">
        <v>0.4</v>
      </c>
      <c r="E35" s="17"/>
      <c r="F35" s="19">
        <f t="shared" si="0"/>
        <v>3.73</v>
      </c>
      <c r="G35" s="41">
        <f t="shared" si="1"/>
        <v>5557700</v>
      </c>
      <c r="H35" s="41">
        <f t="shared" si="2"/>
        <v>226097.34090909091</v>
      </c>
      <c r="I35" s="41"/>
      <c r="J35" s="41"/>
      <c r="K35" s="42">
        <f t="shared" si="3"/>
        <v>226097.34090909091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52" s="7" customFormat="1" ht="14.25" customHeight="1" x14ac:dyDescent="0.25">
      <c r="A36" s="119">
        <v>2</v>
      </c>
      <c r="B36" s="120" t="s">
        <v>17</v>
      </c>
      <c r="C36" s="20">
        <v>4.0599999999999996</v>
      </c>
      <c r="D36" s="18">
        <v>0.3</v>
      </c>
      <c r="E36" s="19">
        <v>0.48719999999999997</v>
      </c>
      <c r="F36" s="19">
        <f t="shared" si="0"/>
        <v>4.8471999999999991</v>
      </c>
      <c r="G36" s="41">
        <f t="shared" si="1"/>
        <v>7222327.9999999991</v>
      </c>
      <c r="H36" s="41">
        <f t="shared" si="2"/>
        <v>293817.43454545445</v>
      </c>
      <c r="I36" s="41"/>
      <c r="J36" s="41"/>
      <c r="K36" s="42">
        <f t="shared" si="3"/>
        <v>293817.43454545445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2" ht="14.25" customHeight="1" x14ac:dyDescent="0.25">
      <c r="A37" s="117">
        <v>3</v>
      </c>
      <c r="B37" s="120" t="s">
        <v>18</v>
      </c>
      <c r="C37" s="22">
        <v>2.86</v>
      </c>
      <c r="D37" s="18"/>
      <c r="E37" s="19"/>
      <c r="F37" s="19">
        <f t="shared" si="0"/>
        <v>2.86</v>
      </c>
      <c r="G37" s="41">
        <f t="shared" si="1"/>
        <v>4261400</v>
      </c>
      <c r="H37" s="41">
        <f t="shared" si="2"/>
        <v>173361.5</v>
      </c>
      <c r="I37" s="41"/>
      <c r="J37" s="41"/>
      <c r="K37" s="42">
        <f t="shared" si="3"/>
        <v>173361.5</v>
      </c>
    </row>
    <row r="38" spans="1:52" ht="14.25" customHeight="1" x14ac:dyDescent="0.25">
      <c r="A38" s="119">
        <v>4</v>
      </c>
      <c r="B38" s="120" t="s">
        <v>19</v>
      </c>
      <c r="C38" s="22">
        <v>2.66</v>
      </c>
      <c r="D38" s="18"/>
      <c r="E38" s="17"/>
      <c r="F38" s="19">
        <f t="shared" si="0"/>
        <v>2.66</v>
      </c>
      <c r="G38" s="41">
        <f t="shared" si="1"/>
        <v>3963400</v>
      </c>
      <c r="H38" s="41">
        <f t="shared" si="2"/>
        <v>161238.31818181818</v>
      </c>
      <c r="I38" s="41"/>
      <c r="J38" s="41"/>
      <c r="K38" s="42">
        <f t="shared" si="3"/>
        <v>161238.31818181818</v>
      </c>
      <c r="AO38" s="3"/>
      <c r="AZ38" s="4"/>
    </row>
    <row r="39" spans="1:52" ht="14.25" customHeight="1" x14ac:dyDescent="0.25">
      <c r="A39" s="117">
        <v>5</v>
      </c>
      <c r="B39" s="121" t="s">
        <v>100</v>
      </c>
      <c r="C39" s="20">
        <v>2.2599999999999998</v>
      </c>
      <c r="D39" s="18"/>
      <c r="E39" s="17"/>
      <c r="F39" s="19">
        <f t="shared" si="0"/>
        <v>2.2599999999999998</v>
      </c>
      <c r="G39" s="41">
        <f t="shared" si="1"/>
        <v>3367399.9999999995</v>
      </c>
      <c r="H39" s="41">
        <f t="shared" si="2"/>
        <v>136991.95454545453</v>
      </c>
      <c r="I39" s="41"/>
      <c r="J39" s="41"/>
      <c r="K39" s="42">
        <f t="shared" si="3"/>
        <v>136991.95454545453</v>
      </c>
    </row>
    <row r="40" spans="1:52" ht="14.25" customHeight="1" x14ac:dyDescent="0.25">
      <c r="A40" s="117"/>
      <c r="B40" s="23" t="s">
        <v>130</v>
      </c>
      <c r="C40" s="20"/>
      <c r="D40" s="18"/>
      <c r="E40" s="17"/>
      <c r="F40" s="19"/>
      <c r="G40" s="41"/>
      <c r="H40" s="41"/>
      <c r="I40" s="41"/>
      <c r="J40" s="41"/>
      <c r="K40" s="60">
        <f>SUM(K35:K39)</f>
        <v>991506.5481818181</v>
      </c>
    </row>
    <row r="41" spans="1:52" ht="14.25" customHeight="1" x14ac:dyDescent="0.25">
      <c r="A41" s="117" t="s">
        <v>152</v>
      </c>
      <c r="B41" s="118" t="s">
        <v>233</v>
      </c>
      <c r="C41" s="20"/>
      <c r="D41" s="18"/>
      <c r="E41" s="17"/>
      <c r="F41" s="19"/>
      <c r="G41" s="41"/>
      <c r="H41" s="41"/>
      <c r="I41" s="41"/>
      <c r="J41" s="41"/>
      <c r="K41" s="42"/>
      <c r="AO41" s="3"/>
      <c r="AZ41" s="4"/>
    </row>
    <row r="42" spans="1:52" ht="14.25" customHeight="1" x14ac:dyDescent="0.25">
      <c r="A42" s="119">
        <v>1</v>
      </c>
      <c r="B42" s="120" t="s">
        <v>39</v>
      </c>
      <c r="C42" s="20">
        <v>3.12</v>
      </c>
      <c r="D42" s="18">
        <v>0.4</v>
      </c>
      <c r="E42" s="19"/>
      <c r="F42" s="19">
        <f t="shared" si="0"/>
        <v>3.52</v>
      </c>
      <c r="G42" s="41">
        <f t="shared" si="1"/>
        <v>5244800</v>
      </c>
      <c r="H42" s="41">
        <f t="shared" si="2"/>
        <v>213368</v>
      </c>
      <c r="I42" s="41"/>
      <c r="J42" s="41"/>
      <c r="K42" s="42">
        <f t="shared" si="3"/>
        <v>213368</v>
      </c>
      <c r="AO42" s="3"/>
      <c r="AZ42" s="4"/>
    </row>
    <row r="43" spans="1:52" ht="14.25" customHeight="1" x14ac:dyDescent="0.25">
      <c r="A43" s="119"/>
      <c r="B43" s="23" t="s">
        <v>130</v>
      </c>
      <c r="C43" s="20"/>
      <c r="D43" s="18"/>
      <c r="E43" s="19"/>
      <c r="F43" s="19"/>
      <c r="G43" s="41"/>
      <c r="H43" s="41"/>
      <c r="I43" s="41"/>
      <c r="J43" s="41"/>
      <c r="K43" s="60">
        <f>SUM(K42)</f>
        <v>213368</v>
      </c>
      <c r="AO43" s="3"/>
      <c r="AZ43" s="4"/>
    </row>
    <row r="44" spans="1:52" s="7" customFormat="1" ht="14.25" customHeight="1" x14ac:dyDescent="0.25">
      <c r="A44" s="117" t="s">
        <v>158</v>
      </c>
      <c r="B44" s="118" t="s">
        <v>234</v>
      </c>
      <c r="C44" s="22"/>
      <c r="D44" s="18"/>
      <c r="E44" s="19"/>
      <c r="F44" s="19"/>
      <c r="G44" s="41"/>
      <c r="H44" s="41"/>
      <c r="I44" s="41"/>
      <c r="J44" s="41"/>
      <c r="K44" s="4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2" ht="14.25" customHeight="1" x14ac:dyDescent="0.25">
      <c r="A45" s="119">
        <v>1</v>
      </c>
      <c r="B45" s="120" t="s">
        <v>21</v>
      </c>
      <c r="C45" s="22">
        <v>3.33</v>
      </c>
      <c r="D45" s="18">
        <v>0.4</v>
      </c>
      <c r="E45" s="19"/>
      <c r="F45" s="19">
        <f t="shared" si="0"/>
        <v>3.73</v>
      </c>
      <c r="G45" s="41">
        <f t="shared" si="1"/>
        <v>5557700</v>
      </c>
      <c r="H45" s="41">
        <f t="shared" si="2"/>
        <v>226097.34090909091</v>
      </c>
      <c r="I45" s="41"/>
      <c r="J45" s="41"/>
      <c r="K45" s="42">
        <f t="shared" si="3"/>
        <v>226097.34090909091</v>
      </c>
    </row>
    <row r="46" spans="1:52" ht="14.25" customHeight="1" x14ac:dyDescent="0.25">
      <c r="A46" s="119">
        <v>2</v>
      </c>
      <c r="B46" s="120" t="s">
        <v>22</v>
      </c>
      <c r="C46" s="22">
        <v>3</v>
      </c>
      <c r="D46" s="18">
        <v>0.3</v>
      </c>
      <c r="E46" s="19"/>
      <c r="F46" s="19">
        <f t="shared" si="0"/>
        <v>3.3</v>
      </c>
      <c r="G46" s="41">
        <f t="shared" si="1"/>
        <v>4917000</v>
      </c>
      <c r="H46" s="41">
        <f t="shared" si="2"/>
        <v>200032.5</v>
      </c>
      <c r="I46" s="41"/>
      <c r="J46" s="41"/>
      <c r="K46" s="42">
        <f t="shared" si="3"/>
        <v>200032.5</v>
      </c>
      <c r="AO46" s="3"/>
      <c r="AZ46" s="4"/>
    </row>
    <row r="47" spans="1:52" ht="14.25" customHeight="1" x14ac:dyDescent="0.25">
      <c r="A47" s="119">
        <v>3</v>
      </c>
      <c r="B47" s="120" t="s">
        <v>23</v>
      </c>
      <c r="C47" s="20">
        <v>4.0599999999999996</v>
      </c>
      <c r="D47" s="18">
        <v>0.3</v>
      </c>
      <c r="E47" s="19">
        <v>0.32479999999999998</v>
      </c>
      <c r="F47" s="19">
        <f t="shared" si="0"/>
        <v>4.6847999999999992</v>
      </c>
      <c r="G47" s="41">
        <f t="shared" si="1"/>
        <v>6980351.9999999991</v>
      </c>
      <c r="H47" s="41">
        <f t="shared" si="2"/>
        <v>283973.41090909089</v>
      </c>
      <c r="I47" s="41"/>
      <c r="J47" s="41"/>
      <c r="K47" s="42">
        <f t="shared" si="3"/>
        <v>283973.41090909089</v>
      </c>
    </row>
    <row r="48" spans="1:52" ht="14.25" customHeight="1" x14ac:dyDescent="0.25">
      <c r="A48" s="119">
        <v>4</v>
      </c>
      <c r="B48" s="120" t="s">
        <v>24</v>
      </c>
      <c r="C48" s="22">
        <v>3</v>
      </c>
      <c r="D48" s="18"/>
      <c r="E48" s="19"/>
      <c r="F48" s="19">
        <f t="shared" si="0"/>
        <v>3</v>
      </c>
      <c r="G48" s="41">
        <f t="shared" si="1"/>
        <v>4470000</v>
      </c>
      <c r="H48" s="41">
        <f t="shared" si="2"/>
        <v>181847.72727272726</v>
      </c>
      <c r="I48" s="41"/>
      <c r="J48" s="41"/>
      <c r="K48" s="42">
        <f t="shared" si="3"/>
        <v>181847.72727272726</v>
      </c>
    </row>
    <row r="49" spans="1:52" ht="14.25" customHeight="1" x14ac:dyDescent="0.25">
      <c r="A49" s="119">
        <v>5</v>
      </c>
      <c r="B49" s="120" t="s">
        <v>25</v>
      </c>
      <c r="C49" s="22">
        <v>3</v>
      </c>
      <c r="D49" s="18"/>
      <c r="E49" s="19"/>
      <c r="F49" s="19">
        <f t="shared" si="0"/>
        <v>3</v>
      </c>
      <c r="G49" s="41">
        <f t="shared" si="1"/>
        <v>4470000</v>
      </c>
      <c r="H49" s="41">
        <f t="shared" si="2"/>
        <v>181847.72727272726</v>
      </c>
      <c r="I49" s="41"/>
      <c r="J49" s="41"/>
      <c r="K49" s="42">
        <f t="shared" si="3"/>
        <v>181847.72727272726</v>
      </c>
    </row>
    <row r="50" spans="1:52" s="4" customFormat="1" ht="14.25" customHeight="1" x14ac:dyDescent="0.25">
      <c r="A50" s="119">
        <v>6</v>
      </c>
      <c r="B50" s="120" t="s">
        <v>26</v>
      </c>
      <c r="C50" s="22">
        <v>2.66</v>
      </c>
      <c r="D50" s="18"/>
      <c r="E50" s="17"/>
      <c r="F50" s="19">
        <f t="shared" si="0"/>
        <v>2.66</v>
      </c>
      <c r="G50" s="41">
        <f t="shared" si="1"/>
        <v>3963400</v>
      </c>
      <c r="H50" s="41">
        <f t="shared" si="2"/>
        <v>161238.31818181818</v>
      </c>
      <c r="I50" s="41"/>
      <c r="J50" s="41"/>
      <c r="K50" s="42">
        <f t="shared" si="3"/>
        <v>161238.31818181818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52" ht="14.25" customHeight="1" x14ac:dyDescent="0.25">
      <c r="A51" s="119">
        <v>7</v>
      </c>
      <c r="B51" s="120" t="s">
        <v>27</v>
      </c>
      <c r="C51" s="20">
        <v>2.66</v>
      </c>
      <c r="D51" s="18"/>
      <c r="E51" s="19"/>
      <c r="F51" s="19">
        <f t="shared" si="0"/>
        <v>2.66</v>
      </c>
      <c r="G51" s="41">
        <f t="shared" si="1"/>
        <v>3963400</v>
      </c>
      <c r="H51" s="41">
        <f t="shared" si="2"/>
        <v>161238.31818181818</v>
      </c>
      <c r="I51" s="41"/>
      <c r="J51" s="41"/>
      <c r="K51" s="42">
        <f t="shared" si="3"/>
        <v>161238.31818181818</v>
      </c>
    </row>
    <row r="52" spans="1:52" ht="14.25" customHeight="1" x14ac:dyDescent="0.25">
      <c r="A52" s="119">
        <v>8</v>
      </c>
      <c r="B52" s="120" t="s">
        <v>28</v>
      </c>
      <c r="C52" s="20">
        <v>2.66</v>
      </c>
      <c r="D52" s="18"/>
      <c r="E52" s="19"/>
      <c r="F52" s="19">
        <f t="shared" si="0"/>
        <v>2.66</v>
      </c>
      <c r="G52" s="41">
        <f t="shared" si="1"/>
        <v>3963400</v>
      </c>
      <c r="H52" s="41">
        <f t="shared" si="2"/>
        <v>161238.31818181818</v>
      </c>
      <c r="I52" s="41"/>
      <c r="J52" s="41"/>
      <c r="K52" s="42">
        <f t="shared" si="3"/>
        <v>161238.31818181818</v>
      </c>
      <c r="AO52" s="3"/>
      <c r="AZ52" s="4"/>
    </row>
    <row r="53" spans="1:52" s="7" customFormat="1" ht="14.25" customHeight="1" x14ac:dyDescent="0.25">
      <c r="A53" s="119">
        <v>9</v>
      </c>
      <c r="B53" s="120" t="s">
        <v>29</v>
      </c>
      <c r="C53" s="20">
        <v>2.66</v>
      </c>
      <c r="D53" s="18"/>
      <c r="E53" s="19"/>
      <c r="F53" s="19">
        <f t="shared" si="0"/>
        <v>2.66</v>
      </c>
      <c r="G53" s="41">
        <f t="shared" si="1"/>
        <v>3963400</v>
      </c>
      <c r="H53" s="41">
        <f t="shared" si="2"/>
        <v>161238.31818181818</v>
      </c>
      <c r="I53" s="41"/>
      <c r="J53" s="41"/>
      <c r="K53" s="42">
        <f t="shared" si="3"/>
        <v>161238.31818181818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52" s="7" customFormat="1" ht="14.25" customHeight="1" x14ac:dyDescent="0.25">
      <c r="A54" s="119">
        <v>10</v>
      </c>
      <c r="B54" s="120" t="s">
        <v>30</v>
      </c>
      <c r="C54" s="20">
        <v>2.46</v>
      </c>
      <c r="D54" s="63"/>
      <c r="E54" s="64"/>
      <c r="F54" s="19">
        <f t="shared" si="0"/>
        <v>2.46</v>
      </c>
      <c r="G54" s="41">
        <f t="shared" si="1"/>
        <v>3665400</v>
      </c>
      <c r="H54" s="41">
        <f t="shared" si="2"/>
        <v>149115.13636363635</v>
      </c>
      <c r="I54" s="41"/>
      <c r="J54" s="41"/>
      <c r="K54" s="42">
        <f t="shared" si="3"/>
        <v>149115.13636363635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2" ht="14.25" customHeight="1" x14ac:dyDescent="0.25">
      <c r="A55" s="119">
        <v>11</v>
      </c>
      <c r="B55" s="120" t="s">
        <v>31</v>
      </c>
      <c r="C55" s="20">
        <v>3.12</v>
      </c>
      <c r="D55" s="18"/>
      <c r="E55" s="19"/>
      <c r="F55" s="19">
        <f t="shared" si="0"/>
        <v>3.12</v>
      </c>
      <c r="G55" s="41">
        <f t="shared" si="1"/>
        <v>4648800</v>
      </c>
      <c r="H55" s="41">
        <f t="shared" si="2"/>
        <v>189121.63636363635</v>
      </c>
      <c r="I55" s="41"/>
      <c r="J55" s="41"/>
      <c r="K55" s="42">
        <f t="shared" si="3"/>
        <v>189121.63636363635</v>
      </c>
    </row>
    <row r="56" spans="1:52" ht="14.25" customHeight="1" x14ac:dyDescent="0.25">
      <c r="A56" s="119">
        <v>12</v>
      </c>
      <c r="B56" s="120" t="s">
        <v>32</v>
      </c>
      <c r="C56" s="20">
        <v>2.66</v>
      </c>
      <c r="D56" s="18"/>
      <c r="E56" s="19"/>
      <c r="F56" s="19">
        <f t="shared" si="0"/>
        <v>2.66</v>
      </c>
      <c r="G56" s="41">
        <f t="shared" si="1"/>
        <v>3963400</v>
      </c>
      <c r="H56" s="41">
        <f t="shared" si="2"/>
        <v>161238.31818181818</v>
      </c>
      <c r="I56" s="41"/>
      <c r="J56" s="41"/>
      <c r="K56" s="42">
        <f t="shared" si="3"/>
        <v>161238.31818181818</v>
      </c>
    </row>
    <row r="57" spans="1:52" s="7" customFormat="1" ht="14.25" customHeight="1" x14ac:dyDescent="0.25">
      <c r="A57" s="119">
        <v>13</v>
      </c>
      <c r="B57" s="120" t="s">
        <v>33</v>
      </c>
      <c r="C57" s="20">
        <v>2.67</v>
      </c>
      <c r="D57" s="18"/>
      <c r="E57" s="17"/>
      <c r="F57" s="19">
        <f t="shared" si="0"/>
        <v>2.67</v>
      </c>
      <c r="G57" s="41">
        <f t="shared" si="1"/>
        <v>3978300</v>
      </c>
      <c r="H57" s="41">
        <f t="shared" si="2"/>
        <v>161844.47727272726</v>
      </c>
      <c r="I57" s="41"/>
      <c r="J57" s="41"/>
      <c r="K57" s="42">
        <f t="shared" si="3"/>
        <v>161844.47727272726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2" s="4" customFormat="1" ht="14.25" customHeight="1" x14ac:dyDescent="0.25">
      <c r="A58" s="119">
        <v>14</v>
      </c>
      <c r="B58" s="120" t="s">
        <v>34</v>
      </c>
      <c r="C58" s="22">
        <v>3.63</v>
      </c>
      <c r="D58" s="18"/>
      <c r="E58" s="19">
        <v>0.18149999999999999</v>
      </c>
      <c r="F58" s="19">
        <f t="shared" si="0"/>
        <v>3.8114999999999997</v>
      </c>
      <c r="G58" s="41">
        <f t="shared" si="1"/>
        <v>5679134.9999999991</v>
      </c>
      <c r="H58" s="41">
        <f t="shared" si="2"/>
        <v>231037.53749999998</v>
      </c>
      <c r="I58" s="41"/>
      <c r="J58" s="41"/>
      <c r="K58" s="42">
        <f t="shared" si="3"/>
        <v>231037.53749999998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52" s="7" customFormat="1" ht="14.25" customHeight="1" x14ac:dyDescent="0.25">
      <c r="A59" s="119">
        <v>15</v>
      </c>
      <c r="B59" s="120" t="s">
        <v>35</v>
      </c>
      <c r="C59" s="22">
        <v>2.2599999999999998</v>
      </c>
      <c r="D59" s="18"/>
      <c r="E59" s="19"/>
      <c r="F59" s="19">
        <f t="shared" si="0"/>
        <v>2.2599999999999998</v>
      </c>
      <c r="G59" s="41">
        <f t="shared" si="1"/>
        <v>3367399.9999999995</v>
      </c>
      <c r="H59" s="41">
        <f t="shared" si="2"/>
        <v>136991.95454545453</v>
      </c>
      <c r="I59" s="41"/>
      <c r="J59" s="41"/>
      <c r="K59" s="42">
        <f t="shared" si="3"/>
        <v>136991.95454545453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2" s="2" customFormat="1" ht="14.25" customHeight="1" x14ac:dyDescent="0.25">
      <c r="A60" s="119">
        <v>16</v>
      </c>
      <c r="B60" s="121" t="s">
        <v>101</v>
      </c>
      <c r="C60" s="20">
        <v>2.06</v>
      </c>
      <c r="D60" s="18"/>
      <c r="E60" s="19"/>
      <c r="F60" s="19">
        <f t="shared" si="0"/>
        <v>2.06</v>
      </c>
      <c r="G60" s="41">
        <f t="shared" si="1"/>
        <v>3069400</v>
      </c>
      <c r="H60" s="41">
        <f t="shared" si="2"/>
        <v>124868.77272727274</v>
      </c>
      <c r="I60" s="41"/>
      <c r="J60" s="41"/>
      <c r="K60" s="42">
        <f t="shared" si="3"/>
        <v>124868.77272727274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2" s="7" customFormat="1" ht="14.25" customHeight="1" x14ac:dyDescent="0.25">
      <c r="A61" s="119">
        <v>17</v>
      </c>
      <c r="B61" s="121" t="s">
        <v>102</v>
      </c>
      <c r="C61" s="22">
        <v>2.34</v>
      </c>
      <c r="D61" s="18"/>
      <c r="E61" s="19"/>
      <c r="F61" s="19">
        <f t="shared" si="0"/>
        <v>2.34</v>
      </c>
      <c r="G61" s="41">
        <f t="shared" si="1"/>
        <v>3486600</v>
      </c>
      <c r="H61" s="41">
        <f t="shared" si="2"/>
        <v>141841.22727272726</v>
      </c>
      <c r="I61" s="41"/>
      <c r="J61" s="41"/>
      <c r="K61" s="42">
        <f t="shared" si="3"/>
        <v>141841.22727272726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52" s="2" customFormat="1" ht="14.25" customHeight="1" x14ac:dyDescent="0.25">
      <c r="A62" s="119">
        <v>18</v>
      </c>
      <c r="B62" s="121" t="s">
        <v>36</v>
      </c>
      <c r="C62" s="22">
        <v>2.34</v>
      </c>
      <c r="D62" s="18"/>
      <c r="E62" s="19"/>
      <c r="F62" s="19">
        <f t="shared" si="0"/>
        <v>2.34</v>
      </c>
      <c r="G62" s="41">
        <f t="shared" si="1"/>
        <v>3486600</v>
      </c>
      <c r="H62" s="41">
        <f t="shared" si="2"/>
        <v>141841.22727272726</v>
      </c>
      <c r="I62" s="41"/>
      <c r="J62" s="41"/>
      <c r="K62" s="42">
        <f t="shared" si="3"/>
        <v>141841.22727272726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2" customFormat="1" ht="14.25" customHeight="1" x14ac:dyDescent="0.25">
      <c r="A63" s="119"/>
      <c r="B63" s="23" t="s">
        <v>130</v>
      </c>
      <c r="C63" s="22"/>
      <c r="D63" s="18"/>
      <c r="E63" s="19"/>
      <c r="F63" s="19"/>
      <c r="G63" s="41"/>
      <c r="H63" s="41"/>
      <c r="I63" s="41"/>
      <c r="J63" s="41"/>
      <c r="K63" s="60">
        <f>SUM(K45:K62)</f>
        <v>3156652.2665909086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7" customFormat="1" ht="14.25" customHeight="1" x14ac:dyDescent="0.25">
      <c r="A64" s="117" t="s">
        <v>166</v>
      </c>
      <c r="B64" s="118" t="s">
        <v>235</v>
      </c>
      <c r="C64" s="22"/>
      <c r="D64" s="18"/>
      <c r="E64" s="19"/>
      <c r="F64" s="19"/>
      <c r="G64" s="41"/>
      <c r="H64" s="41"/>
      <c r="I64" s="41"/>
      <c r="J64" s="41"/>
      <c r="K64" s="4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52" s="2" customFormat="1" ht="14.25" customHeight="1" x14ac:dyDescent="0.25">
      <c r="A65" s="119">
        <v>1</v>
      </c>
      <c r="B65" s="120" t="s">
        <v>37</v>
      </c>
      <c r="C65" s="22">
        <v>4.32</v>
      </c>
      <c r="D65" s="18"/>
      <c r="E65" s="17"/>
      <c r="F65" s="19">
        <f t="shared" si="0"/>
        <v>4.32</v>
      </c>
      <c r="G65" s="41">
        <f t="shared" si="1"/>
        <v>6436800</v>
      </c>
      <c r="H65" s="41">
        <f t="shared" si="2"/>
        <v>261860.72727272726</v>
      </c>
      <c r="I65" s="41"/>
      <c r="J65" s="41"/>
      <c r="K65" s="42">
        <f t="shared" si="3"/>
        <v>261860.72727272726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7" customFormat="1" ht="14.25" customHeight="1" x14ac:dyDescent="0.25">
      <c r="A66" s="119">
        <v>2</v>
      </c>
      <c r="B66" s="120" t="s">
        <v>38</v>
      </c>
      <c r="C66" s="22">
        <v>2.67</v>
      </c>
      <c r="D66" s="18">
        <v>0.4</v>
      </c>
      <c r="E66" s="17"/>
      <c r="F66" s="19">
        <f t="shared" si="0"/>
        <v>3.07</v>
      </c>
      <c r="G66" s="41">
        <f t="shared" si="1"/>
        <v>4574300</v>
      </c>
      <c r="H66" s="41">
        <f t="shared" si="2"/>
        <v>186090.84090909091</v>
      </c>
      <c r="I66" s="41"/>
      <c r="J66" s="41"/>
      <c r="K66" s="42">
        <f t="shared" si="3"/>
        <v>186090.84090909091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2" s="4" customFormat="1" ht="14.25" customHeight="1" x14ac:dyDescent="0.25">
      <c r="A67" s="119">
        <v>3</v>
      </c>
      <c r="B67" s="120" t="s">
        <v>20</v>
      </c>
      <c r="C67" s="22">
        <v>3.33</v>
      </c>
      <c r="D67" s="18"/>
      <c r="E67" s="17"/>
      <c r="F67" s="19">
        <f t="shared" si="0"/>
        <v>3.33</v>
      </c>
      <c r="G67" s="41">
        <f t="shared" si="1"/>
        <v>4961700</v>
      </c>
      <c r="H67" s="41">
        <f t="shared" si="2"/>
        <v>201850.97727272726</v>
      </c>
      <c r="I67" s="41"/>
      <c r="J67" s="41"/>
      <c r="K67" s="42">
        <f t="shared" si="3"/>
        <v>201850.97727272726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52" s="4" customFormat="1" ht="14.25" customHeight="1" x14ac:dyDescent="0.25">
      <c r="A68" s="119">
        <v>4</v>
      </c>
      <c r="B68" s="120" t="s">
        <v>40</v>
      </c>
      <c r="C68" s="22">
        <v>3</v>
      </c>
      <c r="D68" s="18"/>
      <c r="E68" s="19"/>
      <c r="F68" s="19">
        <f t="shared" si="0"/>
        <v>3</v>
      </c>
      <c r="G68" s="41">
        <f t="shared" si="1"/>
        <v>4470000</v>
      </c>
      <c r="H68" s="41">
        <f t="shared" si="2"/>
        <v>181847.72727272726</v>
      </c>
      <c r="I68" s="41"/>
      <c r="J68" s="41"/>
      <c r="K68" s="42">
        <f t="shared" si="3"/>
        <v>181847.72727272726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52" s="4" customFormat="1" ht="14.25" customHeight="1" x14ac:dyDescent="0.25">
      <c r="A69" s="119">
        <v>5</v>
      </c>
      <c r="B69" s="120" t="s">
        <v>41</v>
      </c>
      <c r="C69" s="20">
        <v>2.67</v>
      </c>
      <c r="D69" s="18"/>
      <c r="E69" s="19"/>
      <c r="F69" s="19">
        <f t="shared" si="0"/>
        <v>2.67</v>
      </c>
      <c r="G69" s="41">
        <f t="shared" si="1"/>
        <v>3978300</v>
      </c>
      <c r="H69" s="41">
        <f t="shared" si="2"/>
        <v>161844.47727272726</v>
      </c>
      <c r="I69" s="41"/>
      <c r="J69" s="41"/>
      <c r="K69" s="42">
        <f t="shared" si="3"/>
        <v>161844.47727272726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52" s="4" customFormat="1" ht="14.25" customHeight="1" x14ac:dyDescent="0.25">
      <c r="A70" s="119">
        <v>6</v>
      </c>
      <c r="B70" s="120" t="s">
        <v>42</v>
      </c>
      <c r="C70" s="22">
        <v>4.0599999999999996</v>
      </c>
      <c r="D70" s="18"/>
      <c r="E70" s="19">
        <v>0.28420000000000001</v>
      </c>
      <c r="F70" s="19">
        <f t="shared" si="0"/>
        <v>4.3441999999999998</v>
      </c>
      <c r="G70" s="41">
        <f t="shared" si="1"/>
        <v>6472858</v>
      </c>
      <c r="H70" s="41">
        <f t="shared" si="2"/>
        <v>263327.63227272726</v>
      </c>
      <c r="I70" s="41"/>
      <c r="J70" s="41"/>
      <c r="K70" s="42">
        <f t="shared" si="3"/>
        <v>263327.63227272726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52" ht="14.25" customHeight="1" x14ac:dyDescent="0.25">
      <c r="A71" s="119">
        <v>7</v>
      </c>
      <c r="B71" s="120" t="s">
        <v>43</v>
      </c>
      <c r="C71" s="20">
        <v>3.66</v>
      </c>
      <c r="D71" s="18"/>
      <c r="E71" s="19"/>
      <c r="F71" s="19">
        <f t="shared" si="0"/>
        <v>3.66</v>
      </c>
      <c r="G71" s="41">
        <f t="shared" si="1"/>
        <v>5453400</v>
      </c>
      <c r="H71" s="41">
        <f t="shared" si="2"/>
        <v>221854.22727272726</v>
      </c>
      <c r="I71" s="41"/>
      <c r="J71" s="41"/>
      <c r="K71" s="42">
        <f t="shared" si="3"/>
        <v>221854.22727272726</v>
      </c>
      <c r="AO71" s="3"/>
      <c r="AZ71" s="4"/>
    </row>
    <row r="72" spans="1:52" s="7" customFormat="1" ht="14.25" customHeight="1" x14ac:dyDescent="0.25">
      <c r="A72" s="119">
        <v>8</v>
      </c>
      <c r="B72" s="120" t="s">
        <v>44</v>
      </c>
      <c r="C72" s="20">
        <v>3.06</v>
      </c>
      <c r="D72" s="18"/>
      <c r="E72" s="19"/>
      <c r="F72" s="19">
        <f t="shared" si="0"/>
        <v>3.06</v>
      </c>
      <c r="G72" s="41">
        <f t="shared" si="1"/>
        <v>4559400</v>
      </c>
      <c r="H72" s="41">
        <f t="shared" si="2"/>
        <v>185484.68181818182</v>
      </c>
      <c r="I72" s="41"/>
      <c r="J72" s="41"/>
      <c r="K72" s="42">
        <f t="shared" si="3"/>
        <v>185484.68181818182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52" s="7" customFormat="1" ht="14.25" customHeight="1" x14ac:dyDescent="0.25">
      <c r="A73" s="119">
        <v>9</v>
      </c>
      <c r="B73" s="120" t="s">
        <v>45</v>
      </c>
      <c r="C73" s="20">
        <v>2.86</v>
      </c>
      <c r="D73" s="18"/>
      <c r="E73" s="19"/>
      <c r="F73" s="19">
        <f t="shared" si="0"/>
        <v>2.86</v>
      </c>
      <c r="G73" s="41">
        <f t="shared" si="1"/>
        <v>4261400</v>
      </c>
      <c r="H73" s="41">
        <f t="shared" si="2"/>
        <v>173361.5</v>
      </c>
      <c r="I73" s="41"/>
      <c r="J73" s="41"/>
      <c r="K73" s="42">
        <f t="shared" si="3"/>
        <v>173361.5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2" s="7" customFormat="1" ht="14.25" customHeight="1" x14ac:dyDescent="0.25">
      <c r="A74" s="119">
        <v>10</v>
      </c>
      <c r="B74" s="120" t="s">
        <v>46</v>
      </c>
      <c r="C74" s="20">
        <v>2.66</v>
      </c>
      <c r="D74" s="18"/>
      <c r="E74" s="19"/>
      <c r="F74" s="19">
        <f t="shared" si="0"/>
        <v>2.66</v>
      </c>
      <c r="G74" s="41">
        <f t="shared" si="1"/>
        <v>3963400</v>
      </c>
      <c r="H74" s="41">
        <f t="shared" si="2"/>
        <v>161238.31818181818</v>
      </c>
      <c r="I74" s="41"/>
      <c r="J74" s="41"/>
      <c r="K74" s="42">
        <f t="shared" si="3"/>
        <v>161238.31818181818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2" s="7" customFormat="1" ht="14.25" customHeight="1" x14ac:dyDescent="0.25">
      <c r="A75" s="119">
        <v>11</v>
      </c>
      <c r="B75" s="120" t="s">
        <v>47</v>
      </c>
      <c r="C75" s="22">
        <v>2.86</v>
      </c>
      <c r="D75" s="18">
        <v>0.3</v>
      </c>
      <c r="E75" s="19"/>
      <c r="F75" s="19">
        <f t="shared" si="0"/>
        <v>3.1599999999999997</v>
      </c>
      <c r="G75" s="41">
        <f t="shared" si="1"/>
        <v>4708400</v>
      </c>
      <c r="H75" s="41">
        <f t="shared" si="2"/>
        <v>191546.27272727274</v>
      </c>
      <c r="I75" s="41"/>
      <c r="J75" s="41"/>
      <c r="K75" s="42">
        <f t="shared" si="3"/>
        <v>191546.27272727274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52" s="7" customFormat="1" ht="14.25" customHeight="1" x14ac:dyDescent="0.25">
      <c r="A76" s="119">
        <v>12</v>
      </c>
      <c r="B76" s="120" t="s">
        <v>48</v>
      </c>
      <c r="C76" s="20">
        <v>4.0599999999999996</v>
      </c>
      <c r="D76" s="18"/>
      <c r="E76" s="19"/>
      <c r="F76" s="19">
        <f t="shared" si="0"/>
        <v>4.0599999999999996</v>
      </c>
      <c r="G76" s="41">
        <f t="shared" si="1"/>
        <v>6049399.9999999991</v>
      </c>
      <c r="H76" s="41">
        <f t="shared" si="2"/>
        <v>246100.59090909088</v>
      </c>
      <c r="I76" s="41"/>
      <c r="J76" s="41"/>
      <c r="K76" s="42">
        <f t="shared" si="3"/>
        <v>246100.59090909088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2" s="4" customFormat="1" ht="14.25" customHeight="1" x14ac:dyDescent="0.25">
      <c r="A77" s="119">
        <v>13</v>
      </c>
      <c r="B77" s="121" t="s">
        <v>104</v>
      </c>
      <c r="C77" s="22">
        <v>2.67</v>
      </c>
      <c r="D77" s="18"/>
      <c r="E77" s="19"/>
      <c r="F77" s="19">
        <f t="shared" si="0"/>
        <v>2.67</v>
      </c>
      <c r="G77" s="41">
        <f t="shared" si="1"/>
        <v>3978300</v>
      </c>
      <c r="H77" s="41">
        <f t="shared" si="2"/>
        <v>161844.47727272726</v>
      </c>
      <c r="I77" s="41"/>
      <c r="J77" s="41"/>
      <c r="K77" s="42">
        <f t="shared" si="3"/>
        <v>161844.47727272726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52" s="4" customFormat="1" ht="14.25" customHeight="1" x14ac:dyDescent="0.25">
      <c r="A78" s="119"/>
      <c r="B78" s="23" t="s">
        <v>130</v>
      </c>
      <c r="C78" s="22"/>
      <c r="D78" s="18"/>
      <c r="E78" s="19"/>
      <c r="F78" s="19"/>
      <c r="G78" s="41"/>
      <c r="H78" s="41"/>
      <c r="I78" s="41"/>
      <c r="J78" s="41"/>
      <c r="K78" s="60">
        <f>SUM(K65:K77)</f>
        <v>2598252.4504545452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52" s="7" customFormat="1" ht="14.25" customHeight="1" x14ac:dyDescent="0.25">
      <c r="A79" s="117" t="s">
        <v>173</v>
      </c>
      <c r="B79" s="118" t="s">
        <v>236</v>
      </c>
      <c r="C79" s="22"/>
      <c r="D79" s="18"/>
      <c r="E79" s="19"/>
      <c r="F79" s="19"/>
      <c r="G79" s="41"/>
      <c r="H79" s="41"/>
      <c r="I79" s="41"/>
      <c r="J79" s="41"/>
      <c r="K79" s="4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52" s="4" customFormat="1" ht="14.25" customHeight="1" x14ac:dyDescent="0.25">
      <c r="A80" s="119">
        <v>1</v>
      </c>
      <c r="B80" s="120" t="s">
        <v>49</v>
      </c>
      <c r="C80" s="22">
        <v>3</v>
      </c>
      <c r="D80" s="18">
        <v>0.4</v>
      </c>
      <c r="E80" s="19"/>
      <c r="F80" s="19">
        <f t="shared" si="0"/>
        <v>3.4</v>
      </c>
      <c r="G80" s="41">
        <f t="shared" si="1"/>
        <v>5066000</v>
      </c>
      <c r="H80" s="41">
        <f t="shared" si="2"/>
        <v>206094.09090909091</v>
      </c>
      <c r="I80" s="41"/>
      <c r="J80" s="41"/>
      <c r="K80" s="42">
        <f t="shared" si="3"/>
        <v>206094.09090909091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52" s="4" customFormat="1" ht="14.25" customHeight="1" x14ac:dyDescent="0.25">
      <c r="A81" s="119">
        <v>2</v>
      </c>
      <c r="B81" s="121" t="s">
        <v>237</v>
      </c>
      <c r="C81" s="22">
        <v>4.0599999999999996</v>
      </c>
      <c r="D81" s="18">
        <v>0.3</v>
      </c>
      <c r="E81" s="19">
        <v>0.40599999999999992</v>
      </c>
      <c r="F81" s="19">
        <f t="shared" ref="F81:F137" si="4">C81+D81+E81</f>
        <v>4.7659999999999991</v>
      </c>
      <c r="G81" s="41">
        <f t="shared" ref="G81:G137" si="5">F81*1490000</f>
        <v>7101339.9999999991</v>
      </c>
      <c r="H81" s="41">
        <f t="shared" ref="H81:H137" si="6">G81/22-G81*10.5%/22</f>
        <v>288895.42272727267</v>
      </c>
      <c r="I81" s="41"/>
      <c r="J81" s="41"/>
      <c r="K81" s="42">
        <f t="shared" ref="K81:K137" si="7">H81+J81</f>
        <v>288895.42272727267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52" ht="14.25" customHeight="1" x14ac:dyDescent="0.25">
      <c r="A82" s="119">
        <v>3</v>
      </c>
      <c r="B82" s="120" t="s">
        <v>50</v>
      </c>
      <c r="C82" s="22">
        <v>2.66</v>
      </c>
      <c r="D82" s="18">
        <v>0.3</v>
      </c>
      <c r="E82" s="19"/>
      <c r="F82" s="19">
        <f t="shared" si="4"/>
        <v>2.96</v>
      </c>
      <c r="G82" s="41">
        <f t="shared" si="5"/>
        <v>4410400</v>
      </c>
      <c r="H82" s="41">
        <f t="shared" si="6"/>
        <v>179423.09090909091</v>
      </c>
      <c r="I82" s="41"/>
      <c r="J82" s="41"/>
      <c r="K82" s="42">
        <f t="shared" si="7"/>
        <v>179423.09090909091</v>
      </c>
      <c r="AO82" s="3"/>
    </row>
    <row r="83" spans="1:52" s="7" customFormat="1" ht="14.25" customHeight="1" x14ac:dyDescent="0.25">
      <c r="A83" s="119">
        <v>4</v>
      </c>
      <c r="B83" s="120" t="s">
        <v>51</v>
      </c>
      <c r="C83" s="20">
        <v>4.0599999999999996</v>
      </c>
      <c r="D83" s="18"/>
      <c r="E83" s="17">
        <v>0.3654</v>
      </c>
      <c r="F83" s="19">
        <f t="shared" si="4"/>
        <v>4.4253999999999998</v>
      </c>
      <c r="G83" s="41">
        <f t="shared" si="5"/>
        <v>6593846</v>
      </c>
      <c r="H83" s="41">
        <f t="shared" si="6"/>
        <v>268249.64409090905</v>
      </c>
      <c r="I83" s="41"/>
      <c r="J83" s="41"/>
      <c r="K83" s="42">
        <f t="shared" si="7"/>
        <v>268249.64409090905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2" ht="14.25" customHeight="1" x14ac:dyDescent="0.25">
      <c r="A84" s="119">
        <v>5</v>
      </c>
      <c r="B84" s="120" t="s">
        <v>52</v>
      </c>
      <c r="C84" s="20">
        <v>3.06</v>
      </c>
      <c r="D84" s="18"/>
      <c r="E84" s="19"/>
      <c r="F84" s="19">
        <f t="shared" si="4"/>
        <v>3.06</v>
      </c>
      <c r="G84" s="41">
        <f t="shared" si="5"/>
        <v>4559400</v>
      </c>
      <c r="H84" s="41">
        <f t="shared" si="6"/>
        <v>185484.68181818182</v>
      </c>
      <c r="I84" s="41"/>
      <c r="J84" s="41"/>
      <c r="K84" s="42">
        <f t="shared" si="7"/>
        <v>185484.68181818182</v>
      </c>
      <c r="AO84" s="3"/>
      <c r="AZ84" s="4"/>
    </row>
    <row r="85" spans="1:52" s="7" customFormat="1" ht="14.25" customHeight="1" x14ac:dyDescent="0.25">
      <c r="A85" s="119">
        <v>6</v>
      </c>
      <c r="B85" s="121" t="s">
        <v>238</v>
      </c>
      <c r="C85" s="22">
        <v>4.0599999999999996</v>
      </c>
      <c r="D85" s="18"/>
      <c r="E85" s="19">
        <v>0.40599999999999992</v>
      </c>
      <c r="F85" s="19">
        <f t="shared" si="4"/>
        <v>4.4659999999999993</v>
      </c>
      <c r="G85" s="41">
        <f t="shared" si="5"/>
        <v>6654339.9999999991</v>
      </c>
      <c r="H85" s="41">
        <f t="shared" si="6"/>
        <v>270710.64999999997</v>
      </c>
      <c r="I85" s="41"/>
      <c r="J85" s="41"/>
      <c r="K85" s="42">
        <f t="shared" si="7"/>
        <v>270710.64999999997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2" s="7" customFormat="1" ht="14.25" customHeight="1" x14ac:dyDescent="0.25">
      <c r="A86" s="119">
        <v>7</v>
      </c>
      <c r="B86" s="121" t="s">
        <v>105</v>
      </c>
      <c r="C86" s="22">
        <v>4.0599999999999996</v>
      </c>
      <c r="D86" s="18"/>
      <c r="E86" s="19">
        <v>0.32479999999999998</v>
      </c>
      <c r="F86" s="19">
        <f t="shared" si="4"/>
        <v>4.3847999999999994</v>
      </c>
      <c r="G86" s="41">
        <f t="shared" si="5"/>
        <v>6533351.9999999991</v>
      </c>
      <c r="H86" s="41">
        <f t="shared" si="6"/>
        <v>265788.63818181813</v>
      </c>
      <c r="I86" s="41"/>
      <c r="J86" s="41"/>
      <c r="K86" s="42">
        <f t="shared" si="7"/>
        <v>265788.63818181813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2" s="7" customFormat="1" ht="14.25" customHeight="1" x14ac:dyDescent="0.25">
      <c r="A87" s="119">
        <v>8</v>
      </c>
      <c r="B87" s="121" t="s">
        <v>106</v>
      </c>
      <c r="C87" s="20">
        <v>2.86</v>
      </c>
      <c r="D87" s="18"/>
      <c r="E87" s="19"/>
      <c r="F87" s="19">
        <f t="shared" si="4"/>
        <v>2.86</v>
      </c>
      <c r="G87" s="41">
        <f t="shared" si="5"/>
        <v>4261400</v>
      </c>
      <c r="H87" s="41">
        <f t="shared" si="6"/>
        <v>173361.5</v>
      </c>
      <c r="I87" s="41"/>
      <c r="J87" s="41"/>
      <c r="K87" s="42">
        <f t="shared" si="7"/>
        <v>173361.5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2" s="7" customFormat="1" ht="14.25" customHeight="1" x14ac:dyDescent="0.25">
      <c r="A88" s="119">
        <v>9</v>
      </c>
      <c r="B88" s="121" t="s">
        <v>103</v>
      </c>
      <c r="C88" s="22">
        <v>2.67</v>
      </c>
      <c r="D88" s="18"/>
      <c r="E88" s="19"/>
      <c r="F88" s="19">
        <f t="shared" si="4"/>
        <v>2.67</v>
      </c>
      <c r="G88" s="41">
        <f t="shared" si="5"/>
        <v>3978300</v>
      </c>
      <c r="H88" s="41">
        <f t="shared" si="6"/>
        <v>161844.47727272726</v>
      </c>
      <c r="I88" s="41"/>
      <c r="J88" s="41"/>
      <c r="K88" s="42">
        <f t="shared" si="7"/>
        <v>161844.47727272726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52" ht="14.25" customHeight="1" x14ac:dyDescent="0.25">
      <c r="A89" s="119">
        <v>10</v>
      </c>
      <c r="B89" s="121" t="s">
        <v>123</v>
      </c>
      <c r="C89" s="22">
        <v>2.06</v>
      </c>
      <c r="D89" s="18"/>
      <c r="E89" s="17"/>
      <c r="F89" s="19">
        <f t="shared" si="4"/>
        <v>2.06</v>
      </c>
      <c r="G89" s="41">
        <f t="shared" si="5"/>
        <v>3069400</v>
      </c>
      <c r="H89" s="41">
        <f t="shared" si="6"/>
        <v>124868.77272727274</v>
      </c>
      <c r="I89" s="41"/>
      <c r="J89" s="41"/>
      <c r="K89" s="42">
        <f t="shared" si="7"/>
        <v>124868.77272727274</v>
      </c>
      <c r="AO89" s="3"/>
      <c r="AZ89" s="4"/>
    </row>
    <row r="90" spans="1:52" s="7" customFormat="1" ht="14.25" customHeight="1" x14ac:dyDescent="0.25">
      <c r="A90" s="119">
        <v>11</v>
      </c>
      <c r="B90" s="121" t="s">
        <v>124</v>
      </c>
      <c r="C90" s="22">
        <v>2.06</v>
      </c>
      <c r="D90" s="18"/>
      <c r="E90" s="19"/>
      <c r="F90" s="19">
        <f t="shared" si="4"/>
        <v>2.06</v>
      </c>
      <c r="G90" s="41">
        <f t="shared" si="5"/>
        <v>3069400</v>
      </c>
      <c r="H90" s="41">
        <f t="shared" si="6"/>
        <v>124868.77272727274</v>
      </c>
      <c r="I90" s="41"/>
      <c r="J90" s="41"/>
      <c r="K90" s="42">
        <f t="shared" si="7"/>
        <v>124868.77272727274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2" s="4" customFormat="1" ht="14.25" customHeight="1" x14ac:dyDescent="0.25">
      <c r="A91" s="119"/>
      <c r="B91" s="23" t="s">
        <v>130</v>
      </c>
      <c r="C91" s="22"/>
      <c r="D91" s="18"/>
      <c r="E91" s="19"/>
      <c r="F91" s="19"/>
      <c r="G91" s="41"/>
      <c r="H91" s="41"/>
      <c r="I91" s="41"/>
      <c r="J91" s="41"/>
      <c r="K91" s="60">
        <f>SUM(K80:K90)</f>
        <v>2249589.7413636367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52" ht="14.25" customHeight="1" x14ac:dyDescent="0.25">
      <c r="A92" s="117" t="s">
        <v>181</v>
      </c>
      <c r="B92" s="118" t="s">
        <v>239</v>
      </c>
      <c r="C92" s="22"/>
      <c r="D92" s="18"/>
      <c r="E92" s="19"/>
      <c r="F92" s="19"/>
      <c r="G92" s="41"/>
      <c r="H92" s="41"/>
      <c r="I92" s="41"/>
      <c r="J92" s="41"/>
      <c r="K92" s="42"/>
    </row>
    <row r="93" spans="1:52" s="7" customFormat="1" ht="14.25" customHeight="1" x14ac:dyDescent="0.25">
      <c r="A93" s="119">
        <v>1</v>
      </c>
      <c r="B93" s="120" t="s">
        <v>54</v>
      </c>
      <c r="C93" s="20">
        <v>4.6500000000000004</v>
      </c>
      <c r="D93" s="18">
        <v>0.4</v>
      </c>
      <c r="E93" s="17"/>
      <c r="F93" s="19">
        <f t="shared" si="4"/>
        <v>5.0500000000000007</v>
      </c>
      <c r="G93" s="41">
        <f t="shared" si="5"/>
        <v>7524500.0000000009</v>
      </c>
      <c r="H93" s="41">
        <f t="shared" si="6"/>
        <v>306110.34090909094</v>
      </c>
      <c r="I93" s="41"/>
      <c r="J93" s="41"/>
      <c r="K93" s="42">
        <f t="shared" si="7"/>
        <v>306110.34090909094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2" s="7" customFormat="1" ht="14.25" customHeight="1" x14ac:dyDescent="0.25">
      <c r="A94" s="119">
        <v>2</v>
      </c>
      <c r="B94" s="120" t="s">
        <v>55</v>
      </c>
      <c r="C94" s="22">
        <v>3</v>
      </c>
      <c r="D94" s="18">
        <v>0.3</v>
      </c>
      <c r="E94" s="19"/>
      <c r="F94" s="19">
        <f t="shared" si="4"/>
        <v>3.3</v>
      </c>
      <c r="G94" s="41">
        <f t="shared" si="5"/>
        <v>4917000</v>
      </c>
      <c r="H94" s="41">
        <f t="shared" si="6"/>
        <v>200032.5</v>
      </c>
      <c r="I94" s="41"/>
      <c r="J94" s="41"/>
      <c r="K94" s="42">
        <f t="shared" si="7"/>
        <v>200032.5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52" s="59" customFormat="1" ht="14.25" customHeight="1" x14ac:dyDescent="0.25">
      <c r="A95" s="119">
        <v>3</v>
      </c>
      <c r="B95" s="120" t="s">
        <v>56</v>
      </c>
      <c r="C95" s="22">
        <v>3.46</v>
      </c>
      <c r="D95" s="18">
        <v>0.3</v>
      </c>
      <c r="E95" s="19"/>
      <c r="F95" s="19">
        <f t="shared" si="4"/>
        <v>3.76</v>
      </c>
      <c r="G95" s="41">
        <f t="shared" si="5"/>
        <v>5602400</v>
      </c>
      <c r="H95" s="41">
        <f t="shared" si="6"/>
        <v>227915.81818181818</v>
      </c>
      <c r="I95" s="41"/>
      <c r="J95" s="41"/>
      <c r="K95" s="42">
        <f t="shared" si="7"/>
        <v>227915.81818181818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</row>
    <row r="96" spans="1:52" s="7" customFormat="1" ht="14.25" customHeight="1" x14ac:dyDescent="0.25">
      <c r="A96" s="119">
        <v>4</v>
      </c>
      <c r="B96" s="120" t="s">
        <v>57</v>
      </c>
      <c r="C96" s="22">
        <v>2.46</v>
      </c>
      <c r="D96" s="18"/>
      <c r="E96" s="19"/>
      <c r="F96" s="19">
        <f t="shared" si="4"/>
        <v>2.46</v>
      </c>
      <c r="G96" s="41">
        <f t="shared" si="5"/>
        <v>3665400</v>
      </c>
      <c r="H96" s="41">
        <f t="shared" si="6"/>
        <v>149115.13636363635</v>
      </c>
      <c r="I96" s="41"/>
      <c r="J96" s="41"/>
      <c r="K96" s="42">
        <f t="shared" si="7"/>
        <v>149115.13636363635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52" s="7" customFormat="1" ht="14.25" customHeight="1" x14ac:dyDescent="0.25">
      <c r="A97" s="119">
        <v>5</v>
      </c>
      <c r="B97" s="120" t="s">
        <v>58</v>
      </c>
      <c r="C97" s="20">
        <v>2.66</v>
      </c>
      <c r="D97" s="18"/>
      <c r="E97" s="19"/>
      <c r="F97" s="19">
        <f t="shared" si="4"/>
        <v>2.66</v>
      </c>
      <c r="G97" s="41">
        <f t="shared" si="5"/>
        <v>3963400</v>
      </c>
      <c r="H97" s="41">
        <f t="shared" si="6"/>
        <v>161238.31818181818</v>
      </c>
      <c r="I97" s="41"/>
      <c r="J97" s="41"/>
      <c r="K97" s="42">
        <f t="shared" si="7"/>
        <v>161238.31818181818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2" s="7" customFormat="1" ht="14.25" customHeight="1" x14ac:dyDescent="0.25">
      <c r="A98" s="119">
        <v>6</v>
      </c>
      <c r="B98" s="120" t="s">
        <v>59</v>
      </c>
      <c r="C98" s="22">
        <v>4.0599999999999996</v>
      </c>
      <c r="D98" s="18"/>
      <c r="E98" s="17"/>
      <c r="F98" s="19">
        <f t="shared" si="4"/>
        <v>4.0599999999999996</v>
      </c>
      <c r="G98" s="41">
        <f t="shared" si="5"/>
        <v>6049399.9999999991</v>
      </c>
      <c r="H98" s="41">
        <f t="shared" si="6"/>
        <v>246100.59090909088</v>
      </c>
      <c r="I98" s="41"/>
      <c r="J98" s="41"/>
      <c r="K98" s="42">
        <f t="shared" si="7"/>
        <v>246100.59090909088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52" ht="14.25" customHeight="1" x14ac:dyDescent="0.25">
      <c r="A99" s="119">
        <v>7</v>
      </c>
      <c r="B99" s="121" t="s">
        <v>60</v>
      </c>
      <c r="C99" s="22">
        <v>2.34</v>
      </c>
      <c r="D99" s="18"/>
      <c r="E99" s="19"/>
      <c r="F99" s="19">
        <f t="shared" si="4"/>
        <v>2.34</v>
      </c>
      <c r="G99" s="41">
        <f t="shared" si="5"/>
        <v>3486600</v>
      </c>
      <c r="H99" s="41">
        <f t="shared" si="6"/>
        <v>141841.22727272726</v>
      </c>
      <c r="I99" s="41"/>
      <c r="J99" s="41"/>
      <c r="K99" s="42">
        <f t="shared" si="7"/>
        <v>141841.22727272726</v>
      </c>
      <c r="AO99" s="3"/>
      <c r="AZ99" s="4"/>
    </row>
    <row r="100" spans="1:52" ht="14.25" customHeight="1" x14ac:dyDescent="0.25">
      <c r="A100" s="119"/>
      <c r="B100" s="23" t="s">
        <v>130</v>
      </c>
      <c r="C100" s="22"/>
      <c r="D100" s="18"/>
      <c r="E100" s="19"/>
      <c r="F100" s="19"/>
      <c r="G100" s="41"/>
      <c r="H100" s="41"/>
      <c r="I100" s="41"/>
      <c r="J100" s="41"/>
      <c r="K100" s="60">
        <f>SUM(K93:K99)</f>
        <v>1432353.9318181819</v>
      </c>
      <c r="AO100" s="3"/>
      <c r="AZ100" s="4"/>
    </row>
    <row r="101" spans="1:52" ht="14.25" customHeight="1" x14ac:dyDescent="0.25">
      <c r="A101" s="117" t="s">
        <v>187</v>
      </c>
      <c r="B101" s="118" t="s">
        <v>240</v>
      </c>
      <c r="C101" s="22"/>
      <c r="D101" s="18"/>
      <c r="E101" s="19"/>
      <c r="F101" s="19"/>
      <c r="G101" s="41"/>
      <c r="H101" s="41"/>
      <c r="I101" s="41"/>
      <c r="J101" s="41"/>
      <c r="K101" s="42"/>
    </row>
    <row r="102" spans="1:52" s="4" customFormat="1" ht="14.25" customHeight="1" x14ac:dyDescent="0.25">
      <c r="A102" s="119">
        <v>1</v>
      </c>
      <c r="B102" s="120" t="s">
        <v>61</v>
      </c>
      <c r="C102" s="22">
        <v>4.6500000000000004</v>
      </c>
      <c r="D102" s="18">
        <v>0.4</v>
      </c>
      <c r="E102" s="19"/>
      <c r="F102" s="19">
        <f t="shared" si="4"/>
        <v>5.0500000000000007</v>
      </c>
      <c r="G102" s="41">
        <f t="shared" si="5"/>
        <v>7524500.0000000009</v>
      </c>
      <c r="H102" s="41">
        <f t="shared" si="6"/>
        <v>306110.34090909094</v>
      </c>
      <c r="I102" s="41"/>
      <c r="J102" s="41"/>
      <c r="K102" s="42">
        <f t="shared" si="7"/>
        <v>306110.34090909094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52" s="7" customFormat="1" ht="14.25" customHeight="1" x14ac:dyDescent="0.25">
      <c r="A103" s="119">
        <v>2</v>
      </c>
      <c r="B103" s="120" t="s">
        <v>62</v>
      </c>
      <c r="C103" s="22">
        <v>3</v>
      </c>
      <c r="D103" s="18">
        <v>0.3</v>
      </c>
      <c r="E103" s="19"/>
      <c r="F103" s="19">
        <f t="shared" si="4"/>
        <v>3.3</v>
      </c>
      <c r="G103" s="41">
        <f t="shared" si="5"/>
        <v>4917000</v>
      </c>
      <c r="H103" s="41">
        <f t="shared" si="6"/>
        <v>200032.5</v>
      </c>
      <c r="I103" s="41"/>
      <c r="J103" s="41"/>
      <c r="K103" s="42">
        <f t="shared" si="7"/>
        <v>200032.5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2" s="7" customFormat="1" ht="14.25" customHeight="1" x14ac:dyDescent="0.25">
      <c r="A104" s="119">
        <v>3</v>
      </c>
      <c r="B104" s="120" t="s">
        <v>63</v>
      </c>
      <c r="C104" s="22">
        <v>4.0599999999999996</v>
      </c>
      <c r="D104" s="18">
        <v>0.3</v>
      </c>
      <c r="E104" s="19">
        <v>0.40599999999999992</v>
      </c>
      <c r="F104" s="19">
        <f t="shared" si="4"/>
        <v>4.7659999999999991</v>
      </c>
      <c r="G104" s="41">
        <f t="shared" si="5"/>
        <v>7101339.9999999991</v>
      </c>
      <c r="H104" s="41">
        <f t="shared" si="6"/>
        <v>288895.42272727267</v>
      </c>
      <c r="I104" s="41"/>
      <c r="J104" s="41"/>
      <c r="K104" s="42">
        <f t="shared" si="7"/>
        <v>288895.42272727267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2" s="4" customFormat="1" ht="14.25" customHeight="1" x14ac:dyDescent="0.25">
      <c r="A105" s="119">
        <v>4</v>
      </c>
      <c r="B105" s="120" t="s">
        <v>64</v>
      </c>
      <c r="C105" s="22">
        <v>3.33</v>
      </c>
      <c r="D105" s="18"/>
      <c r="E105" s="19"/>
      <c r="F105" s="19">
        <f t="shared" si="4"/>
        <v>3.33</v>
      </c>
      <c r="G105" s="41">
        <f t="shared" si="5"/>
        <v>4961700</v>
      </c>
      <c r="H105" s="41">
        <f t="shared" si="6"/>
        <v>201850.97727272726</v>
      </c>
      <c r="I105" s="41"/>
      <c r="J105" s="41"/>
      <c r="K105" s="42">
        <f t="shared" si="7"/>
        <v>201850.97727272726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52" s="4" customFormat="1" ht="14.25" customHeight="1" x14ac:dyDescent="0.25">
      <c r="A106" s="119">
        <v>5</v>
      </c>
      <c r="B106" s="120" t="s">
        <v>65</v>
      </c>
      <c r="C106" s="20">
        <v>2.67</v>
      </c>
      <c r="D106" s="18"/>
      <c r="E106" s="19"/>
      <c r="F106" s="19">
        <f t="shared" si="4"/>
        <v>2.67</v>
      </c>
      <c r="G106" s="41">
        <f t="shared" si="5"/>
        <v>3978300</v>
      </c>
      <c r="H106" s="41">
        <f t="shared" si="6"/>
        <v>161844.47727272726</v>
      </c>
      <c r="I106" s="41"/>
      <c r="J106" s="41"/>
      <c r="K106" s="42">
        <f t="shared" si="7"/>
        <v>161844.47727272726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52" s="4" customFormat="1" ht="14.25" customHeight="1" x14ac:dyDescent="0.25">
      <c r="A107" s="119">
        <v>6</v>
      </c>
      <c r="B107" s="120" t="s">
        <v>66</v>
      </c>
      <c r="C107" s="20">
        <v>2.2599999999999998</v>
      </c>
      <c r="D107" s="18"/>
      <c r="E107" s="17"/>
      <c r="F107" s="19">
        <f t="shared" si="4"/>
        <v>2.2599999999999998</v>
      </c>
      <c r="G107" s="41">
        <f t="shared" si="5"/>
        <v>3367399.9999999995</v>
      </c>
      <c r="H107" s="41">
        <f t="shared" si="6"/>
        <v>136991.95454545453</v>
      </c>
      <c r="I107" s="41"/>
      <c r="J107" s="41"/>
      <c r="K107" s="42">
        <f t="shared" si="7"/>
        <v>136991.95454545453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52" s="4" customFormat="1" ht="14.25" customHeight="1" x14ac:dyDescent="0.25">
      <c r="A108" s="119">
        <v>7</v>
      </c>
      <c r="B108" s="120" t="s">
        <v>69</v>
      </c>
      <c r="C108" s="22">
        <v>2.66</v>
      </c>
      <c r="D108" s="66"/>
      <c r="E108" s="19"/>
      <c r="F108" s="19">
        <f t="shared" si="4"/>
        <v>2.66</v>
      </c>
      <c r="G108" s="41">
        <f t="shared" si="5"/>
        <v>3963400</v>
      </c>
      <c r="H108" s="41">
        <f t="shared" si="6"/>
        <v>161238.31818181818</v>
      </c>
      <c r="I108" s="41"/>
      <c r="J108" s="41"/>
      <c r="K108" s="42">
        <f t="shared" si="7"/>
        <v>161238.31818181818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52" s="39" customFormat="1" ht="14.25" customHeight="1" x14ac:dyDescent="0.25">
      <c r="A109" s="119">
        <v>8</v>
      </c>
      <c r="B109" s="120" t="s">
        <v>70</v>
      </c>
      <c r="C109" s="22">
        <v>4.0599999999999996</v>
      </c>
      <c r="D109" s="20"/>
      <c r="E109" s="21">
        <v>0.28420000000000001</v>
      </c>
      <c r="F109" s="19">
        <f t="shared" si="4"/>
        <v>4.3441999999999998</v>
      </c>
      <c r="G109" s="41">
        <f t="shared" si="5"/>
        <v>6472858</v>
      </c>
      <c r="H109" s="41">
        <f t="shared" si="6"/>
        <v>263327.63227272726</v>
      </c>
      <c r="I109" s="41"/>
      <c r="J109" s="41"/>
      <c r="K109" s="42">
        <f t="shared" si="7"/>
        <v>263327.63227272726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2" s="39" customFormat="1" ht="14.25" customHeight="1" x14ac:dyDescent="0.25">
      <c r="A110" s="119">
        <v>9</v>
      </c>
      <c r="B110" s="120" t="s">
        <v>71</v>
      </c>
      <c r="C110" s="22">
        <v>2.66</v>
      </c>
      <c r="D110" s="20"/>
      <c r="E110" s="21"/>
      <c r="F110" s="19">
        <f t="shared" si="4"/>
        <v>2.66</v>
      </c>
      <c r="G110" s="41">
        <f t="shared" si="5"/>
        <v>3963400</v>
      </c>
      <c r="H110" s="41">
        <f t="shared" si="6"/>
        <v>161238.31818181818</v>
      </c>
      <c r="I110" s="41"/>
      <c r="J110" s="41"/>
      <c r="K110" s="42">
        <f t="shared" si="7"/>
        <v>161238.31818181818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2" s="39" customFormat="1" ht="14.25" customHeight="1" x14ac:dyDescent="0.25">
      <c r="A111" s="119">
        <v>10</v>
      </c>
      <c r="B111" s="120" t="s">
        <v>72</v>
      </c>
      <c r="C111" s="22">
        <v>4.6500000000000004</v>
      </c>
      <c r="D111" s="20"/>
      <c r="E111" s="21"/>
      <c r="F111" s="19">
        <f t="shared" si="4"/>
        <v>4.6500000000000004</v>
      </c>
      <c r="G111" s="41">
        <f t="shared" si="5"/>
        <v>6928500.0000000009</v>
      </c>
      <c r="H111" s="41">
        <f t="shared" si="6"/>
        <v>281863.97727272729</v>
      </c>
      <c r="I111" s="41"/>
      <c r="J111" s="41"/>
      <c r="K111" s="42">
        <f t="shared" si="7"/>
        <v>281863.97727272729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2" s="39" customFormat="1" ht="14.25" customHeight="1" x14ac:dyDescent="0.25">
      <c r="A112" s="119">
        <v>11</v>
      </c>
      <c r="B112" s="121" t="s">
        <v>107</v>
      </c>
      <c r="C112" s="20"/>
      <c r="D112" s="20"/>
      <c r="E112" s="21"/>
      <c r="F112" s="19"/>
      <c r="G112" s="41"/>
      <c r="H112" s="41"/>
      <c r="I112" s="41"/>
      <c r="J112" s="41"/>
      <c r="K112" s="42">
        <v>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 s="39" customFormat="1" ht="14.25" customHeight="1" x14ac:dyDescent="0.25">
      <c r="A113" s="119">
        <v>12</v>
      </c>
      <c r="B113" s="121" t="s">
        <v>108</v>
      </c>
      <c r="C113" s="20">
        <v>4.0599999999999996</v>
      </c>
      <c r="D113" s="20"/>
      <c r="E113" s="21">
        <v>0.28420000000000001</v>
      </c>
      <c r="F113" s="19">
        <f t="shared" si="4"/>
        <v>4.3441999999999998</v>
      </c>
      <c r="G113" s="41">
        <f t="shared" si="5"/>
        <v>6472858</v>
      </c>
      <c r="H113" s="41">
        <f t="shared" si="6"/>
        <v>263327.63227272726</v>
      </c>
      <c r="I113" s="41"/>
      <c r="J113" s="41"/>
      <c r="K113" s="42">
        <f t="shared" si="7"/>
        <v>263327.63227272726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 s="39" customFormat="1" ht="14.25" customHeight="1" x14ac:dyDescent="0.25">
      <c r="A114" s="119">
        <v>13</v>
      </c>
      <c r="B114" s="121" t="s">
        <v>73</v>
      </c>
      <c r="C114" s="22">
        <v>2.34</v>
      </c>
      <c r="D114" s="20"/>
      <c r="E114" s="21"/>
      <c r="F114" s="19">
        <f t="shared" si="4"/>
        <v>2.34</v>
      </c>
      <c r="G114" s="41">
        <f t="shared" si="5"/>
        <v>3486600</v>
      </c>
      <c r="H114" s="41">
        <f t="shared" si="6"/>
        <v>141841.22727272726</v>
      </c>
      <c r="I114" s="41"/>
      <c r="J114" s="41"/>
      <c r="K114" s="42">
        <f t="shared" si="7"/>
        <v>141841.22727272726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 s="39" customFormat="1" ht="14.25" customHeight="1" x14ac:dyDescent="0.25">
      <c r="A115" s="119"/>
      <c r="B115" s="23" t="s">
        <v>130</v>
      </c>
      <c r="C115" s="22"/>
      <c r="D115" s="20"/>
      <c r="E115" s="21"/>
      <c r="F115" s="19"/>
      <c r="G115" s="41"/>
      <c r="H115" s="41"/>
      <c r="I115" s="41"/>
      <c r="J115" s="41"/>
      <c r="K115" s="60">
        <f>SUM(K102:K114)</f>
        <v>2568562.7781818183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 s="39" customFormat="1" ht="14.25" customHeight="1" x14ac:dyDescent="0.25">
      <c r="A116" s="117" t="s">
        <v>195</v>
      </c>
      <c r="B116" s="118" t="s">
        <v>241</v>
      </c>
      <c r="C116" s="30"/>
      <c r="D116" s="20"/>
      <c r="E116" s="21"/>
      <c r="F116" s="19"/>
      <c r="G116" s="41"/>
      <c r="H116" s="41"/>
      <c r="I116" s="41"/>
      <c r="J116" s="41"/>
      <c r="K116" s="42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 s="39" customFormat="1" ht="14.25" customHeight="1" x14ac:dyDescent="0.25">
      <c r="A117" s="117">
        <v>1</v>
      </c>
      <c r="B117" s="120" t="s">
        <v>74</v>
      </c>
      <c r="C117" s="22">
        <v>3.33</v>
      </c>
      <c r="D117" s="20">
        <v>0.4</v>
      </c>
      <c r="E117" s="21"/>
      <c r="F117" s="19">
        <f t="shared" si="4"/>
        <v>3.73</v>
      </c>
      <c r="G117" s="41">
        <f t="shared" si="5"/>
        <v>5557700</v>
      </c>
      <c r="H117" s="41">
        <f t="shared" si="6"/>
        <v>226097.34090909091</v>
      </c>
      <c r="I117" s="41"/>
      <c r="J117" s="41"/>
      <c r="K117" s="42">
        <f t="shared" si="7"/>
        <v>226097.34090909091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 s="39" customFormat="1" ht="14.25" customHeight="1" x14ac:dyDescent="0.25">
      <c r="A118" s="117">
        <v>2</v>
      </c>
      <c r="B118" s="121" t="s">
        <v>242</v>
      </c>
      <c r="C118" s="20">
        <v>3.26</v>
      </c>
      <c r="D118" s="20">
        <v>0.3</v>
      </c>
      <c r="E118" s="21"/>
      <c r="F118" s="19">
        <f t="shared" si="4"/>
        <v>3.5599999999999996</v>
      </c>
      <c r="G118" s="41">
        <f t="shared" si="5"/>
        <v>5304399.9999999991</v>
      </c>
      <c r="H118" s="41">
        <f t="shared" si="6"/>
        <v>215792.63636363632</v>
      </c>
      <c r="I118" s="41"/>
      <c r="J118" s="41"/>
      <c r="K118" s="42">
        <f t="shared" si="7"/>
        <v>215792.63636363632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s="39" customFormat="1" ht="14.25" customHeight="1" x14ac:dyDescent="0.25">
      <c r="A119" s="117">
        <v>3</v>
      </c>
      <c r="B119" s="120" t="s">
        <v>75</v>
      </c>
      <c r="C119" s="20">
        <v>2.67</v>
      </c>
      <c r="D119" s="20"/>
      <c r="E119" s="21"/>
      <c r="F119" s="19">
        <f t="shared" si="4"/>
        <v>2.67</v>
      </c>
      <c r="G119" s="41">
        <f t="shared" si="5"/>
        <v>3978300</v>
      </c>
      <c r="H119" s="41">
        <f t="shared" si="6"/>
        <v>161844.47727272726</v>
      </c>
      <c r="I119" s="41"/>
      <c r="J119" s="41"/>
      <c r="K119" s="42">
        <f t="shared" si="7"/>
        <v>161844.47727272726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 s="39" customFormat="1" ht="14.25" customHeight="1" x14ac:dyDescent="0.25">
      <c r="A120" s="117">
        <v>4</v>
      </c>
      <c r="B120" s="120" t="s">
        <v>76</v>
      </c>
      <c r="C120" s="22">
        <v>3.12</v>
      </c>
      <c r="D120" s="20"/>
      <c r="E120" s="21"/>
      <c r="F120" s="19">
        <f t="shared" si="4"/>
        <v>3.12</v>
      </c>
      <c r="G120" s="41">
        <f t="shared" si="5"/>
        <v>4648800</v>
      </c>
      <c r="H120" s="41">
        <f t="shared" si="6"/>
        <v>189121.63636363635</v>
      </c>
      <c r="I120" s="41"/>
      <c r="J120" s="41"/>
      <c r="K120" s="42">
        <f t="shared" si="7"/>
        <v>189121.63636363635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 s="39" customFormat="1" ht="14.25" customHeight="1" x14ac:dyDescent="0.25">
      <c r="A121" s="117">
        <v>6</v>
      </c>
      <c r="B121" s="120" t="s">
        <v>77</v>
      </c>
      <c r="C121" s="20">
        <v>2.66</v>
      </c>
      <c r="D121" s="20"/>
      <c r="E121" s="21"/>
      <c r="F121" s="19">
        <f t="shared" si="4"/>
        <v>2.66</v>
      </c>
      <c r="G121" s="41">
        <f t="shared" si="5"/>
        <v>3963400</v>
      </c>
      <c r="H121" s="41">
        <f t="shared" si="6"/>
        <v>161238.31818181818</v>
      </c>
      <c r="I121" s="41"/>
      <c r="J121" s="41"/>
      <c r="K121" s="42">
        <f t="shared" si="7"/>
        <v>161238.31818181818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 s="39" customFormat="1" ht="14.25" customHeight="1" x14ac:dyDescent="0.25">
      <c r="A122" s="117">
        <v>7</v>
      </c>
      <c r="B122" s="120" t="s">
        <v>78</v>
      </c>
      <c r="C122" s="20">
        <v>2.66</v>
      </c>
      <c r="D122" s="20"/>
      <c r="E122" s="21"/>
      <c r="F122" s="19">
        <f t="shared" si="4"/>
        <v>2.66</v>
      </c>
      <c r="G122" s="41">
        <f t="shared" si="5"/>
        <v>3963400</v>
      </c>
      <c r="H122" s="41">
        <f t="shared" si="6"/>
        <v>161238.31818181818</v>
      </c>
      <c r="I122" s="41"/>
      <c r="J122" s="41"/>
      <c r="K122" s="42">
        <f t="shared" si="7"/>
        <v>161238.31818181818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 s="39" customFormat="1" ht="14.25" customHeight="1" x14ac:dyDescent="0.25">
      <c r="A123" s="117">
        <v>8</v>
      </c>
      <c r="B123" s="120" t="s">
        <v>79</v>
      </c>
      <c r="C123" s="20">
        <v>2.66</v>
      </c>
      <c r="D123" s="20"/>
      <c r="E123" s="21"/>
      <c r="F123" s="19">
        <f t="shared" si="4"/>
        <v>2.66</v>
      </c>
      <c r="G123" s="41">
        <f t="shared" si="5"/>
        <v>3963400</v>
      </c>
      <c r="H123" s="41">
        <f t="shared" si="6"/>
        <v>161238.31818181818</v>
      </c>
      <c r="I123" s="41"/>
      <c r="J123" s="41"/>
      <c r="K123" s="42">
        <f t="shared" si="7"/>
        <v>161238.31818181818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 s="39" customFormat="1" ht="14.25" customHeight="1" x14ac:dyDescent="0.25">
      <c r="A124" s="117">
        <v>9</v>
      </c>
      <c r="B124" s="120" t="s">
        <v>80</v>
      </c>
      <c r="C124" s="20">
        <v>4.0599999999999996</v>
      </c>
      <c r="D124" s="20"/>
      <c r="E124" s="22">
        <v>0.28420000000000001</v>
      </c>
      <c r="F124" s="19">
        <f t="shared" si="4"/>
        <v>4.3441999999999998</v>
      </c>
      <c r="G124" s="41">
        <f t="shared" si="5"/>
        <v>6472858</v>
      </c>
      <c r="H124" s="41">
        <f t="shared" si="6"/>
        <v>263327.63227272726</v>
      </c>
      <c r="I124" s="41"/>
      <c r="J124" s="41"/>
      <c r="K124" s="42">
        <f t="shared" si="7"/>
        <v>263327.63227272726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 s="39" customFormat="1" ht="14.25" customHeight="1" x14ac:dyDescent="0.25">
      <c r="A125" s="117">
        <v>10</v>
      </c>
      <c r="B125" s="120" t="s">
        <v>81</v>
      </c>
      <c r="C125" s="22">
        <v>4.0599999999999996</v>
      </c>
      <c r="D125" s="20"/>
      <c r="E125" s="21">
        <v>0.40599999999999992</v>
      </c>
      <c r="F125" s="19">
        <f t="shared" si="4"/>
        <v>4.4659999999999993</v>
      </c>
      <c r="G125" s="41">
        <f t="shared" si="5"/>
        <v>6654339.9999999991</v>
      </c>
      <c r="H125" s="41">
        <f t="shared" si="6"/>
        <v>270710.64999999997</v>
      </c>
      <c r="I125" s="41"/>
      <c r="J125" s="41"/>
      <c r="K125" s="42">
        <f t="shared" si="7"/>
        <v>270710.64999999997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 s="39" customFormat="1" ht="14.25" customHeight="1" x14ac:dyDescent="0.25">
      <c r="A126" s="117">
        <v>11</v>
      </c>
      <c r="B126" s="120" t="s">
        <v>82</v>
      </c>
      <c r="C126" s="20">
        <v>3.63</v>
      </c>
      <c r="D126" s="20"/>
      <c r="E126" s="21">
        <v>0.18149999999999999</v>
      </c>
      <c r="F126" s="19">
        <f t="shared" si="4"/>
        <v>3.8114999999999997</v>
      </c>
      <c r="G126" s="41">
        <f t="shared" si="5"/>
        <v>5679134.9999999991</v>
      </c>
      <c r="H126" s="41">
        <f t="shared" si="6"/>
        <v>231037.53749999998</v>
      </c>
      <c r="I126" s="41"/>
      <c r="J126" s="41"/>
      <c r="K126" s="42">
        <f t="shared" si="7"/>
        <v>231037.53749999998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s="39" customFormat="1" ht="14.25" customHeight="1" x14ac:dyDescent="0.25">
      <c r="A127" s="117">
        <v>13</v>
      </c>
      <c r="B127" s="120" t="s">
        <v>68</v>
      </c>
      <c r="C127" s="20">
        <v>2.67</v>
      </c>
      <c r="D127" s="20"/>
      <c r="E127" s="21"/>
      <c r="F127" s="19">
        <f t="shared" si="4"/>
        <v>2.67</v>
      </c>
      <c r="G127" s="41">
        <f t="shared" si="5"/>
        <v>3978300</v>
      </c>
      <c r="H127" s="41">
        <f t="shared" si="6"/>
        <v>161844.47727272726</v>
      </c>
      <c r="I127" s="41"/>
      <c r="J127" s="41"/>
      <c r="K127" s="42">
        <f t="shared" si="7"/>
        <v>161844.47727272726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 s="39" customFormat="1" ht="14.25" customHeight="1" x14ac:dyDescent="0.25">
      <c r="A128" s="117">
        <v>14</v>
      </c>
      <c r="B128" s="120" t="s">
        <v>67</v>
      </c>
      <c r="C128" s="22">
        <v>2.67</v>
      </c>
      <c r="D128" s="20"/>
      <c r="E128" s="21"/>
      <c r="F128" s="19">
        <f t="shared" si="4"/>
        <v>2.67</v>
      </c>
      <c r="G128" s="41">
        <f t="shared" si="5"/>
        <v>3978300</v>
      </c>
      <c r="H128" s="41">
        <f t="shared" si="6"/>
        <v>161844.47727272726</v>
      </c>
      <c r="I128" s="41"/>
      <c r="J128" s="41"/>
      <c r="K128" s="42">
        <f t="shared" si="7"/>
        <v>161844.47727272726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 s="39" customFormat="1" ht="14.25" customHeight="1" x14ac:dyDescent="0.25">
      <c r="A129" s="117">
        <v>15</v>
      </c>
      <c r="B129" s="121" t="s">
        <v>109</v>
      </c>
      <c r="C129" s="22">
        <v>2.66</v>
      </c>
      <c r="D129" s="20"/>
      <c r="E129" s="21"/>
      <c r="F129" s="19">
        <f t="shared" si="4"/>
        <v>2.66</v>
      </c>
      <c r="G129" s="41">
        <f t="shared" si="5"/>
        <v>3963400</v>
      </c>
      <c r="H129" s="41">
        <f t="shared" si="6"/>
        <v>161238.31818181818</v>
      </c>
      <c r="I129" s="41"/>
      <c r="J129" s="41"/>
      <c r="K129" s="42">
        <f t="shared" si="7"/>
        <v>161238.31818181818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 s="39" customFormat="1" ht="14.25" customHeight="1" x14ac:dyDescent="0.25">
      <c r="A130" s="117"/>
      <c r="B130" s="23" t="s">
        <v>130</v>
      </c>
      <c r="C130" s="22"/>
      <c r="D130" s="20"/>
      <c r="E130" s="21"/>
      <c r="F130" s="19"/>
      <c r="G130" s="41"/>
      <c r="H130" s="41"/>
      <c r="I130" s="41"/>
      <c r="J130" s="41"/>
      <c r="K130" s="60">
        <f>SUM(K117:K129)</f>
        <v>2526574.1379545447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 s="39" customFormat="1" ht="14.25" customHeight="1" x14ac:dyDescent="0.25">
      <c r="A131" s="117" t="s">
        <v>202</v>
      </c>
      <c r="B131" s="118" t="s">
        <v>243</v>
      </c>
      <c r="C131" s="20"/>
      <c r="D131" s="20"/>
      <c r="E131" s="21"/>
      <c r="F131" s="19"/>
      <c r="G131" s="41"/>
      <c r="H131" s="41"/>
      <c r="I131" s="41"/>
      <c r="J131" s="41"/>
      <c r="K131" s="42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 s="39" customFormat="1" ht="14.25" customHeight="1" x14ac:dyDescent="0.25">
      <c r="A132" s="117">
        <v>1</v>
      </c>
      <c r="B132" s="120" t="s">
        <v>83</v>
      </c>
      <c r="C132" s="20">
        <v>2.67</v>
      </c>
      <c r="D132" s="20">
        <v>0.3</v>
      </c>
      <c r="E132" s="22"/>
      <c r="F132" s="19">
        <f t="shared" si="4"/>
        <v>2.9699999999999998</v>
      </c>
      <c r="G132" s="41">
        <f t="shared" si="5"/>
        <v>4425300</v>
      </c>
      <c r="H132" s="41">
        <f t="shared" si="6"/>
        <v>180029.25</v>
      </c>
      <c r="I132" s="41"/>
      <c r="J132" s="41"/>
      <c r="K132" s="42">
        <f t="shared" si="7"/>
        <v>180029.25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</row>
    <row r="133" spans="1:51" s="39" customFormat="1" ht="14.25" customHeight="1" x14ac:dyDescent="0.25">
      <c r="A133" s="119">
        <v>2</v>
      </c>
      <c r="B133" s="120" t="s">
        <v>84</v>
      </c>
      <c r="C133" s="20">
        <v>4.0599999999999996</v>
      </c>
      <c r="D133" s="20"/>
      <c r="E133" s="21"/>
      <c r="F133" s="19">
        <f t="shared" si="4"/>
        <v>4.0599999999999996</v>
      </c>
      <c r="G133" s="41">
        <f t="shared" si="5"/>
        <v>6049399.9999999991</v>
      </c>
      <c r="H133" s="41">
        <f t="shared" si="6"/>
        <v>246100.59090909088</v>
      </c>
      <c r="I133" s="41"/>
      <c r="J133" s="41"/>
      <c r="K133" s="42">
        <f t="shared" si="7"/>
        <v>246100.59090909088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</row>
    <row r="134" spans="1:51" s="39" customFormat="1" ht="14.25" customHeight="1" x14ac:dyDescent="0.25">
      <c r="A134" s="117">
        <v>3</v>
      </c>
      <c r="B134" s="120" t="s">
        <v>85</v>
      </c>
      <c r="C134" s="20">
        <v>4.0599999999999996</v>
      </c>
      <c r="D134" s="20"/>
      <c r="E134" s="21"/>
      <c r="F134" s="19">
        <f t="shared" si="4"/>
        <v>4.0599999999999996</v>
      </c>
      <c r="G134" s="41">
        <f t="shared" si="5"/>
        <v>6049399.9999999991</v>
      </c>
      <c r="H134" s="41">
        <f t="shared" si="6"/>
        <v>246100.59090909088</v>
      </c>
      <c r="I134" s="41"/>
      <c r="J134" s="41"/>
      <c r="K134" s="42">
        <f t="shared" si="7"/>
        <v>246100.59090909088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39" customFormat="1" ht="14.25" customHeight="1" x14ac:dyDescent="0.25">
      <c r="A135" s="119">
        <v>4</v>
      </c>
      <c r="B135" s="120" t="s">
        <v>86</v>
      </c>
      <c r="C135" s="20">
        <v>2.66</v>
      </c>
      <c r="D135" s="20"/>
      <c r="E135" s="21"/>
      <c r="F135" s="19">
        <f t="shared" si="4"/>
        <v>2.66</v>
      </c>
      <c r="G135" s="41">
        <f t="shared" si="5"/>
        <v>3963400</v>
      </c>
      <c r="H135" s="41">
        <f t="shared" si="6"/>
        <v>161238.31818181818</v>
      </c>
      <c r="I135" s="41"/>
      <c r="J135" s="41"/>
      <c r="K135" s="42">
        <f t="shared" si="7"/>
        <v>161238.31818181818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</row>
    <row r="136" spans="1:51" s="39" customFormat="1" ht="14.25" customHeight="1" x14ac:dyDescent="0.25">
      <c r="A136" s="117">
        <v>5</v>
      </c>
      <c r="B136" s="120" t="s">
        <v>87</v>
      </c>
      <c r="C136" s="20">
        <v>2.66</v>
      </c>
      <c r="D136" s="20"/>
      <c r="E136" s="21"/>
      <c r="F136" s="19">
        <f t="shared" si="4"/>
        <v>2.66</v>
      </c>
      <c r="G136" s="41">
        <f t="shared" si="5"/>
        <v>3963400</v>
      </c>
      <c r="H136" s="41">
        <f t="shared" si="6"/>
        <v>161238.31818181818</v>
      </c>
      <c r="I136" s="41"/>
      <c r="J136" s="41"/>
      <c r="K136" s="42">
        <f t="shared" si="7"/>
        <v>161238.31818181818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</row>
    <row r="137" spans="1:51" s="39" customFormat="1" ht="14.25" customHeight="1" x14ac:dyDescent="0.25">
      <c r="A137" s="119">
        <v>6</v>
      </c>
      <c r="B137" s="120" t="s">
        <v>56</v>
      </c>
      <c r="C137" s="22">
        <v>3.06</v>
      </c>
      <c r="D137" s="20"/>
      <c r="E137" s="21"/>
      <c r="F137" s="19">
        <f t="shared" si="4"/>
        <v>3.06</v>
      </c>
      <c r="G137" s="41">
        <f t="shared" si="5"/>
        <v>4559400</v>
      </c>
      <c r="H137" s="41">
        <f t="shared" si="6"/>
        <v>185484.68181818182</v>
      </c>
      <c r="I137" s="41"/>
      <c r="J137" s="41"/>
      <c r="K137" s="42">
        <f t="shared" si="7"/>
        <v>185484.68181818182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</row>
    <row r="138" spans="1:51" s="39" customFormat="1" ht="14.25" customHeight="1" x14ac:dyDescent="0.25">
      <c r="A138" s="117">
        <v>7</v>
      </c>
      <c r="B138" s="120" t="s">
        <v>88</v>
      </c>
      <c r="C138" s="20">
        <v>4.0599999999999996</v>
      </c>
      <c r="D138" s="20"/>
      <c r="E138" s="21">
        <v>0.20299999999999996</v>
      </c>
      <c r="F138" s="19">
        <f t="shared" ref="F138:F165" si="8">C138+D138+E138</f>
        <v>4.2629999999999999</v>
      </c>
      <c r="G138" s="41">
        <f t="shared" ref="G138:G165" si="9">F138*1490000</f>
        <v>6351870</v>
      </c>
      <c r="H138" s="41">
        <f t="shared" ref="H138:H165" si="10">G138/22-G138*10.5%/22</f>
        <v>258405.62045454548</v>
      </c>
      <c r="I138" s="41"/>
      <c r="J138" s="41"/>
      <c r="K138" s="42">
        <f t="shared" ref="K138:K165" si="11">H138+J138</f>
        <v>258405.62045454548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s="39" customFormat="1" ht="14.25" customHeight="1" x14ac:dyDescent="0.25">
      <c r="A139" s="119">
        <v>8</v>
      </c>
      <c r="B139" s="121" t="s">
        <v>110</v>
      </c>
      <c r="C139" s="20">
        <v>2.86</v>
      </c>
      <c r="D139" s="20"/>
      <c r="E139" s="21"/>
      <c r="F139" s="19">
        <f t="shared" si="8"/>
        <v>2.86</v>
      </c>
      <c r="G139" s="41">
        <f t="shared" si="9"/>
        <v>4261400</v>
      </c>
      <c r="H139" s="41">
        <f t="shared" si="10"/>
        <v>173361.5</v>
      </c>
      <c r="I139" s="41"/>
      <c r="J139" s="41"/>
      <c r="K139" s="42">
        <f t="shared" si="11"/>
        <v>173361.5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</row>
    <row r="140" spans="1:51" s="39" customFormat="1" ht="14.25" customHeight="1" x14ac:dyDescent="0.25">
      <c r="A140" s="117">
        <v>9</v>
      </c>
      <c r="B140" s="121" t="s">
        <v>111</v>
      </c>
      <c r="C140" s="22">
        <v>2.67</v>
      </c>
      <c r="D140" s="20"/>
      <c r="E140" s="21"/>
      <c r="F140" s="19">
        <f t="shared" si="8"/>
        <v>2.67</v>
      </c>
      <c r="G140" s="41">
        <f t="shared" si="9"/>
        <v>3978300</v>
      </c>
      <c r="H140" s="41">
        <f t="shared" si="10"/>
        <v>161844.47727272726</v>
      </c>
      <c r="I140" s="41"/>
      <c r="J140" s="41"/>
      <c r="K140" s="42">
        <f t="shared" si="11"/>
        <v>161844.47727272726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</row>
    <row r="141" spans="1:51" s="39" customFormat="1" ht="14.25" customHeight="1" x14ac:dyDescent="0.25">
      <c r="A141" s="117"/>
      <c r="B141" s="23" t="s">
        <v>130</v>
      </c>
      <c r="C141" s="22"/>
      <c r="D141" s="20"/>
      <c r="E141" s="21"/>
      <c r="F141" s="19"/>
      <c r="G141" s="41"/>
      <c r="H141" s="41"/>
      <c r="I141" s="41"/>
      <c r="J141" s="41"/>
      <c r="K141" s="60">
        <f>SUM(K132:K140)</f>
        <v>1773803.3477272729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</row>
    <row r="142" spans="1:51" s="39" customFormat="1" ht="14.25" customHeight="1" x14ac:dyDescent="0.25">
      <c r="A142" s="117" t="s">
        <v>244</v>
      </c>
      <c r="B142" s="118" t="s">
        <v>245</v>
      </c>
      <c r="C142" s="20"/>
      <c r="D142" s="20"/>
      <c r="E142" s="21"/>
      <c r="F142" s="19"/>
      <c r="G142" s="41"/>
      <c r="H142" s="41"/>
      <c r="I142" s="41"/>
      <c r="J142" s="41"/>
      <c r="K142" s="42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s="39" customFormat="1" ht="14.25" customHeight="1" x14ac:dyDescent="0.25">
      <c r="A143" s="119">
        <v>1</v>
      </c>
      <c r="B143" s="120" t="s">
        <v>89</v>
      </c>
      <c r="C143" s="20">
        <v>4.9800000000000004</v>
      </c>
      <c r="D143" s="20">
        <v>0.4</v>
      </c>
      <c r="E143" s="21">
        <v>0.24900000000000003</v>
      </c>
      <c r="F143" s="19">
        <f t="shared" ref="F143:F157" si="12">C143+D143+E143</f>
        <v>5.6290000000000004</v>
      </c>
      <c r="G143" s="41">
        <f t="shared" ref="G143:G157" si="13">F143*1490000</f>
        <v>8387210.0000000009</v>
      </c>
      <c r="H143" s="41">
        <f t="shared" ref="H143:H157" si="14">G143/22-G143*10.5%/22</f>
        <v>341206.95227272733</v>
      </c>
      <c r="I143" s="41"/>
      <c r="J143" s="41"/>
      <c r="K143" s="42">
        <f t="shared" ref="K143:K157" si="15">H143+J143</f>
        <v>341206.95227272733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</row>
    <row r="144" spans="1:51" s="39" customFormat="1" ht="14.25" customHeight="1" x14ac:dyDescent="0.25">
      <c r="A144" s="119">
        <v>2</v>
      </c>
      <c r="B144" s="120" t="s">
        <v>90</v>
      </c>
      <c r="C144" s="20">
        <v>2.66</v>
      </c>
      <c r="D144" s="20"/>
      <c r="E144" s="21"/>
      <c r="F144" s="19">
        <f t="shared" si="12"/>
        <v>2.66</v>
      </c>
      <c r="G144" s="41">
        <f t="shared" si="13"/>
        <v>3963400</v>
      </c>
      <c r="H144" s="41">
        <f t="shared" si="14"/>
        <v>161238.31818181818</v>
      </c>
      <c r="I144" s="41"/>
      <c r="J144" s="41"/>
      <c r="K144" s="42">
        <f t="shared" si="15"/>
        <v>161238.31818181818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</row>
    <row r="145" spans="1:51" s="39" customFormat="1" ht="14.25" customHeight="1" x14ac:dyDescent="0.25">
      <c r="A145" s="119">
        <v>3</v>
      </c>
      <c r="B145" s="120" t="s">
        <v>91</v>
      </c>
      <c r="C145" s="33">
        <v>2.66</v>
      </c>
      <c r="D145" s="20"/>
      <c r="E145" s="21"/>
      <c r="F145" s="19">
        <f t="shared" si="12"/>
        <v>2.66</v>
      </c>
      <c r="G145" s="41">
        <f t="shared" si="13"/>
        <v>3963400</v>
      </c>
      <c r="H145" s="41">
        <f t="shared" si="14"/>
        <v>161238.31818181818</v>
      </c>
      <c r="I145" s="41"/>
      <c r="J145" s="41"/>
      <c r="K145" s="42">
        <f t="shared" si="15"/>
        <v>161238.31818181818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</row>
    <row r="146" spans="1:51" s="39" customFormat="1" ht="14.25" customHeight="1" x14ac:dyDescent="0.25">
      <c r="A146" s="119">
        <v>4</v>
      </c>
      <c r="B146" s="121" t="s">
        <v>112</v>
      </c>
      <c r="C146" s="20">
        <v>2.66</v>
      </c>
      <c r="D146" s="20"/>
      <c r="E146" s="21"/>
      <c r="F146" s="19">
        <f t="shared" si="12"/>
        <v>2.66</v>
      </c>
      <c r="G146" s="41">
        <f t="shared" si="13"/>
        <v>3963400</v>
      </c>
      <c r="H146" s="41">
        <f t="shared" si="14"/>
        <v>161238.31818181818</v>
      </c>
      <c r="I146" s="41"/>
      <c r="J146" s="41"/>
      <c r="K146" s="42">
        <f t="shared" si="15"/>
        <v>161238.31818181818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</row>
    <row r="147" spans="1:51" s="39" customFormat="1" ht="14.25" customHeight="1" x14ac:dyDescent="0.25">
      <c r="A147" s="119"/>
      <c r="B147" s="23" t="s">
        <v>130</v>
      </c>
      <c r="C147" s="20"/>
      <c r="D147" s="20"/>
      <c r="E147" s="21"/>
      <c r="F147" s="19"/>
      <c r="G147" s="41"/>
      <c r="H147" s="41"/>
      <c r="I147" s="41"/>
      <c r="J147" s="41"/>
      <c r="K147" s="60">
        <f>SUM(K143:K146)</f>
        <v>824921.90681818174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</row>
    <row r="148" spans="1:51" s="39" customFormat="1" ht="14.25" customHeight="1" x14ac:dyDescent="0.25">
      <c r="A148" s="117" t="s">
        <v>181</v>
      </c>
      <c r="B148" s="122" t="s">
        <v>246</v>
      </c>
      <c r="C148" s="31"/>
      <c r="D148" s="20"/>
      <c r="E148" s="21"/>
      <c r="F148" s="19"/>
      <c r="G148" s="41"/>
      <c r="H148" s="41"/>
      <c r="I148" s="41"/>
      <c r="J148" s="41"/>
      <c r="K148" s="42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</row>
    <row r="149" spans="1:51" s="39" customFormat="1" ht="14.25" customHeight="1" x14ac:dyDescent="0.25">
      <c r="A149" s="119">
        <v>1</v>
      </c>
      <c r="B149" s="121" t="s">
        <v>113</v>
      </c>
      <c r="C149" s="20">
        <v>2.67</v>
      </c>
      <c r="D149" s="20">
        <v>0.4</v>
      </c>
      <c r="E149" s="21"/>
      <c r="F149" s="19">
        <f t="shared" si="12"/>
        <v>3.07</v>
      </c>
      <c r="G149" s="41">
        <f t="shared" si="13"/>
        <v>4574300</v>
      </c>
      <c r="H149" s="41">
        <f t="shared" si="14"/>
        <v>186090.84090909091</v>
      </c>
      <c r="I149" s="41"/>
      <c r="J149" s="41"/>
      <c r="K149" s="42">
        <f t="shared" si="15"/>
        <v>186090.84090909091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</row>
    <row r="150" spans="1:51" s="39" customFormat="1" ht="14.25" customHeight="1" x14ac:dyDescent="0.25">
      <c r="A150" s="119">
        <v>2</v>
      </c>
      <c r="B150" s="121" t="s">
        <v>114</v>
      </c>
      <c r="C150" s="22">
        <v>2.86</v>
      </c>
      <c r="D150" s="20">
        <v>0.3</v>
      </c>
      <c r="E150" s="21"/>
      <c r="F150" s="19">
        <f t="shared" si="12"/>
        <v>3.1599999999999997</v>
      </c>
      <c r="G150" s="41">
        <f t="shared" si="13"/>
        <v>4708400</v>
      </c>
      <c r="H150" s="41">
        <f t="shared" si="14"/>
        <v>191546.27272727274</v>
      </c>
      <c r="I150" s="41"/>
      <c r="J150" s="41"/>
      <c r="K150" s="42">
        <f t="shared" si="15"/>
        <v>191546.27272727274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s="39" customFormat="1" ht="14.25" customHeight="1" x14ac:dyDescent="0.25">
      <c r="A151" s="119">
        <v>3</v>
      </c>
      <c r="B151" s="121" t="s">
        <v>115</v>
      </c>
      <c r="C151" s="22">
        <v>4.0599999999999996</v>
      </c>
      <c r="D151" s="20"/>
      <c r="E151" s="21">
        <v>0.28420000000000001</v>
      </c>
      <c r="F151" s="19">
        <f t="shared" si="12"/>
        <v>4.3441999999999998</v>
      </c>
      <c r="G151" s="41">
        <f t="shared" si="13"/>
        <v>6472858</v>
      </c>
      <c r="H151" s="41">
        <f t="shared" si="14"/>
        <v>263327.63227272726</v>
      </c>
      <c r="I151" s="41"/>
      <c r="J151" s="41"/>
      <c r="K151" s="42">
        <f t="shared" si="15"/>
        <v>263327.63227272726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</row>
    <row r="152" spans="1:51" s="39" customFormat="1" ht="14.25" customHeight="1" x14ac:dyDescent="0.25">
      <c r="A152" s="119">
        <v>4</v>
      </c>
      <c r="B152" s="121" t="s">
        <v>116</v>
      </c>
      <c r="C152" s="22">
        <v>3</v>
      </c>
      <c r="D152" s="20"/>
      <c r="E152" s="21"/>
      <c r="F152" s="19">
        <f t="shared" si="12"/>
        <v>3</v>
      </c>
      <c r="G152" s="41">
        <f t="shared" si="13"/>
        <v>4470000</v>
      </c>
      <c r="H152" s="41">
        <f t="shared" si="14"/>
        <v>181847.72727272726</v>
      </c>
      <c r="I152" s="41"/>
      <c r="J152" s="41"/>
      <c r="K152" s="42">
        <f t="shared" si="15"/>
        <v>181847.72727272726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</row>
    <row r="153" spans="1:51" s="39" customFormat="1" ht="14.25" customHeight="1" x14ac:dyDescent="0.25">
      <c r="A153" s="119">
        <v>5</v>
      </c>
      <c r="B153" s="121" t="s">
        <v>117</v>
      </c>
      <c r="C153" s="22">
        <v>2.86</v>
      </c>
      <c r="D153" s="20"/>
      <c r="E153" s="21"/>
      <c r="F153" s="19">
        <f t="shared" si="12"/>
        <v>2.86</v>
      </c>
      <c r="G153" s="41">
        <f t="shared" si="13"/>
        <v>4261400</v>
      </c>
      <c r="H153" s="41">
        <f t="shared" si="14"/>
        <v>173361.5</v>
      </c>
      <c r="I153" s="41"/>
      <c r="J153" s="41"/>
      <c r="K153" s="42">
        <f t="shared" si="15"/>
        <v>173361.5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</row>
    <row r="154" spans="1:51" s="39" customFormat="1" ht="14.25" customHeight="1" x14ac:dyDescent="0.25">
      <c r="A154" s="119">
        <v>6</v>
      </c>
      <c r="B154" s="121" t="s">
        <v>118</v>
      </c>
      <c r="C154" s="22">
        <v>2.66</v>
      </c>
      <c r="D154" s="20"/>
      <c r="E154" s="21"/>
      <c r="F154" s="19">
        <f t="shared" si="12"/>
        <v>2.66</v>
      </c>
      <c r="G154" s="41">
        <f t="shared" si="13"/>
        <v>3963400</v>
      </c>
      <c r="H154" s="41">
        <f t="shared" si="14"/>
        <v>161238.31818181818</v>
      </c>
      <c r="I154" s="41"/>
      <c r="J154" s="41"/>
      <c r="K154" s="42">
        <f t="shared" si="15"/>
        <v>161238.31818181818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</row>
    <row r="155" spans="1:51" s="39" customFormat="1" ht="14.25" customHeight="1" x14ac:dyDescent="0.25">
      <c r="A155" s="119"/>
      <c r="B155" s="23" t="s">
        <v>130</v>
      </c>
      <c r="C155" s="22"/>
      <c r="D155" s="20"/>
      <c r="E155" s="21"/>
      <c r="F155" s="19"/>
      <c r="G155" s="41"/>
      <c r="H155" s="41"/>
      <c r="I155" s="41"/>
      <c r="J155" s="41"/>
      <c r="K155" s="60">
        <f>SUM(K149:K154)</f>
        <v>1157412.2913636363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</row>
    <row r="156" spans="1:51" s="39" customFormat="1" ht="14.25" customHeight="1" x14ac:dyDescent="0.25">
      <c r="A156" s="117" t="s">
        <v>187</v>
      </c>
      <c r="B156" s="122" t="s">
        <v>247</v>
      </c>
      <c r="C156" s="22"/>
      <c r="D156" s="20"/>
      <c r="E156" s="21"/>
      <c r="F156" s="19"/>
      <c r="G156" s="41"/>
      <c r="H156" s="41"/>
      <c r="I156" s="41"/>
      <c r="J156" s="41"/>
      <c r="K156" s="42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</row>
    <row r="157" spans="1:51" s="39" customFormat="1" ht="14.25" customHeight="1" x14ac:dyDescent="0.25">
      <c r="A157" s="119">
        <v>1</v>
      </c>
      <c r="B157" s="121" t="s">
        <v>119</v>
      </c>
      <c r="C157" s="22">
        <v>3</v>
      </c>
      <c r="D157" s="20">
        <v>0.4</v>
      </c>
      <c r="E157" s="21"/>
      <c r="F157" s="19">
        <f t="shared" si="12"/>
        <v>3.4</v>
      </c>
      <c r="G157" s="41">
        <f t="shared" si="13"/>
        <v>5066000</v>
      </c>
      <c r="H157" s="41">
        <f t="shared" si="14"/>
        <v>206094.09090909091</v>
      </c>
      <c r="I157" s="41"/>
      <c r="J157" s="41"/>
      <c r="K157" s="42">
        <f t="shared" si="15"/>
        <v>206094.09090909091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</row>
    <row r="158" spans="1:51" s="39" customFormat="1" ht="14.25" customHeight="1" x14ac:dyDescent="0.25">
      <c r="A158" s="119">
        <v>2</v>
      </c>
      <c r="B158" s="121" t="s">
        <v>120</v>
      </c>
      <c r="C158" s="20">
        <v>2.86</v>
      </c>
      <c r="D158" s="20"/>
      <c r="E158" s="21"/>
      <c r="F158" s="19">
        <f t="shared" si="8"/>
        <v>2.86</v>
      </c>
      <c r="G158" s="41">
        <f t="shared" si="9"/>
        <v>4261400</v>
      </c>
      <c r="H158" s="41">
        <f t="shared" si="10"/>
        <v>173361.5</v>
      </c>
      <c r="I158" s="41"/>
      <c r="J158" s="41"/>
      <c r="K158" s="42">
        <f t="shared" si="11"/>
        <v>173361.5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s="39" customFormat="1" ht="14.25" customHeight="1" x14ac:dyDescent="0.25">
      <c r="A159" s="119">
        <v>3</v>
      </c>
      <c r="B159" s="121" t="s">
        <v>121</v>
      </c>
      <c r="C159" s="20">
        <v>2.67</v>
      </c>
      <c r="D159" s="20"/>
      <c r="E159" s="21"/>
      <c r="F159" s="19">
        <f t="shared" si="8"/>
        <v>2.67</v>
      </c>
      <c r="G159" s="41">
        <f t="shared" si="9"/>
        <v>3978300</v>
      </c>
      <c r="H159" s="41">
        <f t="shared" si="10"/>
        <v>161844.47727272726</v>
      </c>
      <c r="I159" s="41"/>
      <c r="J159" s="41"/>
      <c r="K159" s="42">
        <f t="shared" si="11"/>
        <v>161844.47727272726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</row>
    <row r="160" spans="1:51" s="39" customFormat="1" ht="14.25" customHeight="1" x14ac:dyDescent="0.25">
      <c r="A160" s="119"/>
      <c r="B160" s="23" t="s">
        <v>130</v>
      </c>
      <c r="C160" s="20"/>
      <c r="D160" s="20"/>
      <c r="E160" s="21"/>
      <c r="F160" s="19"/>
      <c r="G160" s="41"/>
      <c r="H160" s="41"/>
      <c r="I160" s="41"/>
      <c r="J160" s="41"/>
      <c r="K160" s="60">
        <f>SUM(K157:K159)</f>
        <v>541300.06818181823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</row>
    <row r="161" spans="1:51" s="39" customFormat="1" ht="14.25" customHeight="1" x14ac:dyDescent="0.25">
      <c r="A161" s="117" t="s">
        <v>195</v>
      </c>
      <c r="B161" s="122" t="s">
        <v>248</v>
      </c>
      <c r="C161" s="20"/>
      <c r="D161" s="20"/>
      <c r="E161" s="21"/>
      <c r="F161" s="19"/>
      <c r="G161" s="41"/>
      <c r="H161" s="41"/>
      <c r="I161" s="41"/>
      <c r="J161" s="41"/>
      <c r="K161" s="42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</row>
    <row r="162" spans="1:51" s="39" customFormat="1" ht="14.25" customHeight="1" x14ac:dyDescent="0.25">
      <c r="A162" s="119">
        <v>1</v>
      </c>
      <c r="B162" s="121" t="s">
        <v>249</v>
      </c>
      <c r="C162" s="22">
        <v>4.32</v>
      </c>
      <c r="D162" s="20">
        <v>0.4</v>
      </c>
      <c r="E162" s="21"/>
      <c r="F162" s="19">
        <f t="shared" si="8"/>
        <v>4.7200000000000006</v>
      </c>
      <c r="G162" s="41">
        <f t="shared" si="9"/>
        <v>7032800.0000000009</v>
      </c>
      <c r="H162" s="41">
        <f t="shared" si="10"/>
        <v>286107.09090909094</v>
      </c>
      <c r="I162" s="41"/>
      <c r="J162" s="41"/>
      <c r="K162" s="42">
        <f t="shared" si="11"/>
        <v>286107.09090909094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</row>
    <row r="163" spans="1:51" s="39" customFormat="1" ht="14.25" customHeight="1" x14ac:dyDescent="0.25">
      <c r="A163" s="119">
        <v>2</v>
      </c>
      <c r="B163" s="121" t="s">
        <v>250</v>
      </c>
      <c r="C163" s="20">
        <v>3.66</v>
      </c>
      <c r="D163" s="20">
        <v>0.3</v>
      </c>
      <c r="E163" s="21"/>
      <c r="F163" s="19">
        <f t="shared" si="8"/>
        <v>3.96</v>
      </c>
      <c r="G163" s="41">
        <f t="shared" si="9"/>
        <v>5900400</v>
      </c>
      <c r="H163" s="41">
        <f t="shared" si="10"/>
        <v>240039</v>
      </c>
      <c r="I163" s="41"/>
      <c r="J163" s="41"/>
      <c r="K163" s="42">
        <f t="shared" si="11"/>
        <v>240039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</row>
    <row r="164" spans="1:51" s="39" customFormat="1" ht="14.25" customHeight="1" x14ac:dyDescent="0.25">
      <c r="A164" s="119">
        <v>3</v>
      </c>
      <c r="B164" s="121" t="s">
        <v>251</v>
      </c>
      <c r="C164" s="22">
        <v>4.0599999999999996</v>
      </c>
      <c r="D164" s="20"/>
      <c r="E164" s="21">
        <v>0.40599999999999992</v>
      </c>
      <c r="F164" s="19">
        <f t="shared" si="8"/>
        <v>4.4659999999999993</v>
      </c>
      <c r="G164" s="41">
        <f t="shared" si="9"/>
        <v>6654339.9999999991</v>
      </c>
      <c r="H164" s="41">
        <f t="shared" si="10"/>
        <v>270710.64999999997</v>
      </c>
      <c r="I164" s="41"/>
      <c r="J164" s="41"/>
      <c r="K164" s="42">
        <f t="shared" si="11"/>
        <v>270710.64999999997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</row>
    <row r="165" spans="1:51" s="39" customFormat="1" ht="14.25" customHeight="1" x14ac:dyDescent="0.25">
      <c r="A165" s="119">
        <v>4</v>
      </c>
      <c r="B165" s="121" t="s">
        <v>122</v>
      </c>
      <c r="C165" s="22">
        <v>3</v>
      </c>
      <c r="D165" s="20"/>
      <c r="E165" s="21"/>
      <c r="F165" s="19">
        <f t="shared" si="8"/>
        <v>3</v>
      </c>
      <c r="G165" s="41">
        <f t="shared" si="9"/>
        <v>4470000</v>
      </c>
      <c r="H165" s="41">
        <f t="shared" si="10"/>
        <v>181847.72727272726</v>
      </c>
      <c r="I165" s="41"/>
      <c r="J165" s="41"/>
      <c r="K165" s="42">
        <f t="shared" si="11"/>
        <v>181847.72727272726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</row>
    <row r="166" spans="1:51" s="39" customFormat="1" ht="14.25" customHeight="1" x14ac:dyDescent="0.25">
      <c r="A166" s="119"/>
      <c r="B166" s="23" t="s">
        <v>130</v>
      </c>
      <c r="C166" s="22"/>
      <c r="D166" s="20"/>
      <c r="E166" s="21"/>
      <c r="F166" s="19"/>
      <c r="G166" s="41"/>
      <c r="H166" s="41"/>
      <c r="I166" s="41"/>
      <c r="J166" s="41"/>
      <c r="K166" s="60">
        <f>SUM(K162:K165)</f>
        <v>978704.46818181826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s="39" customFormat="1" ht="14.25" customHeight="1" x14ac:dyDescent="0.25">
      <c r="A167" s="117" t="s">
        <v>202</v>
      </c>
      <c r="B167" s="122" t="s">
        <v>276</v>
      </c>
      <c r="C167" s="22"/>
      <c r="D167" s="20"/>
      <c r="E167" s="21"/>
      <c r="F167" s="19"/>
      <c r="G167" s="41"/>
      <c r="H167" s="41"/>
      <c r="I167" s="41"/>
      <c r="J167" s="41"/>
      <c r="K167" s="42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</row>
    <row r="168" spans="1:51" s="39" customFormat="1" ht="14.25" customHeight="1" x14ac:dyDescent="0.25">
      <c r="A168" s="117">
        <v>1</v>
      </c>
      <c r="B168" s="120" t="s">
        <v>217</v>
      </c>
      <c r="C168" s="20">
        <v>2.25</v>
      </c>
      <c r="D168" s="18"/>
      <c r="E168" s="17"/>
      <c r="F168" s="19">
        <f>C168+D168+E168</f>
        <v>2.25</v>
      </c>
      <c r="G168" s="41">
        <f t="shared" ref="G168:G169" si="16">F168*1490000</f>
        <v>3352500</v>
      </c>
      <c r="H168" s="41">
        <f t="shared" ref="H168:H169" si="17">G168/22-G168*10.5%/22</f>
        <v>136385.79545454547</v>
      </c>
      <c r="I168" s="41"/>
      <c r="J168" s="41"/>
      <c r="K168" s="42">
        <f t="shared" ref="K168:K169" si="18">H168+J168</f>
        <v>136385.79545454547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</row>
    <row r="169" spans="1:51" s="39" customFormat="1" ht="14.25" customHeight="1" x14ac:dyDescent="0.25">
      <c r="A169" s="117">
        <v>2</v>
      </c>
      <c r="B169" s="120" t="s">
        <v>218</v>
      </c>
      <c r="C169" s="20">
        <v>2.0499999999999998</v>
      </c>
      <c r="D169" s="18"/>
      <c r="E169" s="19"/>
      <c r="F169" s="19">
        <f>C169+D169+E169</f>
        <v>2.0499999999999998</v>
      </c>
      <c r="G169" s="41">
        <f t="shared" si="16"/>
        <v>3054499.9999999995</v>
      </c>
      <c r="H169" s="41">
        <f t="shared" si="17"/>
        <v>124262.6136363636</v>
      </c>
      <c r="I169" s="41"/>
      <c r="J169" s="41"/>
      <c r="K169" s="42">
        <f t="shared" si="18"/>
        <v>124262.6136363636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</row>
    <row r="170" spans="1:51" s="39" customFormat="1" ht="14.25" customHeight="1" x14ac:dyDescent="0.25">
      <c r="A170" s="119"/>
      <c r="B170" s="23" t="s">
        <v>130</v>
      </c>
      <c r="C170" s="22"/>
      <c r="D170" s="20"/>
      <c r="E170" s="21"/>
      <c r="F170" s="19"/>
      <c r="G170" s="41"/>
      <c r="H170" s="41"/>
      <c r="I170" s="41"/>
      <c r="J170" s="41"/>
      <c r="K170" s="42">
        <f>SUM(K168:K169)</f>
        <v>260648.40909090906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</row>
    <row r="171" spans="1:51" s="39" customFormat="1" ht="14.25" customHeight="1" x14ac:dyDescent="0.25">
      <c r="A171" s="67"/>
      <c r="B171" s="118" t="s">
        <v>208</v>
      </c>
      <c r="C171" s="34">
        <f t="shared" ref="C171:J171" si="19">SUM(C12:C169)</f>
        <v>397.52000000000044</v>
      </c>
      <c r="D171" s="34">
        <f t="shared" si="19"/>
        <v>12.600000000000009</v>
      </c>
      <c r="E171" s="34">
        <f t="shared" si="19"/>
        <v>6.0523999999999996</v>
      </c>
      <c r="F171" s="34">
        <f t="shared" si="19"/>
        <v>416.17240000000049</v>
      </c>
      <c r="G171" s="35">
        <f t="shared" si="19"/>
        <v>620096876</v>
      </c>
      <c r="H171" s="35">
        <f t="shared" si="19"/>
        <v>25226668.364545435</v>
      </c>
      <c r="I171" s="35">
        <f t="shared" si="19"/>
        <v>0</v>
      </c>
      <c r="J171" s="35">
        <f t="shared" si="19"/>
        <v>0</v>
      </c>
      <c r="K171" s="36">
        <f>K170+K166+K160+K155+K147+K141+K130+K115+K100+K91+K78+K63+K43+K40+K33+K26+K16</f>
        <v>25226668.364545453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</row>
    <row r="172" spans="1:51" s="39" customFormat="1" ht="14.25" customHeight="1" x14ac:dyDescent="0.25">
      <c r="A172" s="123" t="s">
        <v>219</v>
      </c>
      <c r="B172" s="118" t="s">
        <v>252</v>
      </c>
      <c r="C172" s="68"/>
      <c r="D172" s="34"/>
      <c r="E172" s="34"/>
      <c r="F172" s="34"/>
      <c r="G172" s="35"/>
      <c r="H172" s="35"/>
      <c r="I172" s="35"/>
      <c r="J172" s="35"/>
      <c r="K172" s="36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</row>
    <row r="173" spans="1:51" s="39" customFormat="1" ht="14.25" customHeight="1" x14ac:dyDescent="0.25">
      <c r="A173" s="113">
        <v>1</v>
      </c>
      <c r="B173" s="8" t="s">
        <v>253</v>
      </c>
      <c r="C173" s="99">
        <v>3.33</v>
      </c>
      <c r="D173" s="40">
        <v>0.4</v>
      </c>
      <c r="E173" s="34"/>
      <c r="F173" s="19">
        <f t="shared" ref="F173:F190" si="20">C173+D173+E173</f>
        <v>3.73</v>
      </c>
      <c r="G173" s="41">
        <f t="shared" ref="G173:G190" si="21">F173*1490000</f>
        <v>5557700</v>
      </c>
      <c r="H173" s="41">
        <f t="shared" ref="H173:H190" si="22">G173/22-G173*10.5%/22</f>
        <v>226097.34090909091</v>
      </c>
      <c r="I173" s="41"/>
      <c r="J173" s="41"/>
      <c r="K173" s="60">
        <f t="shared" ref="K173:K190" si="23">H173+J173</f>
        <v>226097.34090909091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</row>
    <row r="174" spans="1:51" s="39" customFormat="1" ht="14.25" customHeight="1" x14ac:dyDescent="0.25">
      <c r="A174" s="113">
        <v>2</v>
      </c>
      <c r="B174" s="8" t="s">
        <v>254</v>
      </c>
      <c r="C174" s="99">
        <v>4.0599999999999996</v>
      </c>
      <c r="D174" s="34"/>
      <c r="E174" s="40">
        <f>C174*10%</f>
        <v>0.40599999999999997</v>
      </c>
      <c r="F174" s="19">
        <f t="shared" si="20"/>
        <v>4.4659999999999993</v>
      </c>
      <c r="G174" s="41">
        <f t="shared" si="21"/>
        <v>6654339.9999999991</v>
      </c>
      <c r="H174" s="41">
        <f t="shared" si="22"/>
        <v>270710.64999999997</v>
      </c>
      <c r="I174" s="41"/>
      <c r="J174" s="41"/>
      <c r="K174" s="60">
        <f t="shared" si="23"/>
        <v>270710.64999999997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s="39" customFormat="1" ht="14.25" customHeight="1" x14ac:dyDescent="0.25">
      <c r="A175" s="113">
        <v>3</v>
      </c>
      <c r="B175" s="8" t="s">
        <v>255</v>
      </c>
      <c r="C175" s="99">
        <v>4.32</v>
      </c>
      <c r="D175" s="34"/>
      <c r="E175" s="34"/>
      <c r="F175" s="19">
        <f t="shared" si="20"/>
        <v>4.32</v>
      </c>
      <c r="G175" s="41">
        <f t="shared" si="21"/>
        <v>6436800</v>
      </c>
      <c r="H175" s="41">
        <f t="shared" si="22"/>
        <v>261860.72727272726</v>
      </c>
      <c r="I175" s="41"/>
      <c r="J175" s="41"/>
      <c r="K175" s="60">
        <f t="shared" si="23"/>
        <v>261860.72727272726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</row>
    <row r="176" spans="1:51" s="39" customFormat="1" ht="14.25" customHeight="1" x14ac:dyDescent="0.25">
      <c r="A176" s="113">
        <v>4</v>
      </c>
      <c r="B176" s="8" t="s">
        <v>256</v>
      </c>
      <c r="C176" s="99">
        <v>3.33</v>
      </c>
      <c r="D176" s="34"/>
      <c r="E176" s="34"/>
      <c r="F176" s="19">
        <f t="shared" si="20"/>
        <v>3.33</v>
      </c>
      <c r="G176" s="41">
        <f t="shared" si="21"/>
        <v>4961700</v>
      </c>
      <c r="H176" s="41">
        <f t="shared" si="22"/>
        <v>201850.97727272726</v>
      </c>
      <c r="I176" s="41"/>
      <c r="J176" s="41"/>
      <c r="K176" s="60">
        <f t="shared" si="23"/>
        <v>201850.97727272726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</row>
    <row r="177" spans="1:51" s="39" customFormat="1" ht="14.25" customHeight="1" x14ac:dyDescent="0.25">
      <c r="A177" s="113">
        <v>5</v>
      </c>
      <c r="B177" s="8" t="s">
        <v>257</v>
      </c>
      <c r="C177" s="99">
        <v>2.86</v>
      </c>
      <c r="D177" s="34"/>
      <c r="E177" s="34"/>
      <c r="F177" s="19">
        <f t="shared" si="20"/>
        <v>2.86</v>
      </c>
      <c r="G177" s="41">
        <f t="shared" si="21"/>
        <v>4261400</v>
      </c>
      <c r="H177" s="41">
        <f t="shared" si="22"/>
        <v>173361.5</v>
      </c>
      <c r="I177" s="41"/>
      <c r="J177" s="41"/>
      <c r="K177" s="60">
        <f t="shared" si="23"/>
        <v>173361.5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</row>
    <row r="178" spans="1:51" s="39" customFormat="1" ht="14.25" customHeight="1" x14ac:dyDescent="0.25">
      <c r="A178" s="114"/>
      <c r="B178" s="115" t="s">
        <v>258</v>
      </c>
      <c r="C178" s="99"/>
      <c r="D178" s="34"/>
      <c r="E178" s="34"/>
      <c r="F178" s="19"/>
      <c r="G178" s="41"/>
      <c r="H178" s="41"/>
      <c r="I178" s="41"/>
      <c r="J178" s="41"/>
      <c r="K178" s="60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</row>
    <row r="179" spans="1:51" s="39" customFormat="1" ht="14.25" customHeight="1" x14ac:dyDescent="0.2">
      <c r="A179" s="113">
        <v>6</v>
      </c>
      <c r="B179" s="116" t="s">
        <v>259</v>
      </c>
      <c r="C179" s="99">
        <v>2.67</v>
      </c>
      <c r="D179" s="34"/>
      <c r="E179" s="34"/>
      <c r="F179" s="19">
        <f t="shared" si="20"/>
        <v>2.67</v>
      </c>
      <c r="G179" s="41">
        <f t="shared" si="21"/>
        <v>3978300</v>
      </c>
      <c r="H179" s="41">
        <f t="shared" si="22"/>
        <v>161844.47727272726</v>
      </c>
      <c r="I179" s="41"/>
      <c r="J179" s="41"/>
      <c r="K179" s="60">
        <f t="shared" si="23"/>
        <v>161844.47727272726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</row>
    <row r="180" spans="1:51" s="39" customFormat="1" ht="14.25" customHeight="1" x14ac:dyDescent="0.2">
      <c r="A180" s="113">
        <v>7</v>
      </c>
      <c r="B180" s="116" t="s">
        <v>260</v>
      </c>
      <c r="C180" s="99">
        <v>2.67</v>
      </c>
      <c r="D180" s="34"/>
      <c r="E180" s="34"/>
      <c r="F180" s="19">
        <f t="shared" si="20"/>
        <v>2.67</v>
      </c>
      <c r="G180" s="41">
        <f t="shared" si="21"/>
        <v>3978300</v>
      </c>
      <c r="H180" s="41">
        <f t="shared" si="22"/>
        <v>161844.47727272726</v>
      </c>
      <c r="I180" s="41"/>
      <c r="J180" s="41"/>
      <c r="K180" s="60">
        <f t="shared" si="23"/>
        <v>161844.47727272726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</row>
    <row r="181" spans="1:51" s="39" customFormat="1" ht="14.25" customHeight="1" x14ac:dyDescent="0.2">
      <c r="A181" s="113">
        <v>8</v>
      </c>
      <c r="B181" s="116" t="s">
        <v>261</v>
      </c>
      <c r="C181" s="99">
        <v>2.66</v>
      </c>
      <c r="D181" s="34"/>
      <c r="E181" s="34"/>
      <c r="F181" s="19">
        <f t="shared" si="20"/>
        <v>2.66</v>
      </c>
      <c r="G181" s="41">
        <f t="shared" si="21"/>
        <v>3963400</v>
      </c>
      <c r="H181" s="41">
        <f t="shared" si="22"/>
        <v>161238.31818181818</v>
      </c>
      <c r="I181" s="41"/>
      <c r="J181" s="41"/>
      <c r="K181" s="60">
        <f t="shared" si="23"/>
        <v>161238.31818181818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</row>
    <row r="182" spans="1:51" s="39" customFormat="1" ht="14.25" customHeight="1" x14ac:dyDescent="0.2">
      <c r="A182" s="113">
        <v>9</v>
      </c>
      <c r="B182" s="116" t="s">
        <v>262</v>
      </c>
      <c r="C182" s="100">
        <v>2.66</v>
      </c>
      <c r="D182" s="34"/>
      <c r="E182" s="34"/>
      <c r="F182" s="19">
        <f t="shared" si="20"/>
        <v>2.66</v>
      </c>
      <c r="G182" s="41">
        <f t="shared" si="21"/>
        <v>3963400</v>
      </c>
      <c r="H182" s="41">
        <f t="shared" si="22"/>
        <v>161238.31818181818</v>
      </c>
      <c r="I182" s="41"/>
      <c r="J182" s="41"/>
      <c r="K182" s="60">
        <f t="shared" si="23"/>
        <v>161238.31818181818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</row>
    <row r="183" spans="1:51" s="39" customFormat="1" ht="14.25" customHeight="1" x14ac:dyDescent="0.25">
      <c r="A183" s="113">
        <v>10</v>
      </c>
      <c r="B183" s="8" t="s">
        <v>263</v>
      </c>
      <c r="C183" s="99">
        <v>2.46</v>
      </c>
      <c r="D183" s="34"/>
      <c r="E183" s="34"/>
      <c r="F183" s="19">
        <f t="shared" si="20"/>
        <v>2.46</v>
      </c>
      <c r="G183" s="41">
        <f t="shared" si="21"/>
        <v>3665400</v>
      </c>
      <c r="H183" s="41">
        <f t="shared" si="22"/>
        <v>149115.13636363635</v>
      </c>
      <c r="I183" s="41"/>
      <c r="J183" s="41"/>
      <c r="K183" s="60">
        <f t="shared" si="23"/>
        <v>149115.13636363635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</row>
    <row r="184" spans="1:51" s="39" customFormat="1" ht="14.25" customHeight="1" x14ac:dyDescent="0.25">
      <c r="A184" s="113">
        <v>11</v>
      </c>
      <c r="B184" s="8" t="s">
        <v>264</v>
      </c>
      <c r="C184" s="99">
        <v>2.46</v>
      </c>
      <c r="D184" s="34"/>
      <c r="E184" s="34"/>
      <c r="F184" s="19">
        <f t="shared" si="20"/>
        <v>2.46</v>
      </c>
      <c r="G184" s="41">
        <f t="shared" si="21"/>
        <v>3665400</v>
      </c>
      <c r="H184" s="41">
        <f t="shared" si="22"/>
        <v>149115.13636363635</v>
      </c>
      <c r="I184" s="41"/>
      <c r="J184" s="41"/>
      <c r="K184" s="60">
        <f t="shared" si="23"/>
        <v>149115.13636363635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</row>
    <row r="185" spans="1:51" s="39" customFormat="1" ht="14.25" customHeight="1" x14ac:dyDescent="0.25">
      <c r="A185" s="113">
        <v>12</v>
      </c>
      <c r="B185" s="8" t="s">
        <v>265</v>
      </c>
      <c r="C185" s="99">
        <v>2.2599999999999998</v>
      </c>
      <c r="D185" s="34"/>
      <c r="E185" s="34"/>
      <c r="F185" s="19">
        <f t="shared" si="20"/>
        <v>2.2599999999999998</v>
      </c>
      <c r="G185" s="41">
        <f t="shared" si="21"/>
        <v>3367399.9999999995</v>
      </c>
      <c r="H185" s="41">
        <f t="shared" si="22"/>
        <v>136991.95454545453</v>
      </c>
      <c r="I185" s="41"/>
      <c r="J185" s="41"/>
      <c r="K185" s="60">
        <f t="shared" si="23"/>
        <v>136991.95454545453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</row>
    <row r="186" spans="1:51" s="39" customFormat="1" ht="14.25" customHeight="1" x14ac:dyDescent="0.25">
      <c r="A186" s="113">
        <v>13</v>
      </c>
      <c r="B186" s="8" t="s">
        <v>266</v>
      </c>
      <c r="C186" s="99">
        <v>2.46</v>
      </c>
      <c r="D186" s="34"/>
      <c r="E186" s="34"/>
      <c r="F186" s="19">
        <f t="shared" si="20"/>
        <v>2.46</v>
      </c>
      <c r="G186" s="41">
        <f t="shared" si="21"/>
        <v>3665400</v>
      </c>
      <c r="H186" s="41">
        <f t="shared" si="22"/>
        <v>149115.13636363635</v>
      </c>
      <c r="I186" s="41"/>
      <c r="J186" s="41"/>
      <c r="K186" s="60">
        <f t="shared" si="23"/>
        <v>149115.13636363635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</row>
    <row r="187" spans="1:51" s="39" customFormat="1" ht="14.25" customHeight="1" x14ac:dyDescent="0.25">
      <c r="A187" s="113">
        <v>14</v>
      </c>
      <c r="B187" s="8" t="s">
        <v>267</v>
      </c>
      <c r="C187" s="99">
        <v>2.46</v>
      </c>
      <c r="D187" s="34"/>
      <c r="E187" s="34"/>
      <c r="F187" s="19">
        <f t="shared" si="20"/>
        <v>2.46</v>
      </c>
      <c r="G187" s="41">
        <f t="shared" si="21"/>
        <v>3665400</v>
      </c>
      <c r="H187" s="41">
        <f t="shared" si="22"/>
        <v>149115.13636363635</v>
      </c>
      <c r="I187" s="41"/>
      <c r="J187" s="41"/>
      <c r="K187" s="60">
        <f t="shared" si="23"/>
        <v>149115.13636363635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</row>
    <row r="188" spans="1:51" s="39" customFormat="1" ht="14.25" customHeight="1" x14ac:dyDescent="0.25">
      <c r="A188" s="113">
        <v>15</v>
      </c>
      <c r="B188" s="8" t="s">
        <v>268</v>
      </c>
      <c r="C188" s="99">
        <v>2.46</v>
      </c>
      <c r="D188" s="34"/>
      <c r="E188" s="34"/>
      <c r="F188" s="19">
        <f t="shared" si="20"/>
        <v>2.46</v>
      </c>
      <c r="G188" s="41">
        <f t="shared" si="21"/>
        <v>3665400</v>
      </c>
      <c r="H188" s="41">
        <f t="shared" si="22"/>
        <v>149115.13636363635</v>
      </c>
      <c r="I188" s="41"/>
      <c r="J188" s="41"/>
      <c r="K188" s="60">
        <f t="shared" si="23"/>
        <v>149115.13636363635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</row>
    <row r="189" spans="1:51" s="39" customFormat="1" ht="14.25" customHeight="1" x14ac:dyDescent="0.25">
      <c r="A189" s="113">
        <v>16</v>
      </c>
      <c r="B189" s="8" t="s">
        <v>269</v>
      </c>
      <c r="C189" s="99">
        <v>2.2599999999999998</v>
      </c>
      <c r="D189" s="34"/>
      <c r="E189" s="34"/>
      <c r="F189" s="19">
        <f t="shared" si="20"/>
        <v>2.2599999999999998</v>
      </c>
      <c r="G189" s="41">
        <f t="shared" si="21"/>
        <v>3367399.9999999995</v>
      </c>
      <c r="H189" s="41">
        <f t="shared" si="22"/>
        <v>136991.95454545453</v>
      </c>
      <c r="I189" s="41"/>
      <c r="J189" s="41"/>
      <c r="K189" s="60">
        <f t="shared" si="23"/>
        <v>136991.95454545453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</row>
    <row r="190" spans="1:51" s="39" customFormat="1" ht="14.25" customHeight="1" x14ac:dyDescent="0.25">
      <c r="A190" s="113">
        <v>17</v>
      </c>
      <c r="B190" s="8" t="s">
        <v>270</v>
      </c>
      <c r="C190" s="99">
        <v>2.2599999999999998</v>
      </c>
      <c r="D190" s="34"/>
      <c r="E190" s="34"/>
      <c r="F190" s="19">
        <f t="shared" si="20"/>
        <v>2.2599999999999998</v>
      </c>
      <c r="G190" s="41">
        <f t="shared" si="21"/>
        <v>3367399.9999999995</v>
      </c>
      <c r="H190" s="41">
        <f t="shared" si="22"/>
        <v>136991.95454545453</v>
      </c>
      <c r="I190" s="41"/>
      <c r="J190" s="41"/>
      <c r="K190" s="60">
        <f t="shared" si="23"/>
        <v>136991.95454545453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</row>
    <row r="191" spans="1:51" s="39" customFormat="1" ht="14.25" customHeight="1" x14ac:dyDescent="0.25">
      <c r="A191" s="113"/>
      <c r="B191" s="124" t="s">
        <v>271</v>
      </c>
      <c r="C191" s="101">
        <f t="shared" ref="C191:H191" si="24">SUM(C173:C190)</f>
        <v>47.64</v>
      </c>
      <c r="D191" s="101">
        <f t="shared" si="24"/>
        <v>0.4</v>
      </c>
      <c r="E191" s="101">
        <f t="shared" si="24"/>
        <v>0.40599999999999997</v>
      </c>
      <c r="F191" s="101">
        <f t="shared" si="24"/>
        <v>48.445999999999998</v>
      </c>
      <c r="G191" s="69">
        <f t="shared" si="24"/>
        <v>72184540</v>
      </c>
      <c r="H191" s="69">
        <f t="shared" si="24"/>
        <v>2936598.3318181811</v>
      </c>
      <c r="I191" s="41"/>
      <c r="J191" s="41"/>
      <c r="K191" s="60">
        <f>SUM(K173:K190)</f>
        <v>2936598.3318181811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</row>
    <row r="192" spans="1:51" s="39" customFormat="1" ht="14.25" customHeight="1" x14ac:dyDescent="0.25">
      <c r="A192" s="67" t="s">
        <v>221</v>
      </c>
      <c r="B192" s="118" t="s">
        <v>220</v>
      </c>
      <c r="C192" s="70"/>
      <c r="D192" s="70"/>
      <c r="E192" s="70"/>
      <c r="F192" s="70"/>
      <c r="G192" s="71"/>
      <c r="H192" s="71"/>
      <c r="I192" s="71"/>
      <c r="J192" s="71"/>
      <c r="K192" s="72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</row>
    <row r="193" spans="1:51" s="39" customFormat="1" ht="14.25" customHeight="1" x14ac:dyDescent="0.25">
      <c r="A193" s="125" t="s">
        <v>4</v>
      </c>
      <c r="B193" s="126" t="s">
        <v>125</v>
      </c>
      <c r="C193" s="73"/>
      <c r="D193" s="74"/>
      <c r="E193" s="73"/>
      <c r="F193" s="73"/>
      <c r="G193" s="71"/>
      <c r="H193" s="71"/>
      <c r="I193" s="71"/>
      <c r="J193" s="71"/>
      <c r="K193" s="72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</row>
    <row r="194" spans="1:51" s="39" customFormat="1" ht="14.25" customHeight="1" x14ac:dyDescent="0.25">
      <c r="A194" s="27">
        <v>1</v>
      </c>
      <c r="B194" s="8" t="s">
        <v>126</v>
      </c>
      <c r="C194" s="12">
        <v>3.99</v>
      </c>
      <c r="D194" s="13">
        <v>0.2</v>
      </c>
      <c r="E194" s="73"/>
      <c r="F194" s="19">
        <f t="shared" ref="F194:F256" si="25">C194+D194+E194</f>
        <v>4.1900000000000004</v>
      </c>
      <c r="G194" s="41">
        <f t="shared" ref="G194:G256" si="26">F194*1490000</f>
        <v>6243100.0000000009</v>
      </c>
      <c r="H194" s="41">
        <f>G194/22-G194*10.5%/22</f>
        <v>253980.65909090912</v>
      </c>
      <c r="I194" s="41"/>
      <c r="J194" s="41"/>
      <c r="K194" s="42">
        <f>H194+J194</f>
        <v>253980.65909090912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</row>
    <row r="195" spans="1:51" s="39" customFormat="1" ht="14.25" customHeight="1" x14ac:dyDescent="0.25">
      <c r="A195" s="27">
        <v>2</v>
      </c>
      <c r="B195" s="8" t="s">
        <v>71</v>
      </c>
      <c r="C195" s="12">
        <v>4.0599999999999996</v>
      </c>
      <c r="D195" s="13">
        <v>0.15</v>
      </c>
      <c r="E195" s="73">
        <v>0.20299999999999999</v>
      </c>
      <c r="F195" s="19">
        <f t="shared" si="25"/>
        <v>4.4130000000000003</v>
      </c>
      <c r="G195" s="41">
        <f>F195*1490000</f>
        <v>6575370</v>
      </c>
      <c r="H195" s="41">
        <f>G195/22-G195*10.5%/22</f>
        <v>267498.00681818178</v>
      </c>
      <c r="I195" s="41"/>
      <c r="J195" s="41"/>
      <c r="K195" s="42">
        <f t="shared" ref="K195:K256" si="27">H195+J195</f>
        <v>267498.00681818178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</row>
    <row r="196" spans="1:51" s="39" customFormat="1" ht="14.25" customHeight="1" x14ac:dyDescent="0.25">
      <c r="A196" s="27">
        <v>3</v>
      </c>
      <c r="B196" s="8" t="s">
        <v>127</v>
      </c>
      <c r="C196" s="12">
        <v>1.86</v>
      </c>
      <c r="D196" s="13"/>
      <c r="E196" s="73"/>
      <c r="F196" s="19">
        <f t="shared" si="25"/>
        <v>1.86</v>
      </c>
      <c r="G196" s="41">
        <f t="shared" si="26"/>
        <v>2771400</v>
      </c>
      <c r="H196" s="41">
        <f>G196/22-G196*10.5%/22</f>
        <v>112745.59090909091</v>
      </c>
      <c r="I196" s="41"/>
      <c r="J196" s="41"/>
      <c r="K196" s="42">
        <f t="shared" si="27"/>
        <v>112745.59090909091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</row>
    <row r="197" spans="1:51" s="39" customFormat="1" ht="14.25" customHeight="1" x14ac:dyDescent="0.25">
      <c r="A197" s="27">
        <v>4</v>
      </c>
      <c r="B197" s="8" t="s">
        <v>128</v>
      </c>
      <c r="C197" s="12">
        <v>4.0599999999999996</v>
      </c>
      <c r="D197" s="13"/>
      <c r="E197" s="73"/>
      <c r="F197" s="19">
        <f t="shared" si="25"/>
        <v>4.0599999999999996</v>
      </c>
      <c r="G197" s="41">
        <f t="shared" si="26"/>
        <v>6049399.9999999991</v>
      </c>
      <c r="H197" s="41">
        <f t="shared" ref="H197:H256" si="28">G197/22-G197*10.5%/22</f>
        <v>246100.59090909088</v>
      </c>
      <c r="I197" s="41"/>
      <c r="J197" s="41"/>
      <c r="K197" s="42">
        <f t="shared" si="27"/>
        <v>246100.59090909088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</row>
    <row r="198" spans="1:51" s="39" customFormat="1" ht="14.25" customHeight="1" x14ac:dyDescent="0.25">
      <c r="A198" s="27">
        <v>5</v>
      </c>
      <c r="B198" s="8" t="s">
        <v>129</v>
      </c>
      <c r="C198" s="13">
        <f>2.06</f>
        <v>2.06</v>
      </c>
      <c r="D198" s="13"/>
      <c r="E198" s="73"/>
      <c r="F198" s="19">
        <f t="shared" si="25"/>
        <v>2.06</v>
      </c>
      <c r="G198" s="41">
        <f t="shared" si="26"/>
        <v>3069400</v>
      </c>
      <c r="H198" s="41">
        <f t="shared" si="28"/>
        <v>124868.77272727274</v>
      </c>
      <c r="I198" s="41"/>
      <c r="J198" s="41"/>
      <c r="K198" s="42">
        <f t="shared" si="27"/>
        <v>124868.77272727274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</row>
    <row r="199" spans="1:51" s="39" customFormat="1" ht="14.25" customHeight="1" x14ac:dyDescent="0.25">
      <c r="A199" s="27"/>
      <c r="B199" s="23" t="s">
        <v>130</v>
      </c>
      <c r="C199" s="24">
        <f t="shared" ref="C199" si="29">SUM(C194:C198)</f>
        <v>16.029999999999998</v>
      </c>
      <c r="D199" s="24">
        <f>SUM(D194:D198)</f>
        <v>0.35</v>
      </c>
      <c r="E199" s="24">
        <f t="shared" ref="E199:J199" si="30">SUM(E194:E198)</f>
        <v>0.20299999999999999</v>
      </c>
      <c r="F199" s="24">
        <f t="shared" si="30"/>
        <v>16.582999999999998</v>
      </c>
      <c r="G199" s="25">
        <f t="shared" si="30"/>
        <v>24708670</v>
      </c>
      <c r="H199" s="25">
        <f t="shared" si="30"/>
        <v>1005193.6204545454</v>
      </c>
      <c r="I199" s="25">
        <f t="shared" si="30"/>
        <v>0</v>
      </c>
      <c r="J199" s="25">
        <f t="shared" si="30"/>
        <v>0</v>
      </c>
      <c r="K199" s="26">
        <f>SUM(K194:K198)</f>
        <v>1005193.6204545454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</row>
    <row r="200" spans="1:51" s="39" customFormat="1" ht="14.25" customHeight="1" x14ac:dyDescent="0.2">
      <c r="A200" s="125" t="s">
        <v>96</v>
      </c>
      <c r="B200" s="126" t="s">
        <v>131</v>
      </c>
      <c r="C200" s="14"/>
      <c r="D200" s="14"/>
      <c r="E200" s="73"/>
      <c r="F200" s="19"/>
      <c r="G200" s="41"/>
      <c r="H200" s="41"/>
      <c r="I200" s="41"/>
      <c r="J200" s="41"/>
      <c r="K200" s="42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</row>
    <row r="201" spans="1:51" s="39" customFormat="1" ht="14.25" customHeight="1" x14ac:dyDescent="0.25">
      <c r="A201" s="27">
        <v>6</v>
      </c>
      <c r="B201" s="8" t="s">
        <v>63</v>
      </c>
      <c r="C201" s="12">
        <v>4.0599999999999996</v>
      </c>
      <c r="D201" s="13">
        <v>0.2</v>
      </c>
      <c r="E201" s="73">
        <v>0.28420000000000001</v>
      </c>
      <c r="F201" s="19">
        <f t="shared" si="25"/>
        <v>4.5442</v>
      </c>
      <c r="G201" s="41">
        <f t="shared" si="26"/>
        <v>6770858</v>
      </c>
      <c r="H201" s="41">
        <f t="shared" si="28"/>
        <v>275450.81409090909</v>
      </c>
      <c r="I201" s="41"/>
      <c r="J201" s="41"/>
      <c r="K201" s="42">
        <f t="shared" si="27"/>
        <v>275450.81409090909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</row>
    <row r="202" spans="1:51" s="39" customFormat="1" ht="14.25" customHeight="1" x14ac:dyDescent="0.25">
      <c r="A202" s="27">
        <v>7</v>
      </c>
      <c r="B202" s="8" t="s">
        <v>132</v>
      </c>
      <c r="C202" s="12">
        <v>4.0599999999999996</v>
      </c>
      <c r="D202" s="13">
        <v>0.15</v>
      </c>
      <c r="E202" s="73">
        <v>0.36539999999999995</v>
      </c>
      <c r="F202" s="19">
        <f t="shared" si="25"/>
        <v>4.5754000000000001</v>
      </c>
      <c r="G202" s="41">
        <f t="shared" si="26"/>
        <v>6817346</v>
      </c>
      <c r="H202" s="41">
        <f t="shared" si="28"/>
        <v>277342.03045454546</v>
      </c>
      <c r="I202" s="41"/>
      <c r="J202" s="41"/>
      <c r="K202" s="42">
        <f t="shared" si="27"/>
        <v>277342.03045454546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</row>
    <row r="203" spans="1:51" s="39" customFormat="1" ht="14.25" customHeight="1" x14ac:dyDescent="0.25">
      <c r="A203" s="27">
        <v>8</v>
      </c>
      <c r="B203" s="8" t="s">
        <v>133</v>
      </c>
      <c r="C203" s="12">
        <v>3.06</v>
      </c>
      <c r="D203" s="13"/>
      <c r="E203" s="73"/>
      <c r="F203" s="19">
        <f t="shared" si="25"/>
        <v>3.06</v>
      </c>
      <c r="G203" s="41">
        <f t="shared" si="26"/>
        <v>4559400</v>
      </c>
      <c r="H203" s="41">
        <f t="shared" si="28"/>
        <v>185484.68181818182</v>
      </c>
      <c r="I203" s="41"/>
      <c r="J203" s="41"/>
      <c r="K203" s="42">
        <f t="shared" si="27"/>
        <v>185484.68181818182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</row>
    <row r="204" spans="1:51" s="39" customFormat="1" ht="14.25" customHeight="1" x14ac:dyDescent="0.25">
      <c r="A204" s="27">
        <v>9</v>
      </c>
      <c r="B204" s="9" t="s">
        <v>20</v>
      </c>
      <c r="C204" s="12">
        <v>4.0599999999999996</v>
      </c>
      <c r="D204" s="13"/>
      <c r="E204" s="73">
        <v>0.20299999999999999</v>
      </c>
      <c r="F204" s="19">
        <f t="shared" si="25"/>
        <v>4.2629999999999999</v>
      </c>
      <c r="G204" s="41">
        <f t="shared" si="26"/>
        <v>6351870</v>
      </c>
      <c r="H204" s="41">
        <f t="shared" si="28"/>
        <v>258405.62045454548</v>
      </c>
      <c r="I204" s="41"/>
      <c r="J204" s="41"/>
      <c r="K204" s="42">
        <f t="shared" si="27"/>
        <v>258405.62045454548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</row>
    <row r="205" spans="1:51" s="39" customFormat="1" ht="14.25" customHeight="1" x14ac:dyDescent="0.25">
      <c r="A205" s="27">
        <v>10</v>
      </c>
      <c r="B205" s="8" t="s">
        <v>134</v>
      </c>
      <c r="C205" s="12">
        <v>2.66</v>
      </c>
      <c r="D205" s="13"/>
      <c r="E205" s="73"/>
      <c r="F205" s="19">
        <f t="shared" si="25"/>
        <v>2.66</v>
      </c>
      <c r="G205" s="41">
        <f t="shared" si="26"/>
        <v>3963400</v>
      </c>
      <c r="H205" s="41">
        <f t="shared" si="28"/>
        <v>161238.31818181818</v>
      </c>
      <c r="I205" s="41"/>
      <c r="J205" s="41"/>
      <c r="K205" s="42">
        <f t="shared" si="27"/>
        <v>161238.31818181818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</row>
    <row r="206" spans="1:51" s="39" customFormat="1" ht="14.25" customHeight="1" x14ac:dyDescent="0.25">
      <c r="A206" s="27">
        <v>11</v>
      </c>
      <c r="B206" s="8" t="s">
        <v>135</v>
      </c>
      <c r="C206" s="15">
        <v>2.34</v>
      </c>
      <c r="D206" s="13"/>
      <c r="E206" s="73"/>
      <c r="F206" s="19">
        <f t="shared" si="25"/>
        <v>2.34</v>
      </c>
      <c r="G206" s="41">
        <f t="shared" si="26"/>
        <v>3486600</v>
      </c>
      <c r="H206" s="41">
        <f t="shared" si="28"/>
        <v>141841.22727272726</v>
      </c>
      <c r="I206" s="41"/>
      <c r="J206" s="41"/>
      <c r="K206" s="42">
        <f t="shared" si="27"/>
        <v>141841.22727272726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</row>
    <row r="207" spans="1:51" s="39" customFormat="1" ht="14.25" customHeight="1" x14ac:dyDescent="0.25">
      <c r="A207" s="27"/>
      <c r="B207" s="23" t="s">
        <v>130</v>
      </c>
      <c r="C207" s="28">
        <f t="shared" ref="C207:K207" si="31">SUM(C201:C206)</f>
        <v>20.239999999999998</v>
      </c>
      <c r="D207" s="29">
        <f t="shared" si="31"/>
        <v>0.35</v>
      </c>
      <c r="E207" s="29">
        <f t="shared" si="31"/>
        <v>0.85259999999999991</v>
      </c>
      <c r="F207" s="29">
        <f t="shared" si="31"/>
        <v>21.442599999999999</v>
      </c>
      <c r="G207" s="25">
        <f t="shared" si="31"/>
        <v>31949474</v>
      </c>
      <c r="H207" s="25">
        <f t="shared" si="31"/>
        <v>1299762.6922727274</v>
      </c>
      <c r="I207" s="25">
        <f t="shared" si="31"/>
        <v>0</v>
      </c>
      <c r="J207" s="25">
        <f t="shared" si="31"/>
        <v>0</v>
      </c>
      <c r="K207" s="26">
        <f t="shared" si="31"/>
        <v>1299762.6922727274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</row>
    <row r="208" spans="1:51" s="39" customFormat="1" ht="14.25" customHeight="1" x14ac:dyDescent="0.2">
      <c r="A208" s="125" t="s">
        <v>136</v>
      </c>
      <c r="B208" s="126" t="s">
        <v>137</v>
      </c>
      <c r="C208" s="14"/>
      <c r="D208" s="14"/>
      <c r="E208" s="73"/>
      <c r="F208" s="19"/>
      <c r="G208" s="41"/>
      <c r="H208" s="41"/>
      <c r="I208" s="41"/>
      <c r="J208" s="41"/>
      <c r="K208" s="42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</row>
    <row r="209" spans="1:51" s="39" customFormat="1" ht="14.25" customHeight="1" x14ac:dyDescent="0.25">
      <c r="A209" s="27">
        <v>12</v>
      </c>
      <c r="B209" s="8" t="s">
        <v>138</v>
      </c>
      <c r="C209" s="13">
        <v>3.33</v>
      </c>
      <c r="D209" s="13">
        <v>0.2</v>
      </c>
      <c r="E209" s="73"/>
      <c r="F209" s="19">
        <f t="shared" si="25"/>
        <v>3.5300000000000002</v>
      </c>
      <c r="G209" s="41">
        <f t="shared" si="26"/>
        <v>5259700</v>
      </c>
      <c r="H209" s="41">
        <f t="shared" si="28"/>
        <v>213974.15909090909</v>
      </c>
      <c r="I209" s="41"/>
      <c r="J209" s="41"/>
      <c r="K209" s="42">
        <f t="shared" si="27"/>
        <v>213974.15909090909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</row>
    <row r="210" spans="1:51" s="39" customFormat="1" ht="14.25" customHeight="1" x14ac:dyDescent="0.25">
      <c r="A210" s="27">
        <v>13</v>
      </c>
      <c r="B210" s="8" t="s">
        <v>139</v>
      </c>
      <c r="C210" s="12">
        <v>4.0599999999999996</v>
      </c>
      <c r="D210" s="13">
        <v>0.15</v>
      </c>
      <c r="E210" s="73">
        <v>0.20299999999999999</v>
      </c>
      <c r="F210" s="19">
        <f t="shared" si="25"/>
        <v>4.4130000000000003</v>
      </c>
      <c r="G210" s="41">
        <f t="shared" si="26"/>
        <v>6575370</v>
      </c>
      <c r="H210" s="41">
        <f t="shared" si="28"/>
        <v>267498.00681818178</v>
      </c>
      <c r="I210" s="41"/>
      <c r="J210" s="41"/>
      <c r="K210" s="42">
        <f t="shared" si="27"/>
        <v>267498.00681818178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</row>
    <row r="211" spans="1:51" s="39" customFormat="1" ht="14.25" customHeight="1" x14ac:dyDescent="0.25">
      <c r="A211" s="27">
        <v>14</v>
      </c>
      <c r="B211" s="8" t="s">
        <v>140</v>
      </c>
      <c r="C211" s="12">
        <v>4.0599999999999996</v>
      </c>
      <c r="D211" s="13"/>
      <c r="E211" s="73"/>
      <c r="F211" s="19">
        <f t="shared" si="25"/>
        <v>4.0599999999999996</v>
      </c>
      <c r="G211" s="41">
        <f t="shared" si="26"/>
        <v>6049399.9999999991</v>
      </c>
      <c r="H211" s="41">
        <f t="shared" si="28"/>
        <v>246100.59090909088</v>
      </c>
      <c r="I211" s="41"/>
      <c r="J211" s="41"/>
      <c r="K211" s="42">
        <f t="shared" si="27"/>
        <v>246100.59090909088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</row>
    <row r="212" spans="1:51" s="39" customFormat="1" ht="14.25" customHeight="1" x14ac:dyDescent="0.25">
      <c r="A212" s="27">
        <v>15</v>
      </c>
      <c r="B212" s="8" t="s">
        <v>141</v>
      </c>
      <c r="C212" s="12">
        <v>2.86</v>
      </c>
      <c r="D212" s="13"/>
      <c r="E212" s="73"/>
      <c r="F212" s="19">
        <f t="shared" si="25"/>
        <v>2.86</v>
      </c>
      <c r="G212" s="41">
        <f t="shared" si="26"/>
        <v>4261400</v>
      </c>
      <c r="H212" s="41">
        <f t="shared" si="28"/>
        <v>173361.5</v>
      </c>
      <c r="I212" s="41"/>
      <c r="J212" s="41"/>
      <c r="K212" s="42">
        <f t="shared" si="27"/>
        <v>173361.5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</row>
    <row r="213" spans="1:51" s="39" customFormat="1" ht="14.25" customHeight="1" x14ac:dyDescent="0.25">
      <c r="A213" s="27">
        <v>16</v>
      </c>
      <c r="B213" s="8" t="s">
        <v>142</v>
      </c>
      <c r="C213" s="12">
        <v>2.86</v>
      </c>
      <c r="D213" s="13"/>
      <c r="E213" s="73"/>
      <c r="F213" s="19">
        <f t="shared" si="25"/>
        <v>2.86</v>
      </c>
      <c r="G213" s="41">
        <f t="shared" si="26"/>
        <v>4261400</v>
      </c>
      <c r="H213" s="41">
        <f t="shared" si="28"/>
        <v>173361.5</v>
      </c>
      <c r="I213" s="41"/>
      <c r="J213" s="41"/>
      <c r="K213" s="42">
        <f t="shared" si="27"/>
        <v>173361.5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</row>
    <row r="214" spans="1:51" s="39" customFormat="1" ht="14.25" customHeight="1" x14ac:dyDescent="0.25">
      <c r="A214" s="27">
        <v>17</v>
      </c>
      <c r="B214" s="8" t="s">
        <v>143</v>
      </c>
      <c r="C214" s="12">
        <v>2.86</v>
      </c>
      <c r="D214" s="13"/>
      <c r="E214" s="73"/>
      <c r="F214" s="19">
        <f t="shared" si="25"/>
        <v>2.86</v>
      </c>
      <c r="G214" s="41">
        <f t="shared" si="26"/>
        <v>4261400</v>
      </c>
      <c r="H214" s="41">
        <f t="shared" si="28"/>
        <v>173361.5</v>
      </c>
      <c r="I214" s="41"/>
      <c r="J214" s="41"/>
      <c r="K214" s="42">
        <f t="shared" si="27"/>
        <v>173361.5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</row>
    <row r="215" spans="1:51" s="39" customFormat="1" ht="14.25" customHeight="1" x14ac:dyDescent="0.25">
      <c r="A215" s="27"/>
      <c r="B215" s="23" t="s">
        <v>130</v>
      </c>
      <c r="C215" s="28">
        <f t="shared" ref="C215:K215" si="32">SUM(C209:C214)</f>
        <v>20.029999999999998</v>
      </c>
      <c r="D215" s="29">
        <f t="shared" si="32"/>
        <v>0.35</v>
      </c>
      <c r="E215" s="29">
        <f t="shared" si="32"/>
        <v>0.20299999999999999</v>
      </c>
      <c r="F215" s="29">
        <f t="shared" si="32"/>
        <v>20.582999999999998</v>
      </c>
      <c r="G215" s="25">
        <f t="shared" si="32"/>
        <v>30668670</v>
      </c>
      <c r="H215" s="25">
        <f t="shared" si="32"/>
        <v>1247657.2568181818</v>
      </c>
      <c r="I215" s="25">
        <f t="shared" si="32"/>
        <v>0</v>
      </c>
      <c r="J215" s="25">
        <f t="shared" si="32"/>
        <v>0</v>
      </c>
      <c r="K215" s="26">
        <f t="shared" si="32"/>
        <v>1247657.2568181818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</row>
    <row r="216" spans="1:51" s="39" customFormat="1" ht="14.25" customHeight="1" x14ac:dyDescent="0.2">
      <c r="A216" s="125" t="s">
        <v>144</v>
      </c>
      <c r="B216" s="126" t="s">
        <v>145</v>
      </c>
      <c r="C216" s="14"/>
      <c r="D216" s="14"/>
      <c r="E216" s="73"/>
      <c r="F216" s="19"/>
      <c r="G216" s="41"/>
      <c r="H216" s="41"/>
      <c r="I216" s="41"/>
      <c r="J216" s="41"/>
      <c r="K216" s="42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</row>
    <row r="217" spans="1:51" s="39" customFormat="1" ht="14.25" customHeight="1" x14ac:dyDescent="0.25">
      <c r="A217" s="27">
        <v>18</v>
      </c>
      <c r="B217" s="8" t="s">
        <v>146</v>
      </c>
      <c r="C217" s="12">
        <v>4.0599999999999996</v>
      </c>
      <c r="D217" s="13">
        <v>0.2</v>
      </c>
      <c r="E217" s="73">
        <v>0.44659999999999994</v>
      </c>
      <c r="F217" s="19">
        <f t="shared" si="25"/>
        <v>4.7065999999999999</v>
      </c>
      <c r="G217" s="41">
        <f t="shared" si="26"/>
        <v>7012834</v>
      </c>
      <c r="H217" s="41">
        <f t="shared" si="28"/>
        <v>285294.83772727277</v>
      </c>
      <c r="I217" s="41"/>
      <c r="J217" s="41"/>
      <c r="K217" s="42">
        <f t="shared" si="27"/>
        <v>285294.83772727277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</row>
    <row r="218" spans="1:51" s="39" customFormat="1" ht="14.25" customHeight="1" x14ac:dyDescent="0.25">
      <c r="A218" s="27">
        <v>19</v>
      </c>
      <c r="B218" s="8" t="s">
        <v>147</v>
      </c>
      <c r="C218" s="16">
        <v>3</v>
      </c>
      <c r="D218" s="13">
        <v>0.15</v>
      </c>
      <c r="E218" s="73"/>
      <c r="F218" s="19">
        <f t="shared" si="25"/>
        <v>3.15</v>
      </c>
      <c r="G218" s="41">
        <f t="shared" si="26"/>
        <v>4693500</v>
      </c>
      <c r="H218" s="41">
        <f t="shared" si="28"/>
        <v>190940.11363636365</v>
      </c>
      <c r="I218" s="41"/>
      <c r="J218" s="41"/>
      <c r="K218" s="42">
        <f t="shared" si="27"/>
        <v>190940.11363636365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</row>
    <row r="219" spans="1:51" s="39" customFormat="1" ht="14.25" customHeight="1" x14ac:dyDescent="0.25">
      <c r="A219" s="27">
        <v>20</v>
      </c>
      <c r="B219" s="8" t="s">
        <v>148</v>
      </c>
      <c r="C219" s="12">
        <v>2.86</v>
      </c>
      <c r="D219" s="13"/>
      <c r="E219" s="73"/>
      <c r="F219" s="19">
        <f t="shared" si="25"/>
        <v>2.86</v>
      </c>
      <c r="G219" s="41">
        <f t="shared" si="26"/>
        <v>4261400</v>
      </c>
      <c r="H219" s="41">
        <f t="shared" si="28"/>
        <v>173361.5</v>
      </c>
      <c r="I219" s="41"/>
      <c r="J219" s="41"/>
      <c r="K219" s="42">
        <f t="shared" si="27"/>
        <v>173361.5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</row>
    <row r="220" spans="1:51" s="39" customFormat="1" ht="14.25" customHeight="1" x14ac:dyDescent="0.25">
      <c r="A220" s="27">
        <v>21</v>
      </c>
      <c r="B220" s="8" t="s">
        <v>149</v>
      </c>
      <c r="C220" s="12">
        <v>2.86</v>
      </c>
      <c r="D220" s="13"/>
      <c r="E220" s="73"/>
      <c r="F220" s="19">
        <f t="shared" si="25"/>
        <v>2.86</v>
      </c>
      <c r="G220" s="41">
        <f t="shared" si="26"/>
        <v>4261400</v>
      </c>
      <c r="H220" s="41">
        <f t="shared" si="28"/>
        <v>173361.5</v>
      </c>
      <c r="I220" s="41"/>
      <c r="J220" s="41"/>
      <c r="K220" s="42">
        <f t="shared" si="27"/>
        <v>173361.5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</row>
    <row r="221" spans="1:51" s="39" customFormat="1" ht="14.25" customHeight="1" x14ac:dyDescent="0.25">
      <c r="A221" s="27">
        <v>22</v>
      </c>
      <c r="B221" s="8" t="s">
        <v>150</v>
      </c>
      <c r="C221" s="12">
        <v>4.0599999999999996</v>
      </c>
      <c r="D221" s="13"/>
      <c r="E221" s="73"/>
      <c r="F221" s="19">
        <f t="shared" si="25"/>
        <v>4.0599999999999996</v>
      </c>
      <c r="G221" s="41">
        <f t="shared" si="26"/>
        <v>6049399.9999999991</v>
      </c>
      <c r="H221" s="41">
        <f t="shared" si="28"/>
        <v>246100.59090909088</v>
      </c>
      <c r="I221" s="41"/>
      <c r="J221" s="41"/>
      <c r="K221" s="42">
        <f t="shared" si="27"/>
        <v>246100.59090909088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</row>
    <row r="222" spans="1:51" s="39" customFormat="1" ht="14.25" customHeight="1" x14ac:dyDescent="0.25">
      <c r="A222" s="27">
        <v>23</v>
      </c>
      <c r="B222" s="8" t="s">
        <v>151</v>
      </c>
      <c r="C222" s="15">
        <v>1.86</v>
      </c>
      <c r="D222" s="13"/>
      <c r="E222" s="73"/>
      <c r="F222" s="19">
        <f t="shared" si="25"/>
        <v>1.86</v>
      </c>
      <c r="G222" s="41">
        <f t="shared" si="26"/>
        <v>2771400</v>
      </c>
      <c r="H222" s="41">
        <f t="shared" si="28"/>
        <v>112745.59090909091</v>
      </c>
      <c r="I222" s="41"/>
      <c r="J222" s="41"/>
      <c r="K222" s="42">
        <f t="shared" si="27"/>
        <v>112745.59090909091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</row>
    <row r="223" spans="1:51" s="39" customFormat="1" ht="14.25" customHeight="1" x14ac:dyDescent="0.25">
      <c r="A223" s="27"/>
      <c r="B223" s="23" t="s">
        <v>130</v>
      </c>
      <c r="C223" s="28">
        <f t="shared" ref="C223:K223" si="33">SUM(C217:C222)</f>
        <v>18.7</v>
      </c>
      <c r="D223" s="29">
        <f t="shared" si="33"/>
        <v>0.35</v>
      </c>
      <c r="E223" s="29">
        <f t="shared" si="33"/>
        <v>0.44659999999999994</v>
      </c>
      <c r="F223" s="29">
        <f t="shared" si="33"/>
        <v>19.496599999999997</v>
      </c>
      <c r="G223" s="25">
        <f t="shared" si="33"/>
        <v>29049934</v>
      </c>
      <c r="H223" s="25">
        <f t="shared" si="33"/>
        <v>1181804.1331818181</v>
      </c>
      <c r="I223" s="25">
        <f t="shared" si="33"/>
        <v>0</v>
      </c>
      <c r="J223" s="25">
        <f t="shared" si="33"/>
        <v>0</v>
      </c>
      <c r="K223" s="26">
        <f t="shared" si="33"/>
        <v>1181804.1331818181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</row>
    <row r="224" spans="1:51" s="39" customFormat="1" ht="14.25" customHeight="1" x14ac:dyDescent="0.2">
      <c r="A224" s="125" t="s">
        <v>152</v>
      </c>
      <c r="B224" s="126" t="s">
        <v>153</v>
      </c>
      <c r="C224" s="14"/>
      <c r="D224" s="14"/>
      <c r="E224" s="73"/>
      <c r="F224" s="19"/>
      <c r="G224" s="41"/>
      <c r="H224" s="41"/>
      <c r="I224" s="41"/>
      <c r="J224" s="41"/>
      <c r="K224" s="42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</row>
    <row r="225" spans="1:52" s="3" customFormat="1" ht="14.25" customHeight="1" x14ac:dyDescent="0.25">
      <c r="A225" s="27">
        <v>24</v>
      </c>
      <c r="B225" s="8" t="s">
        <v>154</v>
      </c>
      <c r="C225" s="12">
        <v>4.32</v>
      </c>
      <c r="D225" s="13">
        <v>0.2</v>
      </c>
      <c r="E225" s="18"/>
      <c r="F225" s="19">
        <f t="shared" si="25"/>
        <v>4.5200000000000005</v>
      </c>
      <c r="G225" s="41">
        <f t="shared" si="26"/>
        <v>6734800.0000000009</v>
      </c>
      <c r="H225" s="41">
        <f t="shared" si="28"/>
        <v>273983.90909090912</v>
      </c>
      <c r="I225" s="41"/>
      <c r="J225" s="41"/>
      <c r="K225" s="42">
        <f t="shared" si="27"/>
        <v>273983.90909090912</v>
      </c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5"/>
    </row>
    <row r="226" spans="1:52" s="3" customFormat="1" ht="14.25" customHeight="1" x14ac:dyDescent="0.25">
      <c r="A226" s="27">
        <v>25</v>
      </c>
      <c r="B226" s="8" t="s">
        <v>155</v>
      </c>
      <c r="C226" s="12">
        <v>2.66</v>
      </c>
      <c r="D226" s="13">
        <v>0.15</v>
      </c>
      <c r="E226" s="18"/>
      <c r="F226" s="19">
        <f t="shared" si="25"/>
        <v>2.81</v>
      </c>
      <c r="G226" s="41">
        <f t="shared" si="26"/>
        <v>4186900</v>
      </c>
      <c r="H226" s="41">
        <f t="shared" si="28"/>
        <v>170330.70454545453</v>
      </c>
      <c r="I226" s="41"/>
      <c r="J226" s="41"/>
      <c r="K226" s="42">
        <f t="shared" si="27"/>
        <v>170330.70454545453</v>
      </c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5"/>
    </row>
    <row r="227" spans="1:52" s="75" customFormat="1" ht="14.25" customHeight="1" x14ac:dyDescent="0.25">
      <c r="A227" s="27">
        <v>26</v>
      </c>
      <c r="B227" s="8" t="s">
        <v>128</v>
      </c>
      <c r="C227" s="12">
        <v>3.06</v>
      </c>
      <c r="D227" s="13"/>
      <c r="E227" s="8"/>
      <c r="F227" s="19">
        <f t="shared" si="25"/>
        <v>3.06</v>
      </c>
      <c r="G227" s="41">
        <f t="shared" si="26"/>
        <v>4559400</v>
      </c>
      <c r="H227" s="41">
        <f t="shared" si="28"/>
        <v>185484.68181818182</v>
      </c>
      <c r="I227" s="41"/>
      <c r="J227" s="41"/>
      <c r="K227" s="42">
        <f t="shared" si="27"/>
        <v>185484.68181818182</v>
      </c>
    </row>
    <row r="228" spans="1:52" s="77" customFormat="1" ht="14.25" customHeight="1" x14ac:dyDescent="0.25">
      <c r="A228" s="27">
        <v>27</v>
      </c>
      <c r="B228" s="8" t="s">
        <v>156</v>
      </c>
      <c r="C228" s="12">
        <v>4.0599999999999996</v>
      </c>
      <c r="D228" s="13"/>
      <c r="E228" s="76">
        <v>0.48719999999999991</v>
      </c>
      <c r="F228" s="19">
        <f t="shared" si="25"/>
        <v>4.5471999999999992</v>
      </c>
      <c r="G228" s="41">
        <f t="shared" si="26"/>
        <v>6775327.9999999991</v>
      </c>
      <c r="H228" s="41">
        <f t="shared" si="28"/>
        <v>275632.6618181818</v>
      </c>
      <c r="I228" s="41"/>
      <c r="J228" s="41"/>
      <c r="K228" s="42">
        <f t="shared" si="27"/>
        <v>275632.6618181818</v>
      </c>
    </row>
    <row r="229" spans="1:52" s="75" customFormat="1" ht="14.25" customHeight="1" x14ac:dyDescent="0.25">
      <c r="A229" s="27">
        <v>28</v>
      </c>
      <c r="B229" s="8" t="s">
        <v>157</v>
      </c>
      <c r="C229" s="12">
        <v>4.0599999999999996</v>
      </c>
      <c r="D229" s="13"/>
      <c r="E229" s="8">
        <v>0.20299999999999999</v>
      </c>
      <c r="F229" s="19">
        <f t="shared" si="25"/>
        <v>4.2629999999999999</v>
      </c>
      <c r="G229" s="41">
        <f t="shared" si="26"/>
        <v>6351870</v>
      </c>
      <c r="H229" s="41">
        <f t="shared" si="28"/>
        <v>258405.62045454548</v>
      </c>
      <c r="I229" s="41"/>
      <c r="J229" s="41"/>
      <c r="K229" s="42">
        <f t="shared" si="27"/>
        <v>258405.62045454548</v>
      </c>
    </row>
    <row r="230" spans="1:52" s="75" customFormat="1" ht="14.25" customHeight="1" x14ac:dyDescent="0.25">
      <c r="A230" s="27"/>
      <c r="B230" s="23" t="s">
        <v>130</v>
      </c>
      <c r="C230" s="24">
        <f t="shared" ref="C230:K230" si="34">SUM(C225:C229)</f>
        <v>18.16</v>
      </c>
      <c r="D230" s="24">
        <f t="shared" si="34"/>
        <v>0.35</v>
      </c>
      <c r="E230" s="24">
        <f t="shared" si="34"/>
        <v>0.69019999999999992</v>
      </c>
      <c r="F230" s="24">
        <f t="shared" si="34"/>
        <v>19.200200000000002</v>
      </c>
      <c r="G230" s="25">
        <f t="shared" si="34"/>
        <v>28608298</v>
      </c>
      <c r="H230" s="25">
        <f t="shared" si="34"/>
        <v>1163837.5777272726</v>
      </c>
      <c r="I230" s="25">
        <f t="shared" si="34"/>
        <v>0</v>
      </c>
      <c r="J230" s="25">
        <f t="shared" si="34"/>
        <v>0</v>
      </c>
      <c r="K230" s="26">
        <f t="shared" si="34"/>
        <v>1163837.5777272726</v>
      </c>
    </row>
    <row r="231" spans="1:52" s="75" customFormat="1" ht="14.25" customHeight="1" x14ac:dyDescent="0.25">
      <c r="A231" s="125" t="s">
        <v>158</v>
      </c>
      <c r="B231" s="126" t="s">
        <v>159</v>
      </c>
      <c r="C231" s="14"/>
      <c r="D231" s="14"/>
      <c r="E231" s="8"/>
      <c r="F231" s="19"/>
      <c r="G231" s="41"/>
      <c r="H231" s="41"/>
      <c r="I231" s="41"/>
      <c r="J231" s="41"/>
      <c r="K231" s="42"/>
    </row>
    <row r="232" spans="1:52" s="75" customFormat="1" ht="14.25" customHeight="1" x14ac:dyDescent="0.25">
      <c r="A232" s="27">
        <v>29</v>
      </c>
      <c r="B232" s="9" t="s">
        <v>160</v>
      </c>
      <c r="C232" s="12">
        <v>2.2599999999999998</v>
      </c>
      <c r="D232" s="13">
        <v>0.2</v>
      </c>
      <c r="E232" s="8"/>
      <c r="F232" s="19">
        <f t="shared" si="25"/>
        <v>2.46</v>
      </c>
      <c r="G232" s="41">
        <f t="shared" si="26"/>
        <v>3665400</v>
      </c>
      <c r="H232" s="41">
        <f t="shared" si="28"/>
        <v>149115.13636363635</v>
      </c>
      <c r="I232" s="41"/>
      <c r="J232" s="41"/>
      <c r="K232" s="42">
        <f t="shared" si="27"/>
        <v>149115.13636363635</v>
      </c>
    </row>
    <row r="233" spans="1:52" s="77" customFormat="1" ht="14.25" customHeight="1" x14ac:dyDescent="0.25">
      <c r="A233" s="27">
        <v>30</v>
      </c>
      <c r="B233" s="8" t="s">
        <v>161</v>
      </c>
      <c r="C233" s="12">
        <v>2.86</v>
      </c>
      <c r="D233" s="13"/>
      <c r="E233" s="76"/>
      <c r="F233" s="19">
        <f t="shared" si="25"/>
        <v>2.86</v>
      </c>
      <c r="G233" s="41">
        <f t="shared" si="26"/>
        <v>4261400</v>
      </c>
      <c r="H233" s="41">
        <f t="shared" si="28"/>
        <v>173361.5</v>
      </c>
      <c r="I233" s="41"/>
      <c r="J233" s="41"/>
      <c r="K233" s="42">
        <f t="shared" si="27"/>
        <v>173361.5</v>
      </c>
    </row>
    <row r="234" spans="1:52" ht="14.25" customHeight="1" x14ac:dyDescent="0.25">
      <c r="A234" s="27">
        <v>31</v>
      </c>
      <c r="B234" s="9" t="s">
        <v>162</v>
      </c>
      <c r="C234" s="12">
        <v>2.66</v>
      </c>
      <c r="D234" s="13"/>
      <c r="E234" s="18"/>
      <c r="F234" s="19">
        <f t="shared" si="25"/>
        <v>2.66</v>
      </c>
      <c r="G234" s="41">
        <f t="shared" si="26"/>
        <v>3963400</v>
      </c>
      <c r="H234" s="41">
        <f t="shared" si="28"/>
        <v>161238.31818181818</v>
      </c>
      <c r="I234" s="41"/>
      <c r="J234" s="41"/>
      <c r="K234" s="42">
        <f t="shared" si="27"/>
        <v>161238.31818181818</v>
      </c>
    </row>
    <row r="235" spans="1:52" ht="14.25" customHeight="1" x14ac:dyDescent="0.25">
      <c r="A235" s="27">
        <v>32</v>
      </c>
      <c r="B235" s="9" t="s">
        <v>163</v>
      </c>
      <c r="C235" s="12">
        <v>2.66</v>
      </c>
      <c r="D235" s="13"/>
      <c r="E235" s="18"/>
      <c r="F235" s="19">
        <f t="shared" si="25"/>
        <v>2.66</v>
      </c>
      <c r="G235" s="41">
        <f t="shared" si="26"/>
        <v>3963400</v>
      </c>
      <c r="H235" s="41">
        <f t="shared" si="28"/>
        <v>161238.31818181818</v>
      </c>
      <c r="I235" s="41"/>
      <c r="J235" s="41"/>
      <c r="K235" s="42">
        <f t="shared" si="27"/>
        <v>161238.31818181818</v>
      </c>
    </row>
    <row r="236" spans="1:52" ht="14.25" customHeight="1" x14ac:dyDescent="0.25">
      <c r="A236" s="27">
        <v>33</v>
      </c>
      <c r="B236" s="9" t="s">
        <v>164</v>
      </c>
      <c r="C236" s="13">
        <v>2.06</v>
      </c>
      <c r="D236" s="13"/>
      <c r="E236" s="18"/>
      <c r="F236" s="19">
        <f t="shared" si="25"/>
        <v>2.06</v>
      </c>
      <c r="G236" s="41">
        <f t="shared" si="26"/>
        <v>3069400</v>
      </c>
      <c r="H236" s="41">
        <f t="shared" si="28"/>
        <v>124868.77272727274</v>
      </c>
      <c r="I236" s="41"/>
      <c r="J236" s="41"/>
      <c r="K236" s="42">
        <f t="shared" si="27"/>
        <v>124868.77272727274</v>
      </c>
    </row>
    <row r="237" spans="1:52" ht="14.25" customHeight="1" x14ac:dyDescent="0.25">
      <c r="A237" s="27">
        <v>34</v>
      </c>
      <c r="B237" s="8" t="s">
        <v>165</v>
      </c>
      <c r="C237" s="12">
        <v>2.2599999999999998</v>
      </c>
      <c r="D237" s="13"/>
      <c r="E237" s="18"/>
      <c r="F237" s="19">
        <f t="shared" si="25"/>
        <v>2.2599999999999998</v>
      </c>
      <c r="G237" s="41">
        <f t="shared" si="26"/>
        <v>3367399.9999999995</v>
      </c>
      <c r="H237" s="41">
        <f t="shared" si="28"/>
        <v>136991.95454545453</v>
      </c>
      <c r="I237" s="41"/>
      <c r="J237" s="41"/>
      <c r="K237" s="42">
        <f t="shared" si="27"/>
        <v>136991.95454545453</v>
      </c>
    </row>
    <row r="238" spans="1:52" ht="14.25" customHeight="1" x14ac:dyDescent="0.25">
      <c r="A238" s="27"/>
      <c r="B238" s="23" t="s">
        <v>130</v>
      </c>
      <c r="C238" s="28">
        <f t="shared" ref="C238:K238" si="35">SUM(C232:C237)</f>
        <v>14.76</v>
      </c>
      <c r="D238" s="29">
        <f t="shared" si="35"/>
        <v>0.2</v>
      </c>
      <c r="E238" s="29">
        <f t="shared" si="35"/>
        <v>0</v>
      </c>
      <c r="F238" s="29">
        <f t="shared" si="35"/>
        <v>14.96</v>
      </c>
      <c r="G238" s="25">
        <f t="shared" si="35"/>
        <v>22290400</v>
      </c>
      <c r="H238" s="25">
        <f t="shared" si="35"/>
        <v>906814</v>
      </c>
      <c r="I238" s="25">
        <f t="shared" si="35"/>
        <v>0</v>
      </c>
      <c r="J238" s="25">
        <f t="shared" si="35"/>
        <v>0</v>
      </c>
      <c r="K238" s="26">
        <f t="shared" si="35"/>
        <v>906814</v>
      </c>
    </row>
    <row r="239" spans="1:52" ht="14.25" customHeight="1" x14ac:dyDescent="0.2">
      <c r="A239" s="125" t="s">
        <v>166</v>
      </c>
      <c r="B239" s="126" t="s">
        <v>167</v>
      </c>
      <c r="C239" s="14"/>
      <c r="D239" s="14"/>
      <c r="E239" s="18"/>
      <c r="F239" s="19"/>
      <c r="G239" s="41"/>
      <c r="H239" s="41"/>
      <c r="I239" s="41"/>
      <c r="J239" s="41"/>
      <c r="K239" s="42"/>
    </row>
    <row r="240" spans="1:52" ht="14.25" customHeight="1" x14ac:dyDescent="0.25">
      <c r="A240" s="27">
        <v>35</v>
      </c>
      <c r="B240" s="8" t="s">
        <v>168</v>
      </c>
      <c r="C240" s="12">
        <v>4.0599999999999996</v>
      </c>
      <c r="D240" s="13">
        <v>0.15</v>
      </c>
      <c r="E240" s="18">
        <v>0.20299999999999999</v>
      </c>
      <c r="F240" s="19">
        <f t="shared" si="25"/>
        <v>4.4130000000000003</v>
      </c>
      <c r="G240" s="41">
        <f t="shared" si="26"/>
        <v>6575370</v>
      </c>
      <c r="H240" s="41">
        <f t="shared" si="28"/>
        <v>267498.00681818178</v>
      </c>
      <c r="I240" s="41"/>
      <c r="J240" s="41"/>
      <c r="K240" s="42">
        <f t="shared" si="27"/>
        <v>267498.00681818178</v>
      </c>
    </row>
    <row r="241" spans="1:52" ht="14.25" customHeight="1" x14ac:dyDescent="0.25">
      <c r="A241" s="27">
        <v>36</v>
      </c>
      <c r="B241" s="8" t="s">
        <v>169</v>
      </c>
      <c r="C241" s="12">
        <v>4.0599999999999996</v>
      </c>
      <c r="D241" s="13"/>
      <c r="E241" s="18"/>
      <c r="F241" s="19">
        <f t="shared" si="25"/>
        <v>4.0599999999999996</v>
      </c>
      <c r="G241" s="41">
        <f t="shared" si="26"/>
        <v>6049399.9999999991</v>
      </c>
      <c r="H241" s="41">
        <f t="shared" si="28"/>
        <v>246100.59090909088</v>
      </c>
      <c r="I241" s="41"/>
      <c r="J241" s="41"/>
      <c r="K241" s="42">
        <f t="shared" si="27"/>
        <v>246100.59090909088</v>
      </c>
    </row>
    <row r="242" spans="1:52" ht="14.25" customHeight="1" x14ac:dyDescent="0.25">
      <c r="A242" s="27">
        <v>37</v>
      </c>
      <c r="B242" s="8" t="s">
        <v>170</v>
      </c>
      <c r="C242" s="12">
        <v>4.0599999999999996</v>
      </c>
      <c r="D242" s="13"/>
      <c r="E242" s="18">
        <v>0.20299999999999999</v>
      </c>
      <c r="F242" s="19">
        <f t="shared" si="25"/>
        <v>4.2629999999999999</v>
      </c>
      <c r="G242" s="41">
        <f t="shared" si="26"/>
        <v>6351870</v>
      </c>
      <c r="H242" s="41">
        <f t="shared" si="28"/>
        <v>258405.62045454548</v>
      </c>
      <c r="I242" s="41"/>
      <c r="J242" s="41"/>
      <c r="K242" s="42">
        <f t="shared" si="27"/>
        <v>258405.62045454548</v>
      </c>
    </row>
    <row r="243" spans="1:52" ht="14.25" customHeight="1" x14ac:dyDescent="0.25">
      <c r="A243" s="27">
        <v>38</v>
      </c>
      <c r="B243" s="8" t="s">
        <v>171</v>
      </c>
      <c r="C243" s="13">
        <v>3</v>
      </c>
      <c r="D243" s="13"/>
      <c r="E243" s="18"/>
      <c r="F243" s="19">
        <f t="shared" si="25"/>
        <v>3</v>
      </c>
      <c r="G243" s="41">
        <f t="shared" si="26"/>
        <v>4470000</v>
      </c>
      <c r="H243" s="41">
        <f t="shared" si="28"/>
        <v>181847.72727272726</v>
      </c>
      <c r="I243" s="41"/>
      <c r="J243" s="41"/>
      <c r="K243" s="42">
        <f t="shared" si="27"/>
        <v>181847.72727272726</v>
      </c>
    </row>
    <row r="244" spans="1:52" ht="14.25" customHeight="1" x14ac:dyDescent="0.25">
      <c r="A244" s="27">
        <v>39</v>
      </c>
      <c r="B244" s="8" t="s">
        <v>172</v>
      </c>
      <c r="C244" s="12">
        <v>4.0599999999999996</v>
      </c>
      <c r="D244" s="13"/>
      <c r="E244" s="18"/>
      <c r="F244" s="19">
        <f t="shared" si="25"/>
        <v>4.0599999999999996</v>
      </c>
      <c r="G244" s="41">
        <f t="shared" si="26"/>
        <v>6049399.9999999991</v>
      </c>
      <c r="H244" s="41">
        <f t="shared" si="28"/>
        <v>246100.59090909088</v>
      </c>
      <c r="I244" s="41"/>
      <c r="J244" s="41"/>
      <c r="K244" s="42">
        <f t="shared" si="27"/>
        <v>246100.59090909088</v>
      </c>
    </row>
    <row r="245" spans="1:52" ht="14.25" customHeight="1" x14ac:dyDescent="0.25">
      <c r="A245" s="27"/>
      <c r="B245" s="23" t="s">
        <v>130</v>
      </c>
      <c r="C245" s="28">
        <f t="shared" ref="C245:K245" si="36">SUM(C240:C244)</f>
        <v>19.239999999999998</v>
      </c>
      <c r="D245" s="29">
        <f t="shared" si="36"/>
        <v>0.15</v>
      </c>
      <c r="E245" s="29">
        <f t="shared" si="36"/>
        <v>0.40599999999999997</v>
      </c>
      <c r="F245" s="29">
        <f t="shared" si="36"/>
        <v>19.795999999999999</v>
      </c>
      <c r="G245" s="25">
        <f t="shared" si="36"/>
        <v>29496040</v>
      </c>
      <c r="H245" s="25">
        <f t="shared" si="36"/>
        <v>1199952.5363636364</v>
      </c>
      <c r="I245" s="25">
        <f t="shared" si="36"/>
        <v>0</v>
      </c>
      <c r="J245" s="25">
        <f t="shared" si="36"/>
        <v>0</v>
      </c>
      <c r="K245" s="26">
        <f t="shared" si="36"/>
        <v>1199952.5363636364</v>
      </c>
    </row>
    <row r="246" spans="1:52" ht="14.25" customHeight="1" x14ac:dyDescent="0.2">
      <c r="A246" s="125" t="s">
        <v>173</v>
      </c>
      <c r="B246" s="126" t="s">
        <v>174</v>
      </c>
      <c r="C246" s="14"/>
      <c r="D246" s="14"/>
      <c r="E246" s="18"/>
      <c r="F246" s="19"/>
      <c r="G246" s="41"/>
      <c r="H246" s="41"/>
      <c r="I246" s="41"/>
      <c r="J246" s="41"/>
      <c r="K246" s="42"/>
    </row>
    <row r="247" spans="1:52" ht="14.25" customHeight="1" x14ac:dyDescent="0.25">
      <c r="A247" s="27">
        <v>40</v>
      </c>
      <c r="B247" s="8" t="s">
        <v>175</v>
      </c>
      <c r="C247" s="13">
        <v>3.33</v>
      </c>
      <c r="D247" s="13">
        <v>0.2</v>
      </c>
      <c r="E247" s="18"/>
      <c r="F247" s="19">
        <f t="shared" si="25"/>
        <v>3.5300000000000002</v>
      </c>
      <c r="G247" s="41">
        <f t="shared" si="26"/>
        <v>5259700</v>
      </c>
      <c r="H247" s="41">
        <f t="shared" si="28"/>
        <v>213974.15909090909</v>
      </c>
      <c r="I247" s="41"/>
      <c r="J247" s="41"/>
      <c r="K247" s="42">
        <f t="shared" si="27"/>
        <v>213974.15909090909</v>
      </c>
    </row>
    <row r="248" spans="1:52" ht="14.25" customHeight="1" x14ac:dyDescent="0.25">
      <c r="A248" s="27">
        <v>41</v>
      </c>
      <c r="B248" s="10" t="s">
        <v>176</v>
      </c>
      <c r="C248" s="12">
        <v>4.0599999999999996</v>
      </c>
      <c r="D248" s="13">
        <v>0.15</v>
      </c>
      <c r="E248" s="18">
        <v>0.48719999999999991</v>
      </c>
      <c r="F248" s="19">
        <f t="shared" si="25"/>
        <v>4.6971999999999996</v>
      </c>
      <c r="G248" s="41">
        <f t="shared" si="26"/>
        <v>6998827.9999999991</v>
      </c>
      <c r="H248" s="41">
        <f t="shared" si="28"/>
        <v>284725.04818181816</v>
      </c>
      <c r="I248" s="41"/>
      <c r="J248" s="41"/>
      <c r="K248" s="42">
        <f t="shared" si="27"/>
        <v>284725.04818181816</v>
      </c>
    </row>
    <row r="249" spans="1:52" ht="14.25" customHeight="1" x14ac:dyDescent="0.25">
      <c r="A249" s="27">
        <v>42</v>
      </c>
      <c r="B249" s="10" t="s">
        <v>177</v>
      </c>
      <c r="C249" s="12">
        <v>4.0599999999999996</v>
      </c>
      <c r="D249" s="13"/>
      <c r="E249" s="18"/>
      <c r="F249" s="19">
        <f t="shared" si="25"/>
        <v>4.0599999999999996</v>
      </c>
      <c r="G249" s="41">
        <f t="shared" si="26"/>
        <v>6049399.9999999991</v>
      </c>
      <c r="H249" s="41">
        <f t="shared" si="28"/>
        <v>246100.59090909088</v>
      </c>
      <c r="I249" s="41"/>
      <c r="J249" s="41"/>
      <c r="K249" s="42">
        <f t="shared" si="27"/>
        <v>246100.59090909088</v>
      </c>
    </row>
    <row r="250" spans="1:52" ht="14.25" customHeight="1" x14ac:dyDescent="0.25">
      <c r="A250" s="27">
        <v>43</v>
      </c>
      <c r="B250" s="8" t="s">
        <v>178</v>
      </c>
      <c r="C250" s="12">
        <v>4.0599999999999996</v>
      </c>
      <c r="D250" s="13"/>
      <c r="E250" s="18"/>
      <c r="F250" s="19">
        <f t="shared" si="25"/>
        <v>4.0599999999999996</v>
      </c>
      <c r="G250" s="41">
        <f t="shared" si="26"/>
        <v>6049399.9999999991</v>
      </c>
      <c r="H250" s="41">
        <f t="shared" si="28"/>
        <v>246100.59090909088</v>
      </c>
      <c r="I250" s="41"/>
      <c r="J250" s="41"/>
      <c r="K250" s="42">
        <f t="shared" si="27"/>
        <v>246100.59090909088</v>
      </c>
    </row>
    <row r="251" spans="1:52" ht="14.25" customHeight="1" x14ac:dyDescent="0.25">
      <c r="A251" s="27">
        <v>44</v>
      </c>
      <c r="B251" s="11" t="s">
        <v>179</v>
      </c>
      <c r="C251" s="12">
        <v>4.0599999999999996</v>
      </c>
      <c r="D251" s="13"/>
      <c r="E251" s="18">
        <v>0.40599999999999997</v>
      </c>
      <c r="F251" s="19">
        <f t="shared" si="25"/>
        <v>4.4659999999999993</v>
      </c>
      <c r="G251" s="41">
        <f t="shared" si="26"/>
        <v>6654339.9999999991</v>
      </c>
      <c r="H251" s="41">
        <f t="shared" si="28"/>
        <v>270710.64999999997</v>
      </c>
      <c r="I251" s="41"/>
      <c r="J251" s="41"/>
      <c r="K251" s="42">
        <f t="shared" si="27"/>
        <v>270710.64999999997</v>
      </c>
    </row>
    <row r="252" spans="1:52" s="4" customFormat="1" ht="14.25" customHeight="1" x14ac:dyDescent="0.25">
      <c r="A252" s="27">
        <v>45</v>
      </c>
      <c r="B252" s="10" t="s">
        <v>180</v>
      </c>
      <c r="C252" s="12">
        <v>2.66</v>
      </c>
      <c r="D252" s="13"/>
      <c r="E252" s="18"/>
      <c r="F252" s="19">
        <f t="shared" si="25"/>
        <v>2.66</v>
      </c>
      <c r="G252" s="41">
        <f t="shared" si="26"/>
        <v>3963400</v>
      </c>
      <c r="H252" s="41">
        <f t="shared" si="28"/>
        <v>161238.31818181818</v>
      </c>
      <c r="I252" s="41"/>
      <c r="J252" s="41"/>
      <c r="K252" s="42">
        <f t="shared" si="27"/>
        <v>161238.31818181818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Z252" s="5"/>
    </row>
    <row r="253" spans="1:52" s="4" customFormat="1" ht="14.25" customHeight="1" x14ac:dyDescent="0.25">
      <c r="A253" s="27"/>
      <c r="B253" s="23" t="s">
        <v>130</v>
      </c>
      <c r="C253" s="29">
        <f t="shared" ref="C253:K253" si="37">SUM(C247:C252)</f>
        <v>22.229999999999997</v>
      </c>
      <c r="D253" s="29">
        <f t="shared" si="37"/>
        <v>0.35</v>
      </c>
      <c r="E253" s="29">
        <f t="shared" si="37"/>
        <v>0.89319999999999988</v>
      </c>
      <c r="F253" s="29">
        <f t="shared" si="37"/>
        <v>23.473199999999995</v>
      </c>
      <c r="G253" s="25">
        <f t="shared" si="37"/>
        <v>34975068</v>
      </c>
      <c r="H253" s="25">
        <f t="shared" si="37"/>
        <v>1422849.3572727269</v>
      </c>
      <c r="I253" s="25">
        <f t="shared" si="37"/>
        <v>0</v>
      </c>
      <c r="J253" s="25">
        <f t="shared" si="37"/>
        <v>0</v>
      </c>
      <c r="K253" s="26">
        <f t="shared" si="37"/>
        <v>1422849.3572727269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Z253" s="5"/>
    </row>
    <row r="254" spans="1:52" s="7" customFormat="1" ht="14.25" customHeight="1" x14ac:dyDescent="0.2">
      <c r="A254" s="125" t="s">
        <v>181</v>
      </c>
      <c r="B254" s="126" t="s">
        <v>182</v>
      </c>
      <c r="C254" s="14"/>
      <c r="D254" s="14"/>
      <c r="E254" s="17"/>
      <c r="F254" s="19"/>
      <c r="G254" s="41"/>
      <c r="H254" s="41"/>
      <c r="I254" s="41"/>
      <c r="J254" s="41"/>
      <c r="K254" s="4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52" ht="14.25" customHeight="1" x14ac:dyDescent="0.25">
      <c r="A255" s="27">
        <v>46</v>
      </c>
      <c r="B255" s="10" t="s">
        <v>183</v>
      </c>
      <c r="C255" s="16">
        <v>3.33</v>
      </c>
      <c r="D255" s="13">
        <v>0.2</v>
      </c>
      <c r="E255" s="18"/>
      <c r="F255" s="19">
        <f t="shared" si="25"/>
        <v>3.5300000000000002</v>
      </c>
      <c r="G255" s="41">
        <f t="shared" si="26"/>
        <v>5259700</v>
      </c>
      <c r="H255" s="41">
        <f t="shared" si="28"/>
        <v>213974.15909090909</v>
      </c>
      <c r="I255" s="41"/>
      <c r="J255" s="41"/>
      <c r="K255" s="42">
        <f t="shared" si="27"/>
        <v>213974.15909090909</v>
      </c>
    </row>
    <row r="256" spans="1:52" s="4" customFormat="1" ht="14.25" customHeight="1" x14ac:dyDescent="0.25">
      <c r="A256" s="27">
        <v>47</v>
      </c>
      <c r="B256" s="8" t="s">
        <v>184</v>
      </c>
      <c r="C256" s="12">
        <v>2.66</v>
      </c>
      <c r="D256" s="13">
        <v>0.15</v>
      </c>
      <c r="E256" s="18"/>
      <c r="F256" s="19">
        <f t="shared" si="25"/>
        <v>2.81</v>
      </c>
      <c r="G256" s="41">
        <f t="shared" si="26"/>
        <v>4186900</v>
      </c>
      <c r="H256" s="41">
        <f t="shared" si="28"/>
        <v>170330.70454545453</v>
      </c>
      <c r="I256" s="41"/>
      <c r="J256" s="41"/>
      <c r="K256" s="42">
        <f t="shared" si="27"/>
        <v>170330.70454545453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Z256" s="5"/>
    </row>
    <row r="257" spans="1:41" s="59" customFormat="1" ht="14.25" customHeight="1" x14ac:dyDescent="0.25">
      <c r="A257" s="27">
        <v>48</v>
      </c>
      <c r="B257" s="8" t="s">
        <v>185</v>
      </c>
      <c r="C257" s="12">
        <v>4.0599999999999996</v>
      </c>
      <c r="D257" s="13"/>
      <c r="E257" s="17">
        <v>0.20299999999999999</v>
      </c>
      <c r="F257" s="19">
        <f t="shared" ref="F257:F279" si="38">C257+D257+E257</f>
        <v>4.2629999999999999</v>
      </c>
      <c r="G257" s="41">
        <f t="shared" ref="G257:G279" si="39">F257*1490000</f>
        <v>6351870</v>
      </c>
      <c r="H257" s="41">
        <f t="shared" ref="H257:H279" si="40">G257/22-G257*10.5%/22</f>
        <v>258405.62045454548</v>
      </c>
      <c r="I257" s="41"/>
      <c r="J257" s="41"/>
      <c r="K257" s="42">
        <f t="shared" ref="K257:K278" si="41">H257+J257</f>
        <v>258405.62045454548</v>
      </c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</row>
    <row r="258" spans="1:41" ht="14.25" customHeight="1" x14ac:dyDescent="0.25">
      <c r="A258" s="27">
        <v>49</v>
      </c>
      <c r="B258" s="8" t="s">
        <v>186</v>
      </c>
      <c r="C258" s="12">
        <v>2.86</v>
      </c>
      <c r="D258" s="13"/>
      <c r="E258" s="18"/>
      <c r="F258" s="19">
        <f t="shared" si="38"/>
        <v>2.86</v>
      </c>
      <c r="G258" s="41">
        <f t="shared" si="39"/>
        <v>4261400</v>
      </c>
      <c r="H258" s="41">
        <f t="shared" si="40"/>
        <v>173361.5</v>
      </c>
      <c r="I258" s="41"/>
      <c r="J258" s="41"/>
      <c r="K258" s="42">
        <f t="shared" si="41"/>
        <v>173361.5</v>
      </c>
    </row>
    <row r="259" spans="1:41" ht="14.25" customHeight="1" x14ac:dyDescent="0.25">
      <c r="A259" s="27"/>
      <c r="B259" s="23" t="s">
        <v>130</v>
      </c>
      <c r="C259" s="29">
        <f t="shared" ref="C259:K259" si="42">SUM(C255:C258)</f>
        <v>12.91</v>
      </c>
      <c r="D259" s="29">
        <f t="shared" si="42"/>
        <v>0.35</v>
      </c>
      <c r="E259" s="29">
        <f t="shared" si="42"/>
        <v>0.20299999999999999</v>
      </c>
      <c r="F259" s="29">
        <f t="shared" si="42"/>
        <v>13.462999999999999</v>
      </c>
      <c r="G259" s="25">
        <f t="shared" si="42"/>
        <v>20059870</v>
      </c>
      <c r="H259" s="25">
        <f t="shared" si="42"/>
        <v>816071.98409090913</v>
      </c>
      <c r="I259" s="25">
        <f t="shared" si="42"/>
        <v>0</v>
      </c>
      <c r="J259" s="25">
        <f t="shared" si="42"/>
        <v>0</v>
      </c>
      <c r="K259" s="26">
        <f t="shared" si="42"/>
        <v>816071.98409090913</v>
      </c>
    </row>
    <row r="260" spans="1:41" ht="14.25" customHeight="1" x14ac:dyDescent="0.2">
      <c r="A260" s="125" t="s">
        <v>187</v>
      </c>
      <c r="B260" s="126" t="s">
        <v>188</v>
      </c>
      <c r="C260" s="14"/>
      <c r="D260" s="14"/>
      <c r="E260" s="18"/>
      <c r="F260" s="19"/>
      <c r="G260" s="41"/>
      <c r="H260" s="41"/>
      <c r="I260" s="41"/>
      <c r="J260" s="41"/>
      <c r="K260" s="42"/>
    </row>
    <row r="261" spans="1:41" ht="14.25" customHeight="1" x14ac:dyDescent="0.25">
      <c r="A261" s="27">
        <v>50</v>
      </c>
      <c r="B261" s="8" t="s">
        <v>189</v>
      </c>
      <c r="C261" s="12">
        <v>2.67</v>
      </c>
      <c r="D261" s="13">
        <v>0.2</v>
      </c>
      <c r="E261" s="18"/>
      <c r="F261" s="19">
        <f t="shared" si="38"/>
        <v>2.87</v>
      </c>
      <c r="G261" s="41">
        <f t="shared" si="39"/>
        <v>4276300</v>
      </c>
      <c r="H261" s="41">
        <f t="shared" si="40"/>
        <v>173967.65909090909</v>
      </c>
      <c r="I261" s="41"/>
      <c r="J261" s="41"/>
      <c r="K261" s="42">
        <f t="shared" si="41"/>
        <v>173967.65909090909</v>
      </c>
    </row>
    <row r="262" spans="1:41" ht="14.25" customHeight="1" x14ac:dyDescent="0.25">
      <c r="A262" s="27">
        <v>51</v>
      </c>
      <c r="B262" s="8" t="s">
        <v>190</v>
      </c>
      <c r="C262" s="12">
        <v>2.66</v>
      </c>
      <c r="D262" s="13">
        <v>0.15</v>
      </c>
      <c r="E262" s="18"/>
      <c r="F262" s="19">
        <f t="shared" si="38"/>
        <v>2.81</v>
      </c>
      <c r="G262" s="41">
        <f t="shared" si="39"/>
        <v>4186900</v>
      </c>
      <c r="H262" s="41">
        <f t="shared" si="40"/>
        <v>170330.70454545453</v>
      </c>
      <c r="I262" s="41"/>
      <c r="J262" s="41"/>
      <c r="K262" s="42">
        <f t="shared" si="41"/>
        <v>170330.70454545453</v>
      </c>
    </row>
    <row r="263" spans="1:41" ht="14.25" customHeight="1" x14ac:dyDescent="0.25">
      <c r="A263" s="27">
        <v>52</v>
      </c>
      <c r="B263" s="8" t="s">
        <v>191</v>
      </c>
      <c r="C263" s="12">
        <v>4.0599999999999996</v>
      </c>
      <c r="D263" s="13"/>
      <c r="E263" s="18">
        <v>0.40599999999999997</v>
      </c>
      <c r="F263" s="19">
        <f t="shared" si="38"/>
        <v>4.4659999999999993</v>
      </c>
      <c r="G263" s="41">
        <f t="shared" si="39"/>
        <v>6654339.9999999991</v>
      </c>
      <c r="H263" s="41">
        <f t="shared" si="40"/>
        <v>270710.64999999997</v>
      </c>
      <c r="I263" s="41"/>
      <c r="J263" s="41"/>
      <c r="K263" s="42">
        <f t="shared" si="41"/>
        <v>270710.64999999997</v>
      </c>
    </row>
    <row r="264" spans="1:41" ht="14.25" customHeight="1" x14ac:dyDescent="0.25">
      <c r="A264" s="27">
        <v>53</v>
      </c>
      <c r="B264" s="8" t="s">
        <v>192</v>
      </c>
      <c r="C264" s="12">
        <v>2.86</v>
      </c>
      <c r="D264" s="13"/>
      <c r="E264" s="18"/>
      <c r="F264" s="19">
        <f t="shared" si="38"/>
        <v>2.86</v>
      </c>
      <c r="G264" s="41">
        <f t="shared" si="39"/>
        <v>4261400</v>
      </c>
      <c r="H264" s="41">
        <f t="shared" si="40"/>
        <v>173361.5</v>
      </c>
      <c r="I264" s="41"/>
      <c r="J264" s="41"/>
      <c r="K264" s="42">
        <f t="shared" si="41"/>
        <v>173361.5</v>
      </c>
    </row>
    <row r="265" spans="1:41" ht="14.25" customHeight="1" x14ac:dyDescent="0.25">
      <c r="A265" s="27">
        <v>54</v>
      </c>
      <c r="B265" s="8" t="s">
        <v>193</v>
      </c>
      <c r="C265" s="12">
        <v>3.46</v>
      </c>
      <c r="D265" s="13"/>
      <c r="E265" s="18"/>
      <c r="F265" s="19">
        <f t="shared" si="38"/>
        <v>3.46</v>
      </c>
      <c r="G265" s="41">
        <f t="shared" si="39"/>
        <v>5155400</v>
      </c>
      <c r="H265" s="41">
        <f t="shared" si="40"/>
        <v>209731.04545454547</v>
      </c>
      <c r="I265" s="41"/>
      <c r="J265" s="41"/>
      <c r="K265" s="42">
        <f t="shared" si="41"/>
        <v>209731.04545454547</v>
      </c>
    </row>
    <row r="266" spans="1:41" ht="14.25" customHeight="1" x14ac:dyDescent="0.25">
      <c r="A266" s="27">
        <v>55</v>
      </c>
      <c r="B266" s="8" t="s">
        <v>194</v>
      </c>
      <c r="C266" s="12">
        <v>2.2599999999999998</v>
      </c>
      <c r="D266" s="13"/>
      <c r="E266" s="18"/>
      <c r="F266" s="19">
        <f t="shared" si="38"/>
        <v>2.2599999999999998</v>
      </c>
      <c r="G266" s="41">
        <f t="shared" si="39"/>
        <v>3367399.9999999995</v>
      </c>
      <c r="H266" s="41">
        <f t="shared" si="40"/>
        <v>136991.95454545453</v>
      </c>
      <c r="I266" s="41"/>
      <c r="J266" s="41"/>
      <c r="K266" s="42">
        <f t="shared" si="41"/>
        <v>136991.95454545453</v>
      </c>
    </row>
    <row r="267" spans="1:41" ht="14.25" customHeight="1" x14ac:dyDescent="0.25">
      <c r="A267" s="27"/>
      <c r="B267" s="23" t="s">
        <v>130</v>
      </c>
      <c r="C267" s="29">
        <f t="shared" ref="C267:K267" si="43">SUM(C261:C266)</f>
        <v>17.97</v>
      </c>
      <c r="D267" s="29">
        <f t="shared" si="43"/>
        <v>0.35</v>
      </c>
      <c r="E267" s="29">
        <f t="shared" si="43"/>
        <v>0.40599999999999997</v>
      </c>
      <c r="F267" s="29">
        <f t="shared" si="43"/>
        <v>18.725999999999999</v>
      </c>
      <c r="G267" s="25">
        <f t="shared" si="43"/>
        <v>27901740</v>
      </c>
      <c r="H267" s="25">
        <f t="shared" si="43"/>
        <v>1135093.5136363637</v>
      </c>
      <c r="I267" s="25">
        <f t="shared" si="43"/>
        <v>0</v>
      </c>
      <c r="J267" s="25">
        <f t="shared" si="43"/>
        <v>0</v>
      </c>
      <c r="K267" s="26">
        <f t="shared" si="43"/>
        <v>1135093.5136363637</v>
      </c>
    </row>
    <row r="268" spans="1:41" ht="14.25" customHeight="1" x14ac:dyDescent="0.2">
      <c r="A268" s="125" t="s">
        <v>195</v>
      </c>
      <c r="B268" s="126" t="s">
        <v>196</v>
      </c>
      <c r="C268" s="14"/>
      <c r="D268" s="14"/>
      <c r="E268" s="18"/>
      <c r="F268" s="19"/>
      <c r="G268" s="41"/>
      <c r="H268" s="41"/>
      <c r="I268" s="41"/>
      <c r="J268" s="41"/>
      <c r="K268" s="42"/>
    </row>
    <row r="269" spans="1:41" ht="14.25" customHeight="1" x14ac:dyDescent="0.25">
      <c r="A269" s="27">
        <v>56</v>
      </c>
      <c r="B269" s="8" t="s">
        <v>197</v>
      </c>
      <c r="C269" s="12">
        <v>4.32</v>
      </c>
      <c r="D269" s="13">
        <v>0.2</v>
      </c>
      <c r="E269" s="18"/>
      <c r="F269" s="19">
        <f t="shared" si="38"/>
        <v>4.5200000000000005</v>
      </c>
      <c r="G269" s="41">
        <f t="shared" si="39"/>
        <v>6734800.0000000009</v>
      </c>
      <c r="H269" s="41">
        <f t="shared" si="40"/>
        <v>273983.90909090912</v>
      </c>
      <c r="I269" s="41"/>
      <c r="J269" s="41"/>
      <c r="K269" s="42">
        <f t="shared" si="41"/>
        <v>273983.90909090912</v>
      </c>
    </row>
    <row r="270" spans="1:41" ht="14.25" customHeight="1" x14ac:dyDescent="0.25">
      <c r="A270" s="27">
        <v>57</v>
      </c>
      <c r="B270" s="8" t="s">
        <v>198</v>
      </c>
      <c r="C270" s="12">
        <v>2.86</v>
      </c>
      <c r="D270" s="13">
        <v>0.15</v>
      </c>
      <c r="E270" s="18"/>
      <c r="F270" s="19">
        <f t="shared" si="38"/>
        <v>3.01</v>
      </c>
      <c r="G270" s="41">
        <f t="shared" si="39"/>
        <v>4484900</v>
      </c>
      <c r="H270" s="41">
        <f t="shared" si="40"/>
        <v>182453.88636363635</v>
      </c>
      <c r="I270" s="41"/>
      <c r="J270" s="41"/>
      <c r="K270" s="42">
        <f t="shared" si="41"/>
        <v>182453.88636363635</v>
      </c>
    </row>
    <row r="271" spans="1:41" ht="14.25" customHeight="1" x14ac:dyDescent="0.25">
      <c r="A271" s="27">
        <v>58</v>
      </c>
      <c r="B271" s="8" t="s">
        <v>199</v>
      </c>
      <c r="C271" s="12">
        <v>4.0599999999999996</v>
      </c>
      <c r="D271" s="13"/>
      <c r="E271" s="18"/>
      <c r="F271" s="19">
        <f t="shared" si="38"/>
        <v>4.0599999999999996</v>
      </c>
      <c r="G271" s="41">
        <f t="shared" si="39"/>
        <v>6049399.9999999991</v>
      </c>
      <c r="H271" s="41">
        <f t="shared" si="40"/>
        <v>246100.59090909088</v>
      </c>
      <c r="I271" s="41"/>
      <c r="J271" s="41"/>
      <c r="K271" s="42">
        <f t="shared" si="41"/>
        <v>246100.59090909088</v>
      </c>
    </row>
    <row r="272" spans="1:41" ht="14.25" customHeight="1" x14ac:dyDescent="0.25">
      <c r="A272" s="27">
        <v>59</v>
      </c>
      <c r="B272" s="8" t="s">
        <v>200</v>
      </c>
      <c r="C272" s="12">
        <v>2.86</v>
      </c>
      <c r="D272" s="13"/>
      <c r="E272" s="18"/>
      <c r="F272" s="19">
        <f t="shared" si="38"/>
        <v>2.86</v>
      </c>
      <c r="G272" s="41">
        <f t="shared" si="39"/>
        <v>4261400</v>
      </c>
      <c r="H272" s="41">
        <f t="shared" si="40"/>
        <v>173361.5</v>
      </c>
      <c r="I272" s="41"/>
      <c r="J272" s="41"/>
      <c r="K272" s="42">
        <f t="shared" si="41"/>
        <v>173361.5</v>
      </c>
    </row>
    <row r="273" spans="1:13" ht="14.25" customHeight="1" x14ac:dyDescent="0.25">
      <c r="A273" s="27">
        <v>60</v>
      </c>
      <c r="B273" s="8" t="s">
        <v>201</v>
      </c>
      <c r="C273" s="12">
        <v>2.86</v>
      </c>
      <c r="D273" s="13"/>
      <c r="E273" s="18"/>
      <c r="F273" s="19">
        <f t="shared" si="38"/>
        <v>2.86</v>
      </c>
      <c r="G273" s="41">
        <f t="shared" si="39"/>
        <v>4261400</v>
      </c>
      <c r="H273" s="41">
        <f t="shared" si="40"/>
        <v>173361.5</v>
      </c>
      <c r="I273" s="41"/>
      <c r="J273" s="41"/>
      <c r="K273" s="42">
        <f t="shared" si="41"/>
        <v>173361.5</v>
      </c>
    </row>
    <row r="274" spans="1:13" ht="14.25" customHeight="1" x14ac:dyDescent="0.25">
      <c r="A274" s="27"/>
      <c r="B274" s="23" t="s">
        <v>130</v>
      </c>
      <c r="C274" s="29">
        <f t="shared" ref="C274:K274" si="44">SUM(C269:C273)</f>
        <v>16.959999999999997</v>
      </c>
      <c r="D274" s="29">
        <f t="shared" si="44"/>
        <v>0.35</v>
      </c>
      <c r="E274" s="29">
        <f t="shared" si="44"/>
        <v>0</v>
      </c>
      <c r="F274" s="29">
        <f t="shared" si="44"/>
        <v>17.309999999999999</v>
      </c>
      <c r="G274" s="25">
        <f t="shared" si="44"/>
        <v>25791900</v>
      </c>
      <c r="H274" s="25">
        <f t="shared" si="44"/>
        <v>1049261.3863636362</v>
      </c>
      <c r="I274" s="25">
        <f t="shared" si="44"/>
        <v>0</v>
      </c>
      <c r="J274" s="25">
        <f t="shared" si="44"/>
        <v>0</v>
      </c>
      <c r="K274" s="26">
        <f t="shared" si="44"/>
        <v>1049261.3863636362</v>
      </c>
    </row>
    <row r="275" spans="1:13" ht="14.25" customHeight="1" x14ac:dyDescent="0.2">
      <c r="A275" s="125" t="s">
        <v>202</v>
      </c>
      <c r="B275" s="126" t="s">
        <v>203</v>
      </c>
      <c r="C275" s="14"/>
      <c r="D275" s="14"/>
      <c r="E275" s="78"/>
      <c r="F275" s="19"/>
      <c r="G275" s="41"/>
      <c r="H275" s="41"/>
      <c r="I275" s="41"/>
      <c r="J275" s="41"/>
      <c r="K275" s="42"/>
    </row>
    <row r="276" spans="1:13" ht="14.25" customHeight="1" x14ac:dyDescent="0.25">
      <c r="A276" s="27">
        <v>61</v>
      </c>
      <c r="B276" s="8" t="s">
        <v>204</v>
      </c>
      <c r="C276" s="12">
        <v>2.86</v>
      </c>
      <c r="D276" s="13">
        <v>0.2</v>
      </c>
      <c r="E276" s="76"/>
      <c r="F276" s="19">
        <f t="shared" si="38"/>
        <v>3.06</v>
      </c>
      <c r="G276" s="41">
        <f t="shared" si="39"/>
        <v>4559400</v>
      </c>
      <c r="H276" s="41">
        <f t="shared" si="40"/>
        <v>185484.68181818182</v>
      </c>
      <c r="I276" s="41"/>
      <c r="J276" s="41"/>
      <c r="K276" s="42">
        <f t="shared" si="41"/>
        <v>185484.68181818182</v>
      </c>
    </row>
    <row r="277" spans="1:13" ht="14.25" customHeight="1" x14ac:dyDescent="0.25">
      <c r="A277" s="27">
        <v>62</v>
      </c>
      <c r="B277" s="8" t="s">
        <v>205</v>
      </c>
      <c r="C277" s="12">
        <v>2.2599999999999998</v>
      </c>
      <c r="D277" s="13">
        <v>0.15</v>
      </c>
      <c r="E277" s="78"/>
      <c r="F277" s="19">
        <f t="shared" si="38"/>
        <v>2.4099999999999997</v>
      </c>
      <c r="G277" s="41">
        <f t="shared" si="39"/>
        <v>3590899.9999999995</v>
      </c>
      <c r="H277" s="41">
        <f t="shared" si="40"/>
        <v>146084.34090909091</v>
      </c>
      <c r="I277" s="41"/>
      <c r="J277" s="41"/>
      <c r="K277" s="42">
        <f t="shared" si="41"/>
        <v>146084.34090909091</v>
      </c>
    </row>
    <row r="278" spans="1:13" ht="14.25" customHeight="1" x14ac:dyDescent="0.25">
      <c r="A278" s="27">
        <v>63</v>
      </c>
      <c r="B278" s="8" t="s">
        <v>206</v>
      </c>
      <c r="C278" s="12">
        <v>2.86</v>
      </c>
      <c r="D278" s="13"/>
      <c r="E278" s="78"/>
      <c r="F278" s="19">
        <f t="shared" si="38"/>
        <v>2.86</v>
      </c>
      <c r="G278" s="41">
        <f t="shared" si="39"/>
        <v>4261400</v>
      </c>
      <c r="H278" s="41">
        <f t="shared" si="40"/>
        <v>173361.5</v>
      </c>
      <c r="I278" s="41"/>
      <c r="J278" s="41"/>
      <c r="K278" s="42">
        <f t="shared" si="41"/>
        <v>173361.5</v>
      </c>
    </row>
    <row r="279" spans="1:13" ht="14.25" customHeight="1" x14ac:dyDescent="0.25">
      <c r="A279" s="27">
        <v>64</v>
      </c>
      <c r="B279" s="8" t="s">
        <v>127</v>
      </c>
      <c r="C279" s="12">
        <v>2.86</v>
      </c>
      <c r="D279" s="13"/>
      <c r="E279" s="8"/>
      <c r="F279" s="19">
        <f t="shared" si="38"/>
        <v>2.86</v>
      </c>
      <c r="G279" s="41">
        <f t="shared" si="39"/>
        <v>4261400</v>
      </c>
      <c r="H279" s="41">
        <f t="shared" si="40"/>
        <v>173361.5</v>
      </c>
      <c r="I279" s="41"/>
      <c r="J279" s="41"/>
      <c r="K279" s="42">
        <f>H279+J279</f>
        <v>173361.5</v>
      </c>
    </row>
    <row r="280" spans="1:13" ht="14.25" customHeight="1" x14ac:dyDescent="0.25">
      <c r="A280" s="27"/>
      <c r="B280" s="23" t="s">
        <v>130</v>
      </c>
      <c r="C280" s="28">
        <f t="shared" ref="C280:K280" si="45">SUM(C276:C279)</f>
        <v>10.839999999999998</v>
      </c>
      <c r="D280" s="29">
        <f t="shared" si="45"/>
        <v>0.35</v>
      </c>
      <c r="E280" s="29">
        <f t="shared" si="45"/>
        <v>0</v>
      </c>
      <c r="F280" s="29">
        <f t="shared" si="45"/>
        <v>11.19</v>
      </c>
      <c r="G280" s="25">
        <f t="shared" si="45"/>
        <v>16673100</v>
      </c>
      <c r="H280" s="25">
        <f t="shared" si="45"/>
        <v>678292.02272727271</v>
      </c>
      <c r="I280" s="25">
        <f t="shared" si="45"/>
        <v>0</v>
      </c>
      <c r="J280" s="25">
        <f t="shared" si="45"/>
        <v>0</v>
      </c>
      <c r="K280" s="26">
        <f t="shared" si="45"/>
        <v>678292.02272727271</v>
      </c>
    </row>
    <row r="281" spans="1:13" ht="14.25" customHeight="1" x14ac:dyDescent="0.25">
      <c r="A281" s="127" t="s">
        <v>207</v>
      </c>
      <c r="B281" s="128"/>
      <c r="C281" s="24">
        <f t="shared" ref="C281:K281" si="46">C280+C274+C267+C259+C253+C245+C238+C223+C215+C199+C207+C230</f>
        <v>208.07</v>
      </c>
      <c r="D281" s="24">
        <f t="shared" si="46"/>
        <v>3.8500000000000005</v>
      </c>
      <c r="E281" s="24">
        <f t="shared" si="46"/>
        <v>4.3035999999999994</v>
      </c>
      <c r="F281" s="24">
        <f t="shared" si="46"/>
        <v>216.2236</v>
      </c>
      <c r="G281" s="25">
        <f t="shared" si="46"/>
        <v>322173164</v>
      </c>
      <c r="H281" s="25">
        <f t="shared" si="46"/>
        <v>13106590.080909092</v>
      </c>
      <c r="I281" s="25">
        <f t="shared" si="46"/>
        <v>0</v>
      </c>
      <c r="J281" s="25">
        <f t="shared" si="46"/>
        <v>0</v>
      </c>
      <c r="K281" s="26">
        <f t="shared" si="46"/>
        <v>13106590.080909092</v>
      </c>
    </row>
    <row r="282" spans="1:13" ht="14.25" customHeight="1" thickBot="1" x14ac:dyDescent="0.35">
      <c r="A282" s="129"/>
      <c r="B282" s="130" t="s">
        <v>222</v>
      </c>
      <c r="C282" s="79">
        <f t="shared" ref="C282:J282" si="47">C281+C171+C191</f>
        <v>653.23000000000036</v>
      </c>
      <c r="D282" s="79">
        <f t="shared" si="47"/>
        <v>16.850000000000009</v>
      </c>
      <c r="E282" s="79">
        <f t="shared" si="47"/>
        <v>10.761999999999999</v>
      </c>
      <c r="F282" s="79">
        <f t="shared" si="47"/>
        <v>680.84200000000055</v>
      </c>
      <c r="G282" s="80">
        <f t="shared" si="47"/>
        <v>1014454580</v>
      </c>
      <c r="H282" s="80">
        <f t="shared" si="47"/>
        <v>41269856.777272701</v>
      </c>
      <c r="I282" s="80">
        <f t="shared" si="47"/>
        <v>0</v>
      </c>
      <c r="J282" s="80">
        <f t="shared" si="47"/>
        <v>0</v>
      </c>
      <c r="K282" s="81">
        <f>K281+K171+K191</f>
        <v>41269856.777272724</v>
      </c>
      <c r="L282" s="102"/>
      <c r="M282" s="102"/>
    </row>
    <row r="283" spans="1:13" ht="19.5" thickTop="1" x14ac:dyDescent="0.3">
      <c r="A283" s="43"/>
      <c r="B283" s="45"/>
      <c r="C283" s="82"/>
      <c r="D283" s="82"/>
      <c r="E283" s="82"/>
      <c r="F283" s="82"/>
      <c r="G283" s="83"/>
      <c r="H283" s="82"/>
      <c r="I283" s="82"/>
      <c r="J283" s="82"/>
      <c r="K283" s="84"/>
      <c r="L283" s="102"/>
      <c r="M283" s="102"/>
    </row>
    <row r="284" spans="1:13" ht="18.75" x14ac:dyDescent="0.3">
      <c r="A284" s="85"/>
      <c r="B284" s="85"/>
      <c r="C284" s="85"/>
      <c r="D284" s="85"/>
      <c r="E284" s="85"/>
      <c r="F284" s="85"/>
      <c r="G284" s="85"/>
      <c r="H284" s="85"/>
      <c r="I284" s="85"/>
      <c r="J284" s="86" t="s">
        <v>275</v>
      </c>
      <c r="K284" s="85"/>
      <c r="L284" s="103"/>
      <c r="M284" s="102"/>
    </row>
    <row r="285" spans="1:13" ht="18.75" x14ac:dyDescent="0.3">
      <c r="A285" s="85"/>
      <c r="B285" s="87" t="s">
        <v>95</v>
      </c>
      <c r="C285" s="88"/>
      <c r="D285" s="89"/>
      <c r="E285" s="82"/>
      <c r="F285" s="87" t="s">
        <v>92</v>
      </c>
      <c r="G285" s="83"/>
      <c r="H285" s="85"/>
      <c r="I285" s="85"/>
      <c r="J285" s="86" t="s">
        <v>223</v>
      </c>
      <c r="K285" s="85"/>
      <c r="L285" s="102"/>
      <c r="M285" s="102"/>
    </row>
    <row r="286" spans="1:13" ht="18.75" x14ac:dyDescent="0.3">
      <c r="A286" s="85"/>
      <c r="B286" s="87"/>
      <c r="C286" s="88"/>
      <c r="D286" s="89"/>
      <c r="E286" s="82"/>
      <c r="F286" s="87"/>
      <c r="G286" s="83"/>
      <c r="H286" s="85"/>
      <c r="I286" s="85"/>
      <c r="J286" s="86"/>
      <c r="K286" s="85"/>
      <c r="L286" s="102"/>
      <c r="M286" s="102"/>
    </row>
    <row r="287" spans="1:13" ht="18.75" x14ac:dyDescent="0.3">
      <c r="A287" s="85"/>
      <c r="B287" s="87"/>
      <c r="C287" s="88"/>
      <c r="D287" s="89"/>
      <c r="E287" s="82"/>
      <c r="F287" s="87"/>
      <c r="G287" s="83"/>
      <c r="H287" s="85"/>
      <c r="I287" s="85"/>
      <c r="J287" s="86"/>
      <c r="K287" s="85"/>
      <c r="L287" s="102"/>
      <c r="M287" s="102"/>
    </row>
    <row r="288" spans="1:13" ht="18.75" x14ac:dyDescent="0.3">
      <c r="A288" s="85"/>
      <c r="B288" s="87"/>
      <c r="C288" s="88"/>
      <c r="D288" s="89"/>
      <c r="E288" s="82"/>
      <c r="F288" s="87"/>
      <c r="G288" s="83"/>
      <c r="H288" s="85"/>
      <c r="I288" s="85"/>
      <c r="J288" s="86"/>
      <c r="K288" s="85"/>
      <c r="L288" s="102"/>
      <c r="M288" s="102"/>
    </row>
    <row r="289" spans="1:11" ht="15.75" x14ac:dyDescent="0.25">
      <c r="A289" s="87"/>
      <c r="B289" s="87"/>
      <c r="C289" s="88"/>
      <c r="D289" s="89"/>
      <c r="E289" s="82"/>
      <c r="F289" s="87"/>
      <c r="G289" s="83"/>
      <c r="H289" s="85"/>
      <c r="I289" s="85"/>
      <c r="J289" s="86"/>
      <c r="K289" s="85"/>
    </row>
    <row r="290" spans="1:11" ht="15.75" x14ac:dyDescent="0.25">
      <c r="A290" s="85"/>
      <c r="B290" s="87" t="s">
        <v>93</v>
      </c>
      <c r="C290" s="90"/>
      <c r="D290" s="89"/>
      <c r="E290" s="82"/>
      <c r="F290" s="87" t="s">
        <v>94</v>
      </c>
      <c r="G290" s="83"/>
      <c r="H290" s="85"/>
      <c r="I290" s="85"/>
      <c r="J290" s="86" t="s">
        <v>224</v>
      </c>
      <c r="K290" s="85"/>
    </row>
    <row r="291" spans="1:11" ht="15.75" x14ac:dyDescent="0.25">
      <c r="A291" s="82"/>
      <c r="B291" s="45"/>
      <c r="C291" s="82"/>
      <c r="D291" s="82"/>
      <c r="E291" s="82"/>
      <c r="F291" s="82"/>
      <c r="G291" s="83"/>
      <c r="H291" s="82"/>
      <c r="I291" s="82"/>
      <c r="J291" s="82"/>
      <c r="K291" s="84"/>
    </row>
    <row r="292" spans="1:11" ht="15.75" x14ac:dyDescent="0.25">
      <c r="A292" s="82"/>
      <c r="B292" s="45"/>
      <c r="C292" s="82"/>
      <c r="D292" s="82"/>
      <c r="E292" s="82"/>
      <c r="F292" s="82"/>
      <c r="G292" s="83"/>
      <c r="H292" s="82"/>
      <c r="I292" s="82"/>
      <c r="J292" s="82"/>
      <c r="K292" s="84"/>
    </row>
  </sheetData>
  <mergeCells count="9">
    <mergeCell ref="A4:K4"/>
    <mergeCell ref="C9:F9"/>
    <mergeCell ref="A281:B281"/>
    <mergeCell ref="G9:H9"/>
    <mergeCell ref="I9:J9"/>
    <mergeCell ref="K9:K10"/>
    <mergeCell ref="A9:A10"/>
    <mergeCell ref="B9:B10"/>
    <mergeCell ref="A7:K7"/>
  </mergeCells>
  <pageMargins left="0.51181102362204722" right="0.31496062992125984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2020-09-22T07:48:00Z</cp:lastPrinted>
  <dcterms:created xsi:type="dcterms:W3CDTF">2020-02-04T01:57:39Z</dcterms:created>
  <dcterms:modified xsi:type="dcterms:W3CDTF">2020-10-15T02:31:26Z</dcterms:modified>
</cp:coreProperties>
</file>