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R156" i="1" l="1"/>
  <c r="R151" i="1"/>
  <c r="R147" i="1"/>
  <c r="R140" i="1"/>
  <c r="R135" i="1"/>
  <c r="R125" i="1"/>
  <c r="R109" i="1"/>
  <c r="R94" i="1"/>
  <c r="R84" i="1"/>
  <c r="R71" i="1"/>
  <c r="R56" i="1"/>
  <c r="R37" i="1"/>
  <c r="R35" i="1"/>
  <c r="R29" i="1"/>
  <c r="R21" i="1"/>
  <c r="R12" i="1"/>
  <c r="R7" i="1"/>
  <c r="Q164" i="1" l="1"/>
  <c r="M164" i="1"/>
  <c r="F164" i="1"/>
  <c r="C164" i="1"/>
  <c r="P163" i="1"/>
  <c r="R163" i="1" s="1"/>
  <c r="P162" i="1"/>
  <c r="R162" i="1" s="1"/>
  <c r="P161" i="1"/>
  <c r="R161" i="1" s="1"/>
  <c r="P160" i="1"/>
  <c r="R160" i="1" s="1"/>
  <c r="P159" i="1"/>
  <c r="R159" i="1" s="1"/>
  <c r="N159" i="1"/>
  <c r="O159" i="1" s="1"/>
  <c r="J159" i="1"/>
  <c r="R158" i="1"/>
  <c r="P158" i="1"/>
  <c r="J158" i="1"/>
  <c r="N158" i="1" s="1"/>
  <c r="O158" i="1" s="1"/>
  <c r="P157" i="1"/>
  <c r="R157" i="1" s="1"/>
  <c r="N157" i="1"/>
  <c r="O157" i="1" s="1"/>
  <c r="J157" i="1"/>
  <c r="R155" i="1"/>
  <c r="P155" i="1"/>
  <c r="J155" i="1"/>
  <c r="N155" i="1" s="1"/>
  <c r="O155" i="1" s="1"/>
  <c r="P154" i="1"/>
  <c r="R154" i="1" s="1"/>
  <c r="L154" i="1"/>
  <c r="J154" i="1"/>
  <c r="N154" i="1" s="1"/>
  <c r="O154" i="1" s="1"/>
  <c r="P153" i="1"/>
  <c r="R153" i="1" s="1"/>
  <c r="N153" i="1"/>
  <c r="O153" i="1" s="1"/>
  <c r="J153" i="1"/>
  <c r="R152" i="1"/>
  <c r="P152" i="1"/>
  <c r="J152" i="1"/>
  <c r="N152" i="1" s="1"/>
  <c r="O152" i="1" s="1"/>
  <c r="P150" i="1"/>
  <c r="R150" i="1" s="1"/>
  <c r="N150" i="1"/>
  <c r="O150" i="1" s="1"/>
  <c r="J150" i="1"/>
  <c r="R149" i="1"/>
  <c r="P149" i="1"/>
  <c r="J149" i="1"/>
  <c r="N149" i="1" s="1"/>
  <c r="O149" i="1" s="1"/>
  <c r="P148" i="1"/>
  <c r="R148" i="1" s="1"/>
  <c r="J148" i="1"/>
  <c r="H148" i="1"/>
  <c r="H164" i="1" s="1"/>
  <c r="G148" i="1"/>
  <c r="G164" i="1" s="1"/>
  <c r="E148" i="1"/>
  <c r="N148" i="1" s="1"/>
  <c r="O148" i="1" s="1"/>
  <c r="D148" i="1"/>
  <c r="D164" i="1" s="1"/>
  <c r="R146" i="1"/>
  <c r="P146" i="1"/>
  <c r="J146" i="1"/>
  <c r="N146" i="1" s="1"/>
  <c r="O146" i="1" s="1"/>
  <c r="P145" i="1"/>
  <c r="R145" i="1" s="1"/>
  <c r="N145" i="1"/>
  <c r="O145" i="1" s="1"/>
  <c r="J145" i="1"/>
  <c r="R144" i="1"/>
  <c r="P144" i="1"/>
  <c r="J144" i="1"/>
  <c r="N144" i="1" s="1"/>
  <c r="O144" i="1" s="1"/>
  <c r="P143" i="1"/>
  <c r="R143" i="1" s="1"/>
  <c r="L143" i="1"/>
  <c r="J143" i="1"/>
  <c r="N143" i="1" s="1"/>
  <c r="O143" i="1" s="1"/>
  <c r="P142" i="1"/>
  <c r="R142" i="1" s="1"/>
  <c r="N142" i="1"/>
  <c r="O142" i="1" s="1"/>
  <c r="J142" i="1"/>
  <c r="R141" i="1"/>
  <c r="P141" i="1"/>
  <c r="J141" i="1"/>
  <c r="N141" i="1" s="1"/>
  <c r="O141" i="1" s="1"/>
  <c r="P139" i="1"/>
  <c r="R139" i="1" s="1"/>
  <c r="N139" i="1"/>
  <c r="O139" i="1" s="1"/>
  <c r="J139" i="1"/>
  <c r="R138" i="1"/>
  <c r="P138" i="1"/>
  <c r="J138" i="1"/>
  <c r="N138" i="1" s="1"/>
  <c r="O138" i="1" s="1"/>
  <c r="P137" i="1"/>
  <c r="R137" i="1" s="1"/>
  <c r="N137" i="1"/>
  <c r="O137" i="1" s="1"/>
  <c r="J137" i="1"/>
  <c r="L136" i="1"/>
  <c r="P136" i="1" s="1"/>
  <c r="R136" i="1" s="1"/>
  <c r="R134" i="1"/>
  <c r="P134" i="1"/>
  <c r="J134" i="1"/>
  <c r="N134" i="1" s="1"/>
  <c r="O134" i="1" s="1"/>
  <c r="P133" i="1"/>
  <c r="R133" i="1" s="1"/>
  <c r="N133" i="1"/>
  <c r="O133" i="1" s="1"/>
  <c r="J133" i="1"/>
  <c r="L132" i="1"/>
  <c r="P132" i="1" s="1"/>
  <c r="R132" i="1" s="1"/>
  <c r="R131" i="1"/>
  <c r="P131" i="1"/>
  <c r="J131" i="1"/>
  <c r="N131" i="1" s="1"/>
  <c r="O131" i="1" s="1"/>
  <c r="P130" i="1"/>
  <c r="R130" i="1" s="1"/>
  <c r="N130" i="1"/>
  <c r="O130" i="1" s="1"/>
  <c r="J130" i="1"/>
  <c r="R129" i="1"/>
  <c r="P129" i="1"/>
  <c r="J129" i="1"/>
  <c r="N129" i="1" s="1"/>
  <c r="O129" i="1" s="1"/>
  <c r="P128" i="1"/>
  <c r="R128" i="1" s="1"/>
  <c r="N128" i="1"/>
  <c r="O128" i="1" s="1"/>
  <c r="J128" i="1"/>
  <c r="R127" i="1"/>
  <c r="P127" i="1"/>
  <c r="J127" i="1"/>
  <c r="N127" i="1" s="1"/>
  <c r="O127" i="1" s="1"/>
  <c r="P126" i="1"/>
  <c r="R126" i="1" s="1"/>
  <c r="J126" i="1"/>
  <c r="N126" i="1" s="1"/>
  <c r="O126" i="1" s="1"/>
  <c r="P124" i="1"/>
  <c r="R124" i="1" s="1"/>
  <c r="N124" i="1"/>
  <c r="O124" i="1" s="1"/>
  <c r="J124" i="1"/>
  <c r="R123" i="1"/>
  <c r="P123" i="1"/>
  <c r="J123" i="1"/>
  <c r="N123" i="1" s="1"/>
  <c r="O123" i="1" s="1"/>
  <c r="P122" i="1"/>
  <c r="R122" i="1" s="1"/>
  <c r="N122" i="1"/>
  <c r="O122" i="1" s="1"/>
  <c r="J122" i="1"/>
  <c r="R121" i="1"/>
  <c r="P121" i="1"/>
  <c r="O121" i="1"/>
  <c r="P120" i="1"/>
  <c r="R120" i="1" s="1"/>
  <c r="L120" i="1"/>
  <c r="J120" i="1"/>
  <c r="N120" i="1" s="1"/>
  <c r="O120" i="1" s="1"/>
  <c r="P119" i="1"/>
  <c r="R119" i="1" s="1"/>
  <c r="L119" i="1"/>
  <c r="J119" i="1"/>
  <c r="N119" i="1" s="1"/>
  <c r="O119" i="1" s="1"/>
  <c r="P118" i="1"/>
  <c r="R118" i="1" s="1"/>
  <c r="L118" i="1"/>
  <c r="J118" i="1"/>
  <c r="N118" i="1" s="1"/>
  <c r="O118" i="1" s="1"/>
  <c r="P117" i="1"/>
  <c r="R117" i="1" s="1"/>
  <c r="N117" i="1"/>
  <c r="O117" i="1" s="1"/>
  <c r="J117" i="1"/>
  <c r="R116" i="1"/>
  <c r="P116" i="1"/>
  <c r="O116" i="1"/>
  <c r="J116" i="1"/>
  <c r="N116" i="1" s="1"/>
  <c r="P115" i="1"/>
  <c r="R115" i="1" s="1"/>
  <c r="N115" i="1"/>
  <c r="O115" i="1" s="1"/>
  <c r="J115" i="1"/>
  <c r="R114" i="1"/>
  <c r="P114" i="1"/>
  <c r="O114" i="1"/>
  <c r="N114" i="1"/>
  <c r="R113" i="1"/>
  <c r="P113" i="1"/>
  <c r="J113" i="1"/>
  <c r="N113" i="1" s="1"/>
  <c r="O113" i="1" s="1"/>
  <c r="P112" i="1"/>
  <c r="R112" i="1" s="1"/>
  <c r="N112" i="1"/>
  <c r="O112" i="1" s="1"/>
  <c r="J112" i="1"/>
  <c r="R111" i="1"/>
  <c r="P111" i="1"/>
  <c r="O111" i="1"/>
  <c r="J111" i="1"/>
  <c r="N111" i="1" s="1"/>
  <c r="P110" i="1"/>
  <c r="R110" i="1" s="1"/>
  <c r="N110" i="1"/>
  <c r="O110" i="1" s="1"/>
  <c r="J110" i="1"/>
  <c r="R108" i="1"/>
  <c r="P108" i="1"/>
  <c r="J108" i="1"/>
  <c r="N108" i="1" s="1"/>
  <c r="O108" i="1" s="1"/>
  <c r="P107" i="1"/>
  <c r="R107" i="1" s="1"/>
  <c r="N107" i="1"/>
  <c r="O107" i="1" s="1"/>
  <c r="J107" i="1"/>
  <c r="L106" i="1"/>
  <c r="R105" i="1"/>
  <c r="P105" i="1"/>
  <c r="J105" i="1"/>
  <c r="N105" i="1" s="1"/>
  <c r="O105" i="1" s="1"/>
  <c r="P104" i="1"/>
  <c r="R104" i="1" s="1"/>
  <c r="N104" i="1"/>
  <c r="O104" i="1" s="1"/>
  <c r="J104" i="1"/>
  <c r="R103" i="1"/>
  <c r="P103" i="1"/>
  <c r="O103" i="1"/>
  <c r="J103" i="1"/>
  <c r="N103" i="1" s="1"/>
  <c r="P102" i="1"/>
  <c r="R102" i="1" s="1"/>
  <c r="L102" i="1"/>
  <c r="J102" i="1"/>
  <c r="N102" i="1" s="1"/>
  <c r="O102" i="1" s="1"/>
  <c r="P101" i="1"/>
  <c r="R101" i="1" s="1"/>
  <c r="N101" i="1"/>
  <c r="O101" i="1" s="1"/>
  <c r="J101" i="1"/>
  <c r="R100" i="1"/>
  <c r="P100" i="1"/>
  <c r="J100" i="1"/>
  <c r="N100" i="1" s="1"/>
  <c r="O100" i="1" s="1"/>
  <c r="P99" i="1"/>
  <c r="R99" i="1" s="1"/>
  <c r="N99" i="1"/>
  <c r="O99" i="1" s="1"/>
  <c r="J99" i="1"/>
  <c r="R98" i="1"/>
  <c r="P98" i="1"/>
  <c r="O98" i="1"/>
  <c r="J98" i="1"/>
  <c r="N98" i="1" s="1"/>
  <c r="P97" i="1"/>
  <c r="R97" i="1" s="1"/>
  <c r="L97" i="1"/>
  <c r="J97" i="1"/>
  <c r="N97" i="1" s="1"/>
  <c r="O97" i="1" s="1"/>
  <c r="P96" i="1"/>
  <c r="R96" i="1" s="1"/>
  <c r="N96" i="1"/>
  <c r="O96" i="1" s="1"/>
  <c r="J96" i="1"/>
  <c r="R95" i="1"/>
  <c r="P95" i="1"/>
  <c r="J95" i="1"/>
  <c r="N95" i="1" s="1"/>
  <c r="O95" i="1" s="1"/>
  <c r="P93" i="1"/>
  <c r="R93" i="1" s="1"/>
  <c r="N93" i="1"/>
  <c r="O93" i="1" s="1"/>
  <c r="J93" i="1"/>
  <c r="R92" i="1"/>
  <c r="P92" i="1"/>
  <c r="J92" i="1"/>
  <c r="N92" i="1" s="1"/>
  <c r="O92" i="1" s="1"/>
  <c r="P91" i="1"/>
  <c r="R91" i="1" s="1"/>
  <c r="N91" i="1"/>
  <c r="O91" i="1" s="1"/>
  <c r="J91" i="1"/>
  <c r="R90" i="1"/>
  <c r="P90" i="1"/>
  <c r="O90" i="1"/>
  <c r="J90" i="1"/>
  <c r="N90" i="1" s="1"/>
  <c r="P89" i="1"/>
  <c r="R89" i="1" s="1"/>
  <c r="N89" i="1"/>
  <c r="O89" i="1" s="1"/>
  <c r="P88" i="1"/>
  <c r="R88" i="1" s="1"/>
  <c r="O88" i="1"/>
  <c r="R87" i="1"/>
  <c r="P87" i="1"/>
  <c r="O87" i="1"/>
  <c r="J87" i="1"/>
  <c r="N87" i="1" s="1"/>
  <c r="P86" i="1"/>
  <c r="R86" i="1" s="1"/>
  <c r="N86" i="1"/>
  <c r="O86" i="1" s="1"/>
  <c r="J86" i="1"/>
  <c r="R85" i="1"/>
  <c r="P85" i="1"/>
  <c r="J85" i="1"/>
  <c r="N85" i="1" s="1"/>
  <c r="O85" i="1" s="1"/>
  <c r="P83" i="1"/>
  <c r="R83" i="1" s="1"/>
  <c r="O83" i="1"/>
  <c r="R82" i="1"/>
  <c r="P82" i="1"/>
  <c r="J82" i="1"/>
  <c r="N82" i="1" s="1"/>
  <c r="O82" i="1" s="1"/>
  <c r="P81" i="1"/>
  <c r="R81" i="1" s="1"/>
  <c r="J81" i="1"/>
  <c r="E81" i="1"/>
  <c r="E164" i="1" s="1"/>
  <c r="P80" i="1"/>
  <c r="R80" i="1" s="1"/>
  <c r="N80" i="1"/>
  <c r="O80" i="1" s="1"/>
  <c r="J80" i="1"/>
  <c r="L79" i="1"/>
  <c r="P79" i="1" s="1"/>
  <c r="R79" i="1" s="1"/>
  <c r="L78" i="1"/>
  <c r="P78" i="1" s="1"/>
  <c r="R78" i="1" s="1"/>
  <c r="R77" i="1"/>
  <c r="P77" i="1"/>
  <c r="J77" i="1"/>
  <c r="N77" i="1" s="1"/>
  <c r="O77" i="1" s="1"/>
  <c r="P76" i="1"/>
  <c r="R76" i="1" s="1"/>
  <c r="L76" i="1"/>
  <c r="J76" i="1"/>
  <c r="N76" i="1" s="1"/>
  <c r="O76" i="1" s="1"/>
  <c r="O75" i="1"/>
  <c r="R74" i="1"/>
  <c r="P74" i="1"/>
  <c r="J74" i="1"/>
  <c r="N74" i="1" s="1"/>
  <c r="O74" i="1" s="1"/>
  <c r="P73" i="1"/>
  <c r="R73" i="1" s="1"/>
  <c r="L73" i="1"/>
  <c r="J73" i="1"/>
  <c r="N73" i="1" s="1"/>
  <c r="O73" i="1" s="1"/>
  <c r="P72" i="1"/>
  <c r="R72" i="1" s="1"/>
  <c r="N72" i="1"/>
  <c r="O72" i="1" s="1"/>
  <c r="J72" i="1"/>
  <c r="R70" i="1"/>
  <c r="P70" i="1"/>
  <c r="J70" i="1"/>
  <c r="N70" i="1" s="1"/>
  <c r="O70" i="1" s="1"/>
  <c r="P69" i="1"/>
  <c r="R69" i="1" s="1"/>
  <c r="N69" i="1"/>
  <c r="O69" i="1" s="1"/>
  <c r="J69" i="1"/>
  <c r="R68" i="1"/>
  <c r="P68" i="1"/>
  <c r="J68" i="1"/>
  <c r="N68" i="1" s="1"/>
  <c r="O68" i="1" s="1"/>
  <c r="P67" i="1"/>
  <c r="R67" i="1" s="1"/>
  <c r="N67" i="1"/>
  <c r="O67" i="1" s="1"/>
  <c r="J67" i="1"/>
  <c r="R66" i="1"/>
  <c r="P66" i="1"/>
  <c r="J66" i="1"/>
  <c r="N66" i="1" s="1"/>
  <c r="O66" i="1" s="1"/>
  <c r="O65" i="1"/>
  <c r="R64" i="1"/>
  <c r="P64" i="1"/>
  <c r="J64" i="1"/>
  <c r="N64" i="1" s="1"/>
  <c r="O64" i="1" s="1"/>
  <c r="P63" i="1"/>
  <c r="R63" i="1" s="1"/>
  <c r="N63" i="1"/>
  <c r="O63" i="1" s="1"/>
  <c r="J63" i="1"/>
  <c r="L62" i="1"/>
  <c r="P62" i="1" s="1"/>
  <c r="R62" i="1" s="1"/>
  <c r="R61" i="1"/>
  <c r="P61" i="1"/>
  <c r="J61" i="1"/>
  <c r="N61" i="1" s="1"/>
  <c r="O61" i="1" s="1"/>
  <c r="P60" i="1"/>
  <c r="R60" i="1" s="1"/>
  <c r="N60" i="1"/>
  <c r="O60" i="1" s="1"/>
  <c r="J60" i="1"/>
  <c r="R59" i="1"/>
  <c r="P59" i="1"/>
  <c r="J59" i="1"/>
  <c r="N59" i="1" s="1"/>
  <c r="O59" i="1" s="1"/>
  <c r="P58" i="1"/>
  <c r="R58" i="1" s="1"/>
  <c r="N58" i="1"/>
  <c r="O58" i="1" s="1"/>
  <c r="J58" i="1"/>
  <c r="R57" i="1"/>
  <c r="P57" i="1"/>
  <c r="J57" i="1"/>
  <c r="N57" i="1" s="1"/>
  <c r="O57" i="1" s="1"/>
  <c r="P55" i="1"/>
  <c r="R55" i="1" s="1"/>
  <c r="N55" i="1"/>
  <c r="O55" i="1" s="1"/>
  <c r="J55" i="1"/>
  <c r="R54" i="1"/>
  <c r="P54" i="1"/>
  <c r="O54" i="1"/>
  <c r="N54" i="1"/>
  <c r="R53" i="1"/>
  <c r="P53" i="1"/>
  <c r="J53" i="1"/>
  <c r="N53" i="1" s="1"/>
  <c r="O53" i="1" s="1"/>
  <c r="P52" i="1"/>
  <c r="R52" i="1" s="1"/>
  <c r="N52" i="1"/>
  <c r="O52" i="1" s="1"/>
  <c r="J52" i="1"/>
  <c r="L51" i="1"/>
  <c r="P51" i="1" s="1"/>
  <c r="R51" i="1" s="1"/>
  <c r="R50" i="1"/>
  <c r="P50" i="1"/>
  <c r="J50" i="1"/>
  <c r="N50" i="1" s="1"/>
  <c r="O50" i="1" s="1"/>
  <c r="P49" i="1"/>
  <c r="R49" i="1" s="1"/>
  <c r="N49" i="1"/>
  <c r="O49" i="1" s="1"/>
  <c r="J49" i="1"/>
  <c r="R48" i="1"/>
  <c r="P48" i="1"/>
  <c r="J48" i="1"/>
  <c r="N48" i="1" s="1"/>
  <c r="O48" i="1" s="1"/>
  <c r="P47" i="1"/>
  <c r="R47" i="1" s="1"/>
  <c r="N47" i="1"/>
  <c r="O47" i="1" s="1"/>
  <c r="J47" i="1"/>
  <c r="R46" i="1"/>
  <c r="P46" i="1"/>
  <c r="J46" i="1"/>
  <c r="N46" i="1" s="1"/>
  <c r="O46" i="1" s="1"/>
  <c r="P45" i="1"/>
  <c r="R45" i="1" s="1"/>
  <c r="N45" i="1"/>
  <c r="O45" i="1" s="1"/>
  <c r="J45" i="1"/>
  <c r="R44" i="1"/>
  <c r="P44" i="1"/>
  <c r="O44" i="1"/>
  <c r="J44" i="1"/>
  <c r="N44" i="1" s="1"/>
  <c r="P43" i="1"/>
  <c r="R43" i="1" s="1"/>
  <c r="N43" i="1"/>
  <c r="O43" i="1" s="1"/>
  <c r="J43" i="1"/>
  <c r="R42" i="1"/>
  <c r="P42" i="1"/>
  <c r="J42" i="1"/>
  <c r="N42" i="1" s="1"/>
  <c r="O42" i="1" s="1"/>
  <c r="P41" i="1"/>
  <c r="R41" i="1" s="1"/>
  <c r="N41" i="1"/>
  <c r="O41" i="1" s="1"/>
  <c r="J41" i="1"/>
  <c r="L40" i="1"/>
  <c r="R39" i="1"/>
  <c r="P39" i="1"/>
  <c r="J39" i="1"/>
  <c r="N39" i="1" s="1"/>
  <c r="O39" i="1" s="1"/>
  <c r="P38" i="1"/>
  <c r="R38" i="1" s="1"/>
  <c r="N38" i="1"/>
  <c r="O38" i="1" s="1"/>
  <c r="J38" i="1"/>
  <c r="R36" i="1"/>
  <c r="P36" i="1"/>
  <c r="O36" i="1"/>
  <c r="J36" i="1"/>
  <c r="N36" i="1" s="1"/>
  <c r="R34" i="1"/>
  <c r="P34" i="1"/>
  <c r="J34" i="1"/>
  <c r="N34" i="1" s="1"/>
  <c r="O34" i="1" s="1"/>
  <c r="P33" i="1"/>
  <c r="R33" i="1" s="1"/>
  <c r="N33" i="1"/>
  <c r="O33" i="1" s="1"/>
  <c r="J33" i="1"/>
  <c r="R32" i="1"/>
  <c r="P32" i="1"/>
  <c r="J32" i="1"/>
  <c r="N32" i="1" s="1"/>
  <c r="O32" i="1" s="1"/>
  <c r="P31" i="1"/>
  <c r="R31" i="1" s="1"/>
  <c r="L31" i="1"/>
  <c r="J31" i="1"/>
  <c r="N31" i="1" s="1"/>
  <c r="O31" i="1" s="1"/>
  <c r="P30" i="1"/>
  <c r="R30" i="1" s="1"/>
  <c r="N30" i="1"/>
  <c r="O30" i="1" s="1"/>
  <c r="J30" i="1"/>
  <c r="R28" i="1"/>
  <c r="P28" i="1"/>
  <c r="J28" i="1"/>
  <c r="N28" i="1" s="1"/>
  <c r="O28" i="1" s="1"/>
  <c r="P27" i="1"/>
  <c r="R27" i="1" s="1"/>
  <c r="N27" i="1"/>
  <c r="O27" i="1" s="1"/>
  <c r="J27" i="1"/>
  <c r="R26" i="1"/>
  <c r="P26" i="1"/>
  <c r="J26" i="1"/>
  <c r="N26" i="1" s="1"/>
  <c r="O26" i="1" s="1"/>
  <c r="R25" i="1"/>
  <c r="P25" i="1"/>
  <c r="J25" i="1"/>
  <c r="N25" i="1" s="1"/>
  <c r="O25" i="1" s="1"/>
  <c r="P24" i="1"/>
  <c r="R24" i="1" s="1"/>
  <c r="N24" i="1"/>
  <c r="O24" i="1" s="1"/>
  <c r="J24" i="1"/>
  <c r="L23" i="1"/>
  <c r="L164" i="1" s="1"/>
  <c r="R22" i="1"/>
  <c r="P22" i="1"/>
  <c r="J22" i="1"/>
  <c r="N22" i="1" s="1"/>
  <c r="O22" i="1" s="1"/>
  <c r="P20" i="1"/>
  <c r="R20" i="1" s="1"/>
  <c r="N20" i="1"/>
  <c r="O20" i="1" s="1"/>
  <c r="J20" i="1"/>
  <c r="R19" i="1"/>
  <c r="P19" i="1"/>
  <c r="J19" i="1"/>
  <c r="N19" i="1" s="1"/>
  <c r="O19" i="1" s="1"/>
  <c r="P18" i="1"/>
  <c r="R18" i="1" s="1"/>
  <c r="N18" i="1"/>
  <c r="O18" i="1" s="1"/>
  <c r="J18" i="1"/>
  <c r="R17" i="1"/>
  <c r="P17" i="1"/>
  <c r="J17" i="1"/>
  <c r="N17" i="1" s="1"/>
  <c r="O17" i="1" s="1"/>
  <c r="P16" i="1"/>
  <c r="R16" i="1" s="1"/>
  <c r="N16" i="1"/>
  <c r="O16" i="1" s="1"/>
  <c r="J16" i="1"/>
  <c r="R15" i="1"/>
  <c r="P15" i="1"/>
  <c r="J15" i="1"/>
  <c r="N15" i="1" s="1"/>
  <c r="O15" i="1" s="1"/>
  <c r="P14" i="1"/>
  <c r="R14" i="1" s="1"/>
  <c r="N14" i="1"/>
  <c r="O14" i="1" s="1"/>
  <c r="J14" i="1"/>
  <c r="R13" i="1"/>
  <c r="P13" i="1"/>
  <c r="J13" i="1"/>
  <c r="N13" i="1" s="1"/>
  <c r="O13" i="1" s="1"/>
  <c r="P11" i="1"/>
  <c r="R11" i="1" s="1"/>
  <c r="N11" i="1"/>
  <c r="O11" i="1" s="1"/>
  <c r="J11" i="1"/>
  <c r="R10" i="1"/>
  <c r="P10" i="1"/>
  <c r="J10" i="1"/>
  <c r="N10" i="1" s="1"/>
  <c r="O10" i="1" s="1"/>
  <c r="P9" i="1"/>
  <c r="R9" i="1" s="1"/>
  <c r="N9" i="1"/>
  <c r="O9" i="1" s="1"/>
  <c r="J9" i="1"/>
  <c r="R8" i="1"/>
  <c r="P8" i="1"/>
  <c r="J8" i="1"/>
  <c r="N8" i="1" l="1"/>
  <c r="J23" i="1"/>
  <c r="N23" i="1" s="1"/>
  <c r="O23" i="1" s="1"/>
  <c r="P23" i="1"/>
  <c r="R23" i="1" s="1"/>
  <c r="R164" i="1" s="1"/>
  <c r="P40" i="1"/>
  <c r="R40" i="1" s="1"/>
  <c r="J40" i="1"/>
  <c r="N40" i="1" s="1"/>
  <c r="O40" i="1" s="1"/>
  <c r="J51" i="1"/>
  <c r="N51" i="1" s="1"/>
  <c r="O51" i="1" s="1"/>
  <c r="J62" i="1"/>
  <c r="N62" i="1" s="1"/>
  <c r="O62" i="1" s="1"/>
  <c r="J78" i="1"/>
  <c r="N78" i="1" s="1"/>
  <c r="O78" i="1" s="1"/>
  <c r="J79" i="1"/>
  <c r="N79" i="1" s="1"/>
  <c r="O79" i="1" s="1"/>
  <c r="N81" i="1"/>
  <c r="O81" i="1" s="1"/>
  <c r="P106" i="1"/>
  <c r="R106" i="1" s="1"/>
  <c r="J106" i="1"/>
  <c r="N106" i="1" s="1"/>
  <c r="O106" i="1" s="1"/>
  <c r="J132" i="1"/>
  <c r="N132" i="1" s="1"/>
  <c r="O132" i="1" s="1"/>
  <c r="J136" i="1"/>
  <c r="N136" i="1" s="1"/>
  <c r="O136" i="1" s="1"/>
  <c r="C165" i="1"/>
  <c r="P164" i="1" l="1"/>
  <c r="N164" i="1"/>
  <c r="O8" i="1"/>
  <c r="O164" i="1" s="1"/>
  <c r="J164" i="1"/>
</calcChain>
</file>

<file path=xl/sharedStrings.xml><?xml version="1.0" encoding="utf-8"?>
<sst xmlns="http://schemas.openxmlformats.org/spreadsheetml/2006/main" count="213" uniqueCount="201">
  <si>
    <t xml:space="preserve">                 SỞ Y TẾ NGHỆ AN </t>
  </si>
  <si>
    <t>CỘNG HÒA XÃ HỘI CHỦ NGHĨA VIỆT NAM</t>
  </si>
  <si>
    <t>TRUNG TÂM Y TẾ HUYỆN QUỲ CHÂU</t>
  </si>
  <si>
    <t>Độc lập - Tự do - Hạnh phúc</t>
  </si>
  <si>
    <t>DANH SÁCH CÁN BỘ NỘP TIỀN PHÍ CÔNG ĐOÀN THÁNG 8/2020</t>
  </si>
  <si>
    <t>TT</t>
  </si>
  <si>
    <t>Họ và tên</t>
  </si>
  <si>
    <t>Hệ số lương</t>
  </si>
  <si>
    <t>Phụ cấp tính theo hệ số lương</t>
  </si>
  <si>
    <t>Tổng cộng hệ số và phụ cấp</t>
  </si>
  <si>
    <t>Trừ 1% Công đoàn phí hàng tháng 8/2020</t>
  </si>
  <si>
    <t>Tổng các khoản trừ THÁNG 8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</si>
  <si>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</si>
  <si>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</si>
  <si>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</si>
  <si>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</si>
  <si>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</si>
  <si>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</si>
  <si>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</si>
  <si>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</si>
  <si>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</si>
  <si>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</si>
  <si>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</si>
  <si>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</si>
  <si>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</si>
  <si>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</si>
  <si>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</si>
  <si>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</si>
  <si>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</si>
  <si>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</si>
  <si>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</si>
  <si>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</si>
  <si>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</si>
  <si>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</si>
  <si>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</si>
  <si>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</si>
  <si>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</si>
  <si>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</si>
  <si>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</si>
  <si>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</si>
  <si>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</si>
  <si>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</si>
  <si>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</si>
  <si>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</si>
  <si>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</si>
  <si>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</si>
  <si>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</si>
  <si>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</si>
  <si>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</si>
  <si>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</si>
  <si>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</si>
  <si>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</si>
  <si>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</si>
  <si>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</si>
  <si>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</si>
  <si>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</si>
  <si>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</si>
  <si>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</si>
  <si>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</si>
  <si>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</si>
  <si>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</si>
  <si>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</si>
  <si>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</si>
  <si>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</si>
  <si>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</si>
  <si>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</si>
  <si>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</si>
  <si>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</si>
  <si>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</si>
  <si>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</si>
  <si>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</si>
  <si>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</si>
  <si>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</si>
  <si>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</si>
  <si>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</si>
  <si>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</si>
  <si>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</si>
  <si>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</si>
  <si>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</si>
  <si>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</si>
  <si>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</si>
  <si>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</si>
  <si>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Sầm Thị Hà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</si>
  <si>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</si>
  <si>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</si>
  <si>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</si>
  <si>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</si>
  <si>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</si>
  <si>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</si>
  <si>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</si>
  <si>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</si>
  <si>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</si>
  <si>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</si>
  <si>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</si>
  <si>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</si>
  <si>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</si>
  <si>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</si>
  <si>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 xml:space="preserve">Nguyễn Thị Bích Vân 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</si>
  <si>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</si>
  <si>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</si>
  <si>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</si>
  <si>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</si>
  <si>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</si>
  <si>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</si>
  <si>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</si>
  <si>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</si>
  <si>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</si>
  <si>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</si>
  <si>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</si>
  <si>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</si>
  <si>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</si>
  <si>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</si>
  <si>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</si>
  <si>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</si>
  <si>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</si>
  <si>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</si>
  <si>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</si>
  <si>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</si>
  <si>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</si>
  <si>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</si>
  <si>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</si>
  <si>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</si>
  <si>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</si>
  <si>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</si>
  <si>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</si>
  <si>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</si>
  <si>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</si>
  <si>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</si>
  <si>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</si>
  <si>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</si>
  <si>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</si>
  <si>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</si>
  <si>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</si>
  <si>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</si>
  <si>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Vi Thị Trang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</si>
  <si>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</si>
  <si>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</si>
  <si>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</si>
  <si>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</si>
  <si>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</si>
  <si>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</si>
  <si>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</si>
  <si>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</si>
  <si>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</si>
  <si>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</si>
  <si>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</si>
  <si>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</si>
  <si>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</si>
  <si>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</si>
  <si>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</si>
  <si>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</si>
  <si>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</si>
  <si>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</si>
  <si>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</si>
  <si>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</si>
  <si>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</si>
  <si>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</si>
  <si>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</si>
  <si>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</si>
  <si>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</si>
  <si>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</si>
  <si>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</si>
  <si>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</si>
  <si>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</si>
  <si>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</si>
  <si>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</si>
  <si>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</si>
  <si>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</si>
  <si>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</si>
  <si>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</si>
  <si>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</si>
  <si>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</si>
  <si>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</si>
  <si>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</si>
  <si>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</si>
  <si>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</si>
  <si>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</si>
  <si>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</si>
  <si>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</si>
  <si>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</si>
  <si>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</si>
  <si>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</si>
  <si>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</si>
  <si>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</si>
  <si>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lao động</t>
  </si>
  <si>
    <t>Lô Thị Huệ</t>
  </si>
  <si>
    <t>Lương tháng 7</t>
  </si>
  <si>
    <t xml:space="preserve">Thái Thị Hưng </t>
  </si>
  <si>
    <t>Hợp đồng thuê khoán</t>
  </si>
  <si>
    <t>Phan Thị Quý</t>
  </si>
  <si>
    <t>Mạc Thị Hồng Nhung</t>
  </si>
  <si>
    <t>Lữ Thị Phương Anh</t>
  </si>
  <si>
    <t>TỔNG CỘNG (I+II):</t>
  </si>
  <si>
    <t>Tiền ghi bằng chữ:</t>
  </si>
  <si>
    <t>Quỳ châu, ngày 20 tháng 7 năm 2020</t>
  </si>
  <si>
    <t xml:space="preserve">THỦ TRƯỞNG ĐƠN VỊ </t>
  </si>
  <si>
    <t>NGƯỜI LẬP</t>
  </si>
  <si>
    <t>KẾ TOÁN TRƯỞNG</t>
  </si>
  <si>
    <t>GIÁM ĐỐC</t>
  </si>
  <si>
    <t xml:space="preserve">      Lê Hữu Ngọc</t>
  </si>
  <si>
    <t xml:space="preserve">Đặng Tân Minh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</si>
</sst>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0.0000"/>
    <numFmt numFmtId="170" formatCode="_(* #,##0.000_);_(* \(#,##0.000\);_(* &quot;-&quot;??_);_(@_)"/>
    <numFmt numFmtId="171" formatCode="_(* #,##0.00_);_(* \(#,##0.00\);_(* &quot;-&quot;??_);_(@_)"/>
    <numFmt numFmtId="172" formatCode="_(* #,##0.0000_);_(* \(#,##0.0000\);_(* &quot;-&quot;??_);_(@_)"/>
    <numFmt numFmtId="173" formatCode="#,##0.0000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sz val="10"/>
      <name val="Arial"/>
      <family val="2"/>
      <charset val="163"/>
    </font>
    <font>
      <sz val="8"/>
      <name val=".VnTime"/>
      <family val="2"/>
    </font>
    <font>
      <sz val="7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5" fillId="2" borderId="0" xfId="2" applyFont="1" applyFill="1"/>
    <xf numFmtId="0" fontId="3" fillId="2" borderId="0" xfId="0" applyFont="1" applyFill="1" applyAlignment="1">
      <alignment horizontal="center"/>
    </xf>
    <xf numFmtId="164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0" applyFont="1" applyFill="1" applyAlignment="1">
      <alignment horizontal="center"/>
    </xf>
    <xf numFmtId="164" fontId="7" fillId="2" borderId="0" xfId="2" applyNumberFormat="1" applyFont="1" applyFill="1" applyBorder="1"/>
    <xf numFmtId="0" fontId="7" fillId="2" borderId="0" xfId="2" applyFont="1" applyFill="1" applyBorder="1"/>
    <xf numFmtId="0" fontId="7" fillId="2" borderId="0" xfId="2" applyFont="1" applyFill="1"/>
    <xf numFmtId="0" fontId="5" fillId="2" borderId="9" xfId="2" applyFont="1" applyFill="1" applyBorder="1" applyAlignment="1">
      <alignment horizontal="center" vertical="center" wrapText="1"/>
    </xf>
    <xf numFmtId="0" fontId="5" fillId="2" borderId="16" xfId="2" applyFont="1" applyFill="1" applyBorder="1"/>
    <xf numFmtId="0" fontId="8" fillId="2" borderId="17" xfId="2" applyFont="1" applyFill="1" applyBorder="1" applyAlignment="1">
      <alignment horizontal="center"/>
    </xf>
    <xf numFmtId="0" fontId="5" fillId="2" borderId="9" xfId="2" applyFont="1" applyFill="1" applyBorder="1"/>
    <xf numFmtId="0" fontId="5" fillId="2" borderId="9" xfId="2" applyFont="1" applyFill="1" applyBorder="1" applyAlignment="1">
      <alignment horizontal="center" vertical="center"/>
    </xf>
    <xf numFmtId="2" fontId="5" fillId="2" borderId="8" xfId="2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/>
    </xf>
    <xf numFmtId="0" fontId="7" fillId="2" borderId="9" xfId="2" applyFont="1" applyFill="1" applyBorder="1"/>
    <xf numFmtId="0" fontId="10" fillId="2" borderId="9" xfId="2" applyFont="1" applyFill="1" applyBorder="1" applyAlignment="1">
      <alignment horizontal="center"/>
    </xf>
    <xf numFmtId="165" fontId="10" fillId="2" borderId="9" xfId="2" applyNumberFormat="1" applyFont="1" applyFill="1" applyBorder="1" applyAlignment="1">
      <alignment horizontal="center"/>
    </xf>
    <xf numFmtId="166" fontId="10" fillId="2" borderId="9" xfId="2" applyNumberFormat="1" applyFont="1" applyFill="1" applyBorder="1" applyAlignment="1">
      <alignment horizontal="center"/>
    </xf>
    <xf numFmtId="2" fontId="10" fillId="2" borderId="9" xfId="2" applyNumberFormat="1" applyFont="1" applyFill="1" applyBorder="1" applyAlignment="1">
      <alignment horizontal="center"/>
    </xf>
    <xf numFmtId="167" fontId="10" fillId="2" borderId="9" xfId="2" applyNumberFormat="1" applyFont="1" applyFill="1" applyBorder="1" applyAlignment="1">
      <alignment horizontal="center"/>
    </xf>
    <xf numFmtId="165" fontId="7" fillId="2" borderId="9" xfId="2" applyNumberFormat="1" applyFont="1" applyFill="1" applyBorder="1" applyAlignment="1">
      <alignment horizontal="center"/>
    </xf>
    <xf numFmtId="3" fontId="7" fillId="2" borderId="10" xfId="2" applyNumberFormat="1" applyFont="1" applyFill="1" applyBorder="1" applyAlignment="1">
      <alignment horizontal="right"/>
    </xf>
    <xf numFmtId="3" fontId="5" fillId="2" borderId="18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wrapText="1"/>
    </xf>
    <xf numFmtId="168" fontId="11" fillId="2" borderId="9" xfId="2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wrapText="1"/>
    </xf>
    <xf numFmtId="0" fontId="7" fillId="2" borderId="19" xfId="2" applyFont="1" applyFill="1" applyBorder="1"/>
    <xf numFmtId="1" fontId="12" fillId="2" borderId="9" xfId="0" applyNumberFormat="1" applyFont="1" applyFill="1" applyBorder="1" applyAlignment="1">
      <alignment horizontal="center" wrapText="1"/>
    </xf>
    <xf numFmtId="0" fontId="13" fillId="2" borderId="9" xfId="2" applyFont="1" applyFill="1" applyBorder="1" applyAlignment="1">
      <alignment horizontal="center"/>
    </xf>
    <xf numFmtId="165" fontId="13" fillId="2" borderId="9" xfId="2" applyNumberFormat="1" applyFont="1" applyFill="1" applyBorder="1" applyAlignment="1">
      <alignment horizontal="center"/>
    </xf>
    <xf numFmtId="167" fontId="13" fillId="2" borderId="9" xfId="2" applyNumberFormat="1" applyFont="1" applyFill="1" applyBorder="1" applyAlignment="1">
      <alignment horizontal="center"/>
    </xf>
    <xf numFmtId="169" fontId="10" fillId="2" borderId="9" xfId="2" applyNumberFormat="1" applyFont="1" applyFill="1" applyBorder="1" applyAlignment="1">
      <alignment horizontal="center"/>
    </xf>
    <xf numFmtId="1" fontId="14" fillId="2" borderId="9" xfId="0" applyNumberFormat="1" applyFont="1" applyFill="1" applyBorder="1" applyAlignment="1">
      <alignment horizontal="center" wrapText="1"/>
    </xf>
    <xf numFmtId="165" fontId="14" fillId="2" borderId="9" xfId="0" applyNumberFormat="1" applyFont="1" applyFill="1" applyBorder="1" applyAlignment="1">
      <alignment horizontal="center" wrapText="1"/>
    </xf>
    <xf numFmtId="164" fontId="7" fillId="2" borderId="20" xfId="2" applyNumberFormat="1" applyFont="1" applyFill="1" applyBorder="1"/>
    <xf numFmtId="0" fontId="7" fillId="2" borderId="20" xfId="2" applyFont="1" applyFill="1" applyBorder="1"/>
    <xf numFmtId="0" fontId="15" fillId="3" borderId="0" xfId="0" applyFont="1" applyFill="1"/>
    <xf numFmtId="0" fontId="16" fillId="2" borderId="9" xfId="0" applyFont="1" applyFill="1" applyBorder="1" applyAlignment="1">
      <alignment horizontal="center"/>
    </xf>
    <xf numFmtId="165" fontId="16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wrapText="1"/>
    </xf>
    <xf numFmtId="164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vertical="center"/>
    </xf>
    <xf numFmtId="168" fontId="17" fillId="2" borderId="9" xfId="2" applyNumberFormat="1" applyFont="1" applyFill="1" applyBorder="1" applyAlignment="1">
      <alignment horizontal="center" vertical="center"/>
    </xf>
    <xf numFmtId="165" fontId="8" fillId="2" borderId="21" xfId="2" applyNumberFormat="1" applyFont="1" applyFill="1" applyBorder="1" applyAlignment="1">
      <alignment horizontal="center" vertical="center"/>
    </xf>
    <xf numFmtId="0" fontId="5" fillId="2" borderId="22" xfId="2" applyFont="1" applyFill="1" applyBorder="1"/>
    <xf numFmtId="2" fontId="5" fillId="2" borderId="22" xfId="2" applyNumberFormat="1" applyFont="1" applyFill="1" applyBorder="1" applyAlignment="1">
      <alignment horizontal="center" vertical="center"/>
    </xf>
    <xf numFmtId="3" fontId="5" fillId="2" borderId="22" xfId="2" applyNumberFormat="1" applyFont="1" applyFill="1" applyBorder="1" applyAlignment="1">
      <alignment horizontal="right" vertical="center"/>
    </xf>
    <xf numFmtId="165" fontId="8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66" fontId="3" fillId="2" borderId="0" xfId="0" applyNumberFormat="1" applyFont="1" applyFill="1" applyBorder="1"/>
    <xf numFmtId="2" fontId="3" fillId="2" borderId="0" xfId="2" applyNumberFormat="1" applyFont="1" applyFill="1" applyBorder="1" applyAlignment="1">
      <alignment horizontal="center" vertical="center"/>
    </xf>
    <xf numFmtId="170" fontId="3" fillId="2" borderId="0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3" fontId="18" fillId="2" borderId="0" xfId="0" applyNumberFormat="1" applyFont="1" applyFill="1"/>
    <xf numFmtId="0" fontId="19" fillId="2" borderId="0" xfId="0" applyFont="1" applyFill="1" applyAlignment="1">
      <alignment horizontal="left"/>
    </xf>
    <xf numFmtId="165" fontId="19" fillId="2" borderId="0" xfId="0" applyNumberFormat="1" applyFont="1" applyFill="1" applyBorder="1" applyAlignment="1">
      <alignment horizontal="left"/>
    </xf>
    <xf numFmtId="169" fontId="19" fillId="2" borderId="0" xfId="0" applyNumberFormat="1" applyFont="1" applyFill="1" applyBorder="1" applyAlignment="1">
      <alignment horizontal="left"/>
    </xf>
    <xf numFmtId="0" fontId="20" fillId="2" borderId="0" xfId="0" applyFont="1" applyFill="1"/>
    <xf numFmtId="172" fontId="3" fillId="2" borderId="0" xfId="1" applyNumberFormat="1" applyFont="1" applyFill="1" applyAlignment="1">
      <alignment horizontal="center"/>
    </xf>
    <xf numFmtId="0" fontId="18" fillId="2" borderId="0" xfId="0" applyFont="1" applyFill="1" applyAlignment="1">
      <alignment horizontal="right"/>
    </xf>
    <xf numFmtId="165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/>
    <xf numFmtId="0" fontId="21" fillId="2" borderId="0" xfId="0" applyFont="1" applyFill="1" applyAlignment="1">
      <alignment horizontal="center"/>
    </xf>
    <xf numFmtId="172" fontId="3" fillId="2" borderId="0" xfId="1" applyNumberFormat="1" applyFont="1" applyFill="1"/>
    <xf numFmtId="165" fontId="19" fillId="2" borderId="0" xfId="0" applyNumberFormat="1" applyFont="1" applyFill="1" applyAlignment="1">
      <alignment horizontal="center"/>
    </xf>
    <xf numFmtId="0" fontId="19" fillId="2" borderId="0" xfId="0" applyFont="1" applyFill="1"/>
    <xf numFmtId="0" fontId="5" fillId="2" borderId="0" xfId="0" applyFont="1" applyFill="1" applyBorder="1" applyAlignment="1">
      <alignment horizontal="center"/>
    </xf>
    <xf numFmtId="165" fontId="19" fillId="2" borderId="0" xfId="0" applyNumberFormat="1" applyFont="1" applyFill="1"/>
    <xf numFmtId="0" fontId="19" fillId="2" borderId="0" xfId="0" applyFont="1" applyFill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/>
    <xf numFmtId="172" fontId="22" fillId="2" borderId="0" xfId="1" applyNumberFormat="1" applyFont="1" applyFill="1" applyAlignment="1">
      <alignment horizontal="center"/>
    </xf>
    <xf numFmtId="0" fontId="19" fillId="2" borderId="0" xfId="2" applyFont="1" applyFill="1"/>
    <xf numFmtId="173" fontId="5" fillId="2" borderId="0" xfId="0" applyNumberFormat="1" applyFont="1" applyFill="1"/>
    <xf numFmtId="0" fontId="22" fillId="2" borderId="0" xfId="0" applyFont="1" applyFill="1"/>
    <xf numFmtId="1" fontId="22" fillId="2" borderId="0" xfId="0" applyNumberFormat="1" applyFont="1" applyFill="1" applyAlignment="1">
      <alignment horizontal="center"/>
    </xf>
    <xf numFmtId="172" fontId="22" fillId="2" borderId="0" xfId="1" applyNumberFormat="1" applyFont="1" applyFill="1"/>
    <xf numFmtId="165" fontId="5" fillId="2" borderId="0" xfId="2" applyNumberFormat="1" applyFont="1" applyFill="1" applyBorder="1" applyAlignment="1">
      <alignment horizontal="center" vertical="center"/>
    </xf>
    <xf numFmtId="165" fontId="19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0" fontId="20" fillId="2" borderId="0" xfId="2" applyFont="1" applyFill="1"/>
    <xf numFmtId="0" fontId="7" fillId="2" borderId="0" xfId="2" applyFont="1" applyFill="1" applyAlignment="1">
      <alignment horizontal="center"/>
    </xf>
    <xf numFmtId="165" fontId="19" fillId="2" borderId="0" xfId="2" applyNumberFormat="1" applyFont="1" applyFill="1" applyAlignment="1">
      <alignment horizontal="left"/>
    </xf>
    <xf numFmtId="172" fontId="19" fillId="2" borderId="0" xfId="1" applyNumberFormat="1" applyFont="1" applyFill="1" applyAlignment="1">
      <alignment horizontal="center"/>
    </xf>
    <xf numFmtId="168" fontId="7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Alignment="1">
      <alignment vertical="center"/>
    </xf>
    <xf numFmtId="170" fontId="7" fillId="2" borderId="0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Border="1" applyAlignment="1">
      <alignment horizontal="center" vertical="center"/>
    </xf>
    <xf numFmtId="170" fontId="5" fillId="2" borderId="0" xfId="2" applyNumberFormat="1" applyFont="1" applyFill="1" applyBorder="1" applyAlignment="1">
      <alignment horizontal="center" vertical="center"/>
    </xf>
    <xf numFmtId="171" fontId="5" fillId="2" borderId="0" xfId="2" applyNumberFormat="1" applyFont="1" applyFill="1" applyBorder="1" applyAlignment="1">
      <alignment horizontal="center" vertical="center"/>
    </xf>
    <xf numFmtId="172" fontId="5" fillId="2" borderId="0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Alignment="1">
      <alignment horizontal="center"/>
    </xf>
    <xf numFmtId="0" fontId="5" fillId="2" borderId="8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wrapText="1"/>
    </xf>
    <xf numFmtId="2" fontId="5" fillId="2" borderId="14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3" fontId="5" fillId="2" borderId="18" xfId="2" applyNumberFormat="1" applyFont="1" applyFill="1" applyBorder="1" applyAlignment="1">
      <alignment horizontal="center" vertical="center" wrapText="1"/>
    </xf>
    <xf numFmtId="3" fontId="5" fillId="2" borderId="18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15</xdr:col>
      <xdr:colOff>381000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686425" y="476250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0"/>
  <sheetViews>
    <sheetView tabSelected="1" topLeftCell="A132" workbookViewId="0">
      <selection activeCell="R156" sqref="R156"/>
    </sheetView>
  </sheetViews>
  <sheetFormatPr defaultColWidth="10.28515625" defaultRowHeight="11.25" x14ac:dyDescent="0.2"/>
  <cols>
    <col min="1" max="1" width="5.42578125" style="93" customWidth="1"/>
    <col min="2" max="2" width="20.7109375" style="12" customWidth="1"/>
    <col min="3" max="3" width="5.85546875" style="93" customWidth="1"/>
    <col min="4" max="4" width="4.7109375" style="93" customWidth="1"/>
    <col min="5" max="5" width="5.7109375" style="93" customWidth="1"/>
    <col min="6" max="6" width="5.5703125" style="93" customWidth="1"/>
    <col min="7" max="7" width="4.5703125" style="93" customWidth="1"/>
    <col min="8" max="8" width="5.140625" style="93" customWidth="1"/>
    <col min="9" max="9" width="4.7109375" style="93" customWidth="1"/>
    <col min="10" max="10" width="7.28515625" style="93" customWidth="1"/>
    <col min="11" max="11" width="4.42578125" style="93" customWidth="1"/>
    <col min="12" max="12" width="5.85546875" style="93" customWidth="1"/>
    <col min="13" max="13" width="5.140625" style="93" customWidth="1"/>
    <col min="14" max="14" width="6.5703125" style="93" customWidth="1"/>
    <col min="15" max="15" width="7.5703125" style="104" customWidth="1"/>
    <col min="16" max="16" width="22.85546875" style="93" customWidth="1"/>
    <col min="17" max="17" width="11" style="93" hidden="1" customWidth="1"/>
    <col min="18" max="18" width="15.42578125" style="93" customWidth="1"/>
    <col min="19" max="54" width="10.28515625" style="10" customWidth="1"/>
    <col min="55" max="65" width="10.28515625" style="11" customWidth="1"/>
    <col min="66" max="256" width="10.28515625" style="12"/>
    <col min="257" max="257" width="5.42578125" style="12" customWidth="1"/>
    <col min="258" max="258" width="20.7109375" style="12" customWidth="1"/>
    <col min="259" max="259" width="5.85546875" style="12" customWidth="1"/>
    <col min="260" max="260" width="4.7109375" style="12" customWidth="1"/>
    <col min="261" max="261" width="5.7109375" style="12" customWidth="1"/>
    <col min="262" max="262" width="5.5703125" style="12" customWidth="1"/>
    <col min="263" max="263" width="4.5703125" style="12" customWidth="1"/>
    <col min="264" max="264" width="5.140625" style="12" customWidth="1"/>
    <col min="265" max="265" width="4.7109375" style="12" customWidth="1"/>
    <col min="266" max="266" width="7.28515625" style="12" customWidth="1"/>
    <col min="267" max="267" width="4.42578125" style="12" customWidth="1"/>
    <col min="268" max="268" width="5.85546875" style="12" customWidth="1"/>
    <col min="269" max="269" width="5.140625" style="12" customWidth="1"/>
    <col min="270" max="270" width="6.5703125" style="12" customWidth="1"/>
    <col min="271" max="271" width="7.5703125" style="12" customWidth="1"/>
    <col min="272" max="272" width="22.85546875" style="12" customWidth="1"/>
    <col min="273" max="273" width="0" style="12" hidden="1" customWidth="1"/>
    <col min="274" max="274" width="15.42578125" style="12" customWidth="1"/>
    <col min="275" max="321" width="10.28515625" style="12" customWidth="1"/>
    <col min="322" max="512" width="10.28515625" style="12"/>
    <col min="513" max="513" width="5.42578125" style="12" customWidth="1"/>
    <col min="514" max="514" width="20.7109375" style="12" customWidth="1"/>
    <col min="515" max="515" width="5.85546875" style="12" customWidth="1"/>
    <col min="516" max="516" width="4.7109375" style="12" customWidth="1"/>
    <col min="517" max="517" width="5.7109375" style="12" customWidth="1"/>
    <col min="518" max="518" width="5.5703125" style="12" customWidth="1"/>
    <col min="519" max="519" width="4.5703125" style="12" customWidth="1"/>
    <col min="520" max="520" width="5.140625" style="12" customWidth="1"/>
    <col min="521" max="521" width="4.7109375" style="12" customWidth="1"/>
    <col min="522" max="522" width="7.28515625" style="12" customWidth="1"/>
    <col min="523" max="523" width="4.42578125" style="12" customWidth="1"/>
    <col min="524" max="524" width="5.85546875" style="12" customWidth="1"/>
    <col min="525" max="525" width="5.140625" style="12" customWidth="1"/>
    <col min="526" max="526" width="6.5703125" style="12" customWidth="1"/>
    <col min="527" max="527" width="7.5703125" style="12" customWidth="1"/>
    <col min="528" max="528" width="22.85546875" style="12" customWidth="1"/>
    <col min="529" max="529" width="0" style="12" hidden="1" customWidth="1"/>
    <col min="530" max="530" width="15.42578125" style="12" customWidth="1"/>
    <col min="531" max="577" width="10.28515625" style="12" customWidth="1"/>
    <col min="578" max="768" width="10.28515625" style="12"/>
    <col min="769" max="769" width="5.42578125" style="12" customWidth="1"/>
    <col min="770" max="770" width="20.7109375" style="12" customWidth="1"/>
    <col min="771" max="771" width="5.85546875" style="12" customWidth="1"/>
    <col min="772" max="772" width="4.7109375" style="12" customWidth="1"/>
    <col min="773" max="773" width="5.7109375" style="12" customWidth="1"/>
    <col min="774" max="774" width="5.5703125" style="12" customWidth="1"/>
    <col min="775" max="775" width="4.5703125" style="12" customWidth="1"/>
    <col min="776" max="776" width="5.140625" style="12" customWidth="1"/>
    <col min="777" max="777" width="4.7109375" style="12" customWidth="1"/>
    <col min="778" max="778" width="7.28515625" style="12" customWidth="1"/>
    <col min="779" max="779" width="4.42578125" style="12" customWidth="1"/>
    <col min="780" max="780" width="5.85546875" style="12" customWidth="1"/>
    <col min="781" max="781" width="5.140625" style="12" customWidth="1"/>
    <col min="782" max="782" width="6.5703125" style="12" customWidth="1"/>
    <col min="783" max="783" width="7.5703125" style="12" customWidth="1"/>
    <col min="784" max="784" width="22.85546875" style="12" customWidth="1"/>
    <col min="785" max="785" width="0" style="12" hidden="1" customWidth="1"/>
    <col min="786" max="786" width="15.42578125" style="12" customWidth="1"/>
    <col min="787" max="833" width="10.28515625" style="12" customWidth="1"/>
    <col min="834" max="1024" width="10.28515625" style="12"/>
    <col min="1025" max="1025" width="5.42578125" style="12" customWidth="1"/>
    <col min="1026" max="1026" width="20.7109375" style="12" customWidth="1"/>
    <col min="1027" max="1027" width="5.85546875" style="12" customWidth="1"/>
    <col min="1028" max="1028" width="4.7109375" style="12" customWidth="1"/>
    <col min="1029" max="1029" width="5.7109375" style="12" customWidth="1"/>
    <col min="1030" max="1030" width="5.5703125" style="12" customWidth="1"/>
    <col min="1031" max="1031" width="4.5703125" style="12" customWidth="1"/>
    <col min="1032" max="1032" width="5.140625" style="12" customWidth="1"/>
    <col min="1033" max="1033" width="4.7109375" style="12" customWidth="1"/>
    <col min="1034" max="1034" width="7.28515625" style="12" customWidth="1"/>
    <col min="1035" max="1035" width="4.42578125" style="12" customWidth="1"/>
    <col min="1036" max="1036" width="5.85546875" style="12" customWidth="1"/>
    <col min="1037" max="1037" width="5.140625" style="12" customWidth="1"/>
    <col min="1038" max="1038" width="6.5703125" style="12" customWidth="1"/>
    <col min="1039" max="1039" width="7.5703125" style="12" customWidth="1"/>
    <col min="1040" max="1040" width="22.85546875" style="12" customWidth="1"/>
    <col min="1041" max="1041" width="0" style="12" hidden="1" customWidth="1"/>
    <col min="1042" max="1042" width="15.42578125" style="12" customWidth="1"/>
    <col min="1043" max="1089" width="10.28515625" style="12" customWidth="1"/>
    <col min="1090" max="1280" width="10.28515625" style="12"/>
    <col min="1281" max="1281" width="5.42578125" style="12" customWidth="1"/>
    <col min="1282" max="1282" width="20.7109375" style="12" customWidth="1"/>
    <col min="1283" max="1283" width="5.85546875" style="12" customWidth="1"/>
    <col min="1284" max="1284" width="4.7109375" style="12" customWidth="1"/>
    <col min="1285" max="1285" width="5.7109375" style="12" customWidth="1"/>
    <col min="1286" max="1286" width="5.5703125" style="12" customWidth="1"/>
    <col min="1287" max="1287" width="4.5703125" style="12" customWidth="1"/>
    <col min="1288" max="1288" width="5.140625" style="12" customWidth="1"/>
    <col min="1289" max="1289" width="4.7109375" style="12" customWidth="1"/>
    <col min="1290" max="1290" width="7.28515625" style="12" customWidth="1"/>
    <col min="1291" max="1291" width="4.42578125" style="12" customWidth="1"/>
    <col min="1292" max="1292" width="5.85546875" style="12" customWidth="1"/>
    <col min="1293" max="1293" width="5.140625" style="12" customWidth="1"/>
    <col min="1294" max="1294" width="6.5703125" style="12" customWidth="1"/>
    <col min="1295" max="1295" width="7.5703125" style="12" customWidth="1"/>
    <col min="1296" max="1296" width="22.85546875" style="12" customWidth="1"/>
    <col min="1297" max="1297" width="0" style="12" hidden="1" customWidth="1"/>
    <col min="1298" max="1298" width="15.42578125" style="12" customWidth="1"/>
    <col min="1299" max="1345" width="10.28515625" style="12" customWidth="1"/>
    <col min="1346" max="1536" width="10.28515625" style="12"/>
    <col min="1537" max="1537" width="5.42578125" style="12" customWidth="1"/>
    <col min="1538" max="1538" width="20.7109375" style="12" customWidth="1"/>
    <col min="1539" max="1539" width="5.85546875" style="12" customWidth="1"/>
    <col min="1540" max="1540" width="4.7109375" style="12" customWidth="1"/>
    <col min="1541" max="1541" width="5.7109375" style="12" customWidth="1"/>
    <col min="1542" max="1542" width="5.5703125" style="12" customWidth="1"/>
    <col min="1543" max="1543" width="4.5703125" style="12" customWidth="1"/>
    <col min="1544" max="1544" width="5.140625" style="12" customWidth="1"/>
    <col min="1545" max="1545" width="4.7109375" style="12" customWidth="1"/>
    <col min="1546" max="1546" width="7.28515625" style="12" customWidth="1"/>
    <col min="1547" max="1547" width="4.42578125" style="12" customWidth="1"/>
    <col min="1548" max="1548" width="5.85546875" style="12" customWidth="1"/>
    <col min="1549" max="1549" width="5.140625" style="12" customWidth="1"/>
    <col min="1550" max="1550" width="6.5703125" style="12" customWidth="1"/>
    <col min="1551" max="1551" width="7.5703125" style="12" customWidth="1"/>
    <col min="1552" max="1552" width="22.85546875" style="12" customWidth="1"/>
    <col min="1553" max="1553" width="0" style="12" hidden="1" customWidth="1"/>
    <col min="1554" max="1554" width="15.42578125" style="12" customWidth="1"/>
    <col min="1555" max="1601" width="10.28515625" style="12" customWidth="1"/>
    <col min="1602" max="1792" width="10.28515625" style="12"/>
    <col min="1793" max="1793" width="5.42578125" style="12" customWidth="1"/>
    <col min="1794" max="1794" width="20.7109375" style="12" customWidth="1"/>
    <col min="1795" max="1795" width="5.85546875" style="12" customWidth="1"/>
    <col min="1796" max="1796" width="4.7109375" style="12" customWidth="1"/>
    <col min="1797" max="1797" width="5.7109375" style="12" customWidth="1"/>
    <col min="1798" max="1798" width="5.5703125" style="12" customWidth="1"/>
    <col min="1799" max="1799" width="4.5703125" style="12" customWidth="1"/>
    <col min="1800" max="1800" width="5.140625" style="12" customWidth="1"/>
    <col min="1801" max="1801" width="4.7109375" style="12" customWidth="1"/>
    <col min="1802" max="1802" width="7.28515625" style="12" customWidth="1"/>
    <col min="1803" max="1803" width="4.42578125" style="12" customWidth="1"/>
    <col min="1804" max="1804" width="5.85546875" style="12" customWidth="1"/>
    <col min="1805" max="1805" width="5.140625" style="12" customWidth="1"/>
    <col min="1806" max="1806" width="6.5703125" style="12" customWidth="1"/>
    <col min="1807" max="1807" width="7.5703125" style="12" customWidth="1"/>
    <col min="1808" max="1808" width="22.85546875" style="12" customWidth="1"/>
    <col min="1809" max="1809" width="0" style="12" hidden="1" customWidth="1"/>
    <col min="1810" max="1810" width="15.42578125" style="12" customWidth="1"/>
    <col min="1811" max="1857" width="10.28515625" style="12" customWidth="1"/>
    <col min="1858" max="2048" width="10.28515625" style="12"/>
    <col min="2049" max="2049" width="5.42578125" style="12" customWidth="1"/>
    <col min="2050" max="2050" width="20.7109375" style="12" customWidth="1"/>
    <col min="2051" max="2051" width="5.85546875" style="12" customWidth="1"/>
    <col min="2052" max="2052" width="4.7109375" style="12" customWidth="1"/>
    <col min="2053" max="2053" width="5.7109375" style="12" customWidth="1"/>
    <col min="2054" max="2054" width="5.5703125" style="12" customWidth="1"/>
    <col min="2055" max="2055" width="4.5703125" style="12" customWidth="1"/>
    <col min="2056" max="2056" width="5.140625" style="12" customWidth="1"/>
    <col min="2057" max="2057" width="4.7109375" style="12" customWidth="1"/>
    <col min="2058" max="2058" width="7.28515625" style="12" customWidth="1"/>
    <col min="2059" max="2059" width="4.42578125" style="12" customWidth="1"/>
    <col min="2060" max="2060" width="5.85546875" style="12" customWidth="1"/>
    <col min="2061" max="2061" width="5.140625" style="12" customWidth="1"/>
    <col min="2062" max="2062" width="6.5703125" style="12" customWidth="1"/>
    <col min="2063" max="2063" width="7.5703125" style="12" customWidth="1"/>
    <col min="2064" max="2064" width="22.85546875" style="12" customWidth="1"/>
    <col min="2065" max="2065" width="0" style="12" hidden="1" customWidth="1"/>
    <col min="2066" max="2066" width="15.42578125" style="12" customWidth="1"/>
    <col min="2067" max="2113" width="10.28515625" style="12" customWidth="1"/>
    <col min="2114" max="2304" width="10.28515625" style="12"/>
    <col min="2305" max="2305" width="5.42578125" style="12" customWidth="1"/>
    <col min="2306" max="2306" width="20.7109375" style="12" customWidth="1"/>
    <col min="2307" max="2307" width="5.85546875" style="12" customWidth="1"/>
    <col min="2308" max="2308" width="4.7109375" style="12" customWidth="1"/>
    <col min="2309" max="2309" width="5.7109375" style="12" customWidth="1"/>
    <col min="2310" max="2310" width="5.5703125" style="12" customWidth="1"/>
    <col min="2311" max="2311" width="4.5703125" style="12" customWidth="1"/>
    <col min="2312" max="2312" width="5.140625" style="12" customWidth="1"/>
    <col min="2313" max="2313" width="4.7109375" style="12" customWidth="1"/>
    <col min="2314" max="2314" width="7.28515625" style="12" customWidth="1"/>
    <col min="2315" max="2315" width="4.42578125" style="12" customWidth="1"/>
    <col min="2316" max="2316" width="5.85546875" style="12" customWidth="1"/>
    <col min="2317" max="2317" width="5.140625" style="12" customWidth="1"/>
    <col min="2318" max="2318" width="6.5703125" style="12" customWidth="1"/>
    <col min="2319" max="2319" width="7.5703125" style="12" customWidth="1"/>
    <col min="2320" max="2320" width="22.85546875" style="12" customWidth="1"/>
    <col min="2321" max="2321" width="0" style="12" hidden="1" customWidth="1"/>
    <col min="2322" max="2322" width="15.42578125" style="12" customWidth="1"/>
    <col min="2323" max="2369" width="10.28515625" style="12" customWidth="1"/>
    <col min="2370" max="2560" width="10.28515625" style="12"/>
    <col min="2561" max="2561" width="5.42578125" style="12" customWidth="1"/>
    <col min="2562" max="2562" width="20.7109375" style="12" customWidth="1"/>
    <col min="2563" max="2563" width="5.85546875" style="12" customWidth="1"/>
    <col min="2564" max="2564" width="4.7109375" style="12" customWidth="1"/>
    <col min="2565" max="2565" width="5.7109375" style="12" customWidth="1"/>
    <col min="2566" max="2566" width="5.5703125" style="12" customWidth="1"/>
    <col min="2567" max="2567" width="4.5703125" style="12" customWidth="1"/>
    <col min="2568" max="2568" width="5.140625" style="12" customWidth="1"/>
    <col min="2569" max="2569" width="4.7109375" style="12" customWidth="1"/>
    <col min="2570" max="2570" width="7.28515625" style="12" customWidth="1"/>
    <col min="2571" max="2571" width="4.42578125" style="12" customWidth="1"/>
    <col min="2572" max="2572" width="5.85546875" style="12" customWidth="1"/>
    <col min="2573" max="2573" width="5.140625" style="12" customWidth="1"/>
    <col min="2574" max="2574" width="6.5703125" style="12" customWidth="1"/>
    <col min="2575" max="2575" width="7.5703125" style="12" customWidth="1"/>
    <col min="2576" max="2576" width="22.85546875" style="12" customWidth="1"/>
    <col min="2577" max="2577" width="0" style="12" hidden="1" customWidth="1"/>
    <col min="2578" max="2578" width="15.42578125" style="12" customWidth="1"/>
    <col min="2579" max="2625" width="10.28515625" style="12" customWidth="1"/>
    <col min="2626" max="2816" width="10.28515625" style="12"/>
    <col min="2817" max="2817" width="5.42578125" style="12" customWidth="1"/>
    <col min="2818" max="2818" width="20.7109375" style="12" customWidth="1"/>
    <col min="2819" max="2819" width="5.85546875" style="12" customWidth="1"/>
    <col min="2820" max="2820" width="4.7109375" style="12" customWidth="1"/>
    <col min="2821" max="2821" width="5.7109375" style="12" customWidth="1"/>
    <col min="2822" max="2822" width="5.5703125" style="12" customWidth="1"/>
    <col min="2823" max="2823" width="4.5703125" style="12" customWidth="1"/>
    <col min="2824" max="2824" width="5.140625" style="12" customWidth="1"/>
    <col min="2825" max="2825" width="4.7109375" style="12" customWidth="1"/>
    <col min="2826" max="2826" width="7.28515625" style="12" customWidth="1"/>
    <col min="2827" max="2827" width="4.42578125" style="12" customWidth="1"/>
    <col min="2828" max="2828" width="5.85546875" style="12" customWidth="1"/>
    <col min="2829" max="2829" width="5.140625" style="12" customWidth="1"/>
    <col min="2830" max="2830" width="6.5703125" style="12" customWidth="1"/>
    <col min="2831" max="2831" width="7.5703125" style="12" customWidth="1"/>
    <col min="2832" max="2832" width="22.85546875" style="12" customWidth="1"/>
    <col min="2833" max="2833" width="0" style="12" hidden="1" customWidth="1"/>
    <col min="2834" max="2834" width="15.42578125" style="12" customWidth="1"/>
    <col min="2835" max="2881" width="10.28515625" style="12" customWidth="1"/>
    <col min="2882" max="3072" width="10.28515625" style="12"/>
    <col min="3073" max="3073" width="5.42578125" style="12" customWidth="1"/>
    <col min="3074" max="3074" width="20.7109375" style="12" customWidth="1"/>
    <col min="3075" max="3075" width="5.85546875" style="12" customWidth="1"/>
    <col min="3076" max="3076" width="4.7109375" style="12" customWidth="1"/>
    <col min="3077" max="3077" width="5.7109375" style="12" customWidth="1"/>
    <col min="3078" max="3078" width="5.5703125" style="12" customWidth="1"/>
    <col min="3079" max="3079" width="4.5703125" style="12" customWidth="1"/>
    <col min="3080" max="3080" width="5.140625" style="12" customWidth="1"/>
    <col min="3081" max="3081" width="4.7109375" style="12" customWidth="1"/>
    <col min="3082" max="3082" width="7.28515625" style="12" customWidth="1"/>
    <col min="3083" max="3083" width="4.42578125" style="12" customWidth="1"/>
    <col min="3084" max="3084" width="5.85546875" style="12" customWidth="1"/>
    <col min="3085" max="3085" width="5.140625" style="12" customWidth="1"/>
    <col min="3086" max="3086" width="6.5703125" style="12" customWidth="1"/>
    <col min="3087" max="3087" width="7.5703125" style="12" customWidth="1"/>
    <col min="3088" max="3088" width="22.85546875" style="12" customWidth="1"/>
    <col min="3089" max="3089" width="0" style="12" hidden="1" customWidth="1"/>
    <col min="3090" max="3090" width="15.42578125" style="12" customWidth="1"/>
    <col min="3091" max="3137" width="10.28515625" style="12" customWidth="1"/>
    <col min="3138" max="3328" width="10.28515625" style="12"/>
    <col min="3329" max="3329" width="5.42578125" style="12" customWidth="1"/>
    <col min="3330" max="3330" width="20.7109375" style="12" customWidth="1"/>
    <col min="3331" max="3331" width="5.85546875" style="12" customWidth="1"/>
    <col min="3332" max="3332" width="4.7109375" style="12" customWidth="1"/>
    <col min="3333" max="3333" width="5.7109375" style="12" customWidth="1"/>
    <col min="3334" max="3334" width="5.5703125" style="12" customWidth="1"/>
    <col min="3335" max="3335" width="4.5703125" style="12" customWidth="1"/>
    <col min="3336" max="3336" width="5.140625" style="12" customWidth="1"/>
    <col min="3337" max="3337" width="4.7109375" style="12" customWidth="1"/>
    <col min="3338" max="3338" width="7.28515625" style="12" customWidth="1"/>
    <col min="3339" max="3339" width="4.42578125" style="12" customWidth="1"/>
    <col min="3340" max="3340" width="5.85546875" style="12" customWidth="1"/>
    <col min="3341" max="3341" width="5.140625" style="12" customWidth="1"/>
    <col min="3342" max="3342" width="6.5703125" style="12" customWidth="1"/>
    <col min="3343" max="3343" width="7.5703125" style="12" customWidth="1"/>
    <col min="3344" max="3344" width="22.85546875" style="12" customWidth="1"/>
    <col min="3345" max="3345" width="0" style="12" hidden="1" customWidth="1"/>
    <col min="3346" max="3346" width="15.42578125" style="12" customWidth="1"/>
    <col min="3347" max="3393" width="10.28515625" style="12" customWidth="1"/>
    <col min="3394" max="3584" width="10.28515625" style="12"/>
    <col min="3585" max="3585" width="5.42578125" style="12" customWidth="1"/>
    <col min="3586" max="3586" width="20.7109375" style="12" customWidth="1"/>
    <col min="3587" max="3587" width="5.85546875" style="12" customWidth="1"/>
    <col min="3588" max="3588" width="4.7109375" style="12" customWidth="1"/>
    <col min="3589" max="3589" width="5.7109375" style="12" customWidth="1"/>
    <col min="3590" max="3590" width="5.5703125" style="12" customWidth="1"/>
    <col min="3591" max="3591" width="4.5703125" style="12" customWidth="1"/>
    <col min="3592" max="3592" width="5.140625" style="12" customWidth="1"/>
    <col min="3593" max="3593" width="4.7109375" style="12" customWidth="1"/>
    <col min="3594" max="3594" width="7.28515625" style="12" customWidth="1"/>
    <col min="3595" max="3595" width="4.42578125" style="12" customWidth="1"/>
    <col min="3596" max="3596" width="5.85546875" style="12" customWidth="1"/>
    <col min="3597" max="3597" width="5.140625" style="12" customWidth="1"/>
    <col min="3598" max="3598" width="6.5703125" style="12" customWidth="1"/>
    <col min="3599" max="3599" width="7.5703125" style="12" customWidth="1"/>
    <col min="3600" max="3600" width="22.85546875" style="12" customWidth="1"/>
    <col min="3601" max="3601" width="0" style="12" hidden="1" customWidth="1"/>
    <col min="3602" max="3602" width="15.42578125" style="12" customWidth="1"/>
    <col min="3603" max="3649" width="10.28515625" style="12" customWidth="1"/>
    <col min="3650" max="3840" width="10.28515625" style="12"/>
    <col min="3841" max="3841" width="5.42578125" style="12" customWidth="1"/>
    <col min="3842" max="3842" width="20.7109375" style="12" customWidth="1"/>
    <col min="3843" max="3843" width="5.85546875" style="12" customWidth="1"/>
    <col min="3844" max="3844" width="4.7109375" style="12" customWidth="1"/>
    <col min="3845" max="3845" width="5.7109375" style="12" customWidth="1"/>
    <col min="3846" max="3846" width="5.5703125" style="12" customWidth="1"/>
    <col min="3847" max="3847" width="4.5703125" style="12" customWidth="1"/>
    <col min="3848" max="3848" width="5.140625" style="12" customWidth="1"/>
    <col min="3849" max="3849" width="4.7109375" style="12" customWidth="1"/>
    <col min="3850" max="3850" width="7.28515625" style="12" customWidth="1"/>
    <col min="3851" max="3851" width="4.42578125" style="12" customWidth="1"/>
    <col min="3852" max="3852" width="5.85546875" style="12" customWidth="1"/>
    <col min="3853" max="3853" width="5.140625" style="12" customWidth="1"/>
    <col min="3854" max="3854" width="6.5703125" style="12" customWidth="1"/>
    <col min="3855" max="3855" width="7.5703125" style="12" customWidth="1"/>
    <col min="3856" max="3856" width="22.85546875" style="12" customWidth="1"/>
    <col min="3857" max="3857" width="0" style="12" hidden="1" customWidth="1"/>
    <col min="3858" max="3858" width="15.42578125" style="12" customWidth="1"/>
    <col min="3859" max="3905" width="10.28515625" style="12" customWidth="1"/>
    <col min="3906" max="4096" width="10.28515625" style="12"/>
    <col min="4097" max="4097" width="5.42578125" style="12" customWidth="1"/>
    <col min="4098" max="4098" width="20.7109375" style="12" customWidth="1"/>
    <col min="4099" max="4099" width="5.85546875" style="12" customWidth="1"/>
    <col min="4100" max="4100" width="4.7109375" style="12" customWidth="1"/>
    <col min="4101" max="4101" width="5.7109375" style="12" customWidth="1"/>
    <col min="4102" max="4102" width="5.5703125" style="12" customWidth="1"/>
    <col min="4103" max="4103" width="4.5703125" style="12" customWidth="1"/>
    <col min="4104" max="4104" width="5.140625" style="12" customWidth="1"/>
    <col min="4105" max="4105" width="4.7109375" style="12" customWidth="1"/>
    <col min="4106" max="4106" width="7.28515625" style="12" customWidth="1"/>
    <col min="4107" max="4107" width="4.42578125" style="12" customWidth="1"/>
    <col min="4108" max="4108" width="5.85546875" style="12" customWidth="1"/>
    <col min="4109" max="4109" width="5.140625" style="12" customWidth="1"/>
    <col min="4110" max="4110" width="6.5703125" style="12" customWidth="1"/>
    <col min="4111" max="4111" width="7.5703125" style="12" customWidth="1"/>
    <col min="4112" max="4112" width="22.85546875" style="12" customWidth="1"/>
    <col min="4113" max="4113" width="0" style="12" hidden="1" customWidth="1"/>
    <col min="4114" max="4114" width="15.42578125" style="12" customWidth="1"/>
    <col min="4115" max="4161" width="10.28515625" style="12" customWidth="1"/>
    <col min="4162" max="4352" width="10.28515625" style="12"/>
    <col min="4353" max="4353" width="5.42578125" style="12" customWidth="1"/>
    <col min="4354" max="4354" width="20.7109375" style="12" customWidth="1"/>
    <col min="4355" max="4355" width="5.85546875" style="12" customWidth="1"/>
    <col min="4356" max="4356" width="4.7109375" style="12" customWidth="1"/>
    <col min="4357" max="4357" width="5.7109375" style="12" customWidth="1"/>
    <col min="4358" max="4358" width="5.5703125" style="12" customWidth="1"/>
    <col min="4359" max="4359" width="4.5703125" style="12" customWidth="1"/>
    <col min="4360" max="4360" width="5.140625" style="12" customWidth="1"/>
    <col min="4361" max="4361" width="4.7109375" style="12" customWidth="1"/>
    <col min="4362" max="4362" width="7.28515625" style="12" customWidth="1"/>
    <col min="4363" max="4363" width="4.42578125" style="12" customWidth="1"/>
    <col min="4364" max="4364" width="5.85546875" style="12" customWidth="1"/>
    <col min="4365" max="4365" width="5.140625" style="12" customWidth="1"/>
    <col min="4366" max="4366" width="6.5703125" style="12" customWidth="1"/>
    <col min="4367" max="4367" width="7.5703125" style="12" customWidth="1"/>
    <col min="4368" max="4368" width="22.85546875" style="12" customWidth="1"/>
    <col min="4369" max="4369" width="0" style="12" hidden="1" customWidth="1"/>
    <col min="4370" max="4370" width="15.42578125" style="12" customWidth="1"/>
    <col min="4371" max="4417" width="10.28515625" style="12" customWidth="1"/>
    <col min="4418" max="4608" width="10.28515625" style="12"/>
    <col min="4609" max="4609" width="5.42578125" style="12" customWidth="1"/>
    <col min="4610" max="4610" width="20.7109375" style="12" customWidth="1"/>
    <col min="4611" max="4611" width="5.85546875" style="12" customWidth="1"/>
    <col min="4612" max="4612" width="4.7109375" style="12" customWidth="1"/>
    <col min="4613" max="4613" width="5.7109375" style="12" customWidth="1"/>
    <col min="4614" max="4614" width="5.5703125" style="12" customWidth="1"/>
    <col min="4615" max="4615" width="4.5703125" style="12" customWidth="1"/>
    <col min="4616" max="4616" width="5.140625" style="12" customWidth="1"/>
    <col min="4617" max="4617" width="4.7109375" style="12" customWidth="1"/>
    <col min="4618" max="4618" width="7.28515625" style="12" customWidth="1"/>
    <col min="4619" max="4619" width="4.42578125" style="12" customWidth="1"/>
    <col min="4620" max="4620" width="5.85546875" style="12" customWidth="1"/>
    <col min="4621" max="4621" width="5.140625" style="12" customWidth="1"/>
    <col min="4622" max="4622" width="6.5703125" style="12" customWidth="1"/>
    <col min="4623" max="4623" width="7.5703125" style="12" customWidth="1"/>
    <col min="4624" max="4624" width="22.85546875" style="12" customWidth="1"/>
    <col min="4625" max="4625" width="0" style="12" hidden="1" customWidth="1"/>
    <col min="4626" max="4626" width="15.42578125" style="12" customWidth="1"/>
    <col min="4627" max="4673" width="10.28515625" style="12" customWidth="1"/>
    <col min="4674" max="4864" width="10.28515625" style="12"/>
    <col min="4865" max="4865" width="5.42578125" style="12" customWidth="1"/>
    <col min="4866" max="4866" width="20.7109375" style="12" customWidth="1"/>
    <col min="4867" max="4867" width="5.85546875" style="12" customWidth="1"/>
    <col min="4868" max="4868" width="4.7109375" style="12" customWidth="1"/>
    <col min="4869" max="4869" width="5.7109375" style="12" customWidth="1"/>
    <col min="4870" max="4870" width="5.5703125" style="12" customWidth="1"/>
    <col min="4871" max="4871" width="4.5703125" style="12" customWidth="1"/>
    <col min="4872" max="4872" width="5.140625" style="12" customWidth="1"/>
    <col min="4873" max="4873" width="4.7109375" style="12" customWidth="1"/>
    <col min="4874" max="4874" width="7.28515625" style="12" customWidth="1"/>
    <col min="4875" max="4875" width="4.42578125" style="12" customWidth="1"/>
    <col min="4876" max="4876" width="5.85546875" style="12" customWidth="1"/>
    <col min="4877" max="4877" width="5.140625" style="12" customWidth="1"/>
    <col min="4878" max="4878" width="6.5703125" style="12" customWidth="1"/>
    <col min="4879" max="4879" width="7.5703125" style="12" customWidth="1"/>
    <col min="4880" max="4880" width="22.85546875" style="12" customWidth="1"/>
    <col min="4881" max="4881" width="0" style="12" hidden="1" customWidth="1"/>
    <col min="4882" max="4882" width="15.42578125" style="12" customWidth="1"/>
    <col min="4883" max="4929" width="10.28515625" style="12" customWidth="1"/>
    <col min="4930" max="5120" width="10.28515625" style="12"/>
    <col min="5121" max="5121" width="5.42578125" style="12" customWidth="1"/>
    <col min="5122" max="5122" width="20.7109375" style="12" customWidth="1"/>
    <col min="5123" max="5123" width="5.85546875" style="12" customWidth="1"/>
    <col min="5124" max="5124" width="4.7109375" style="12" customWidth="1"/>
    <col min="5125" max="5125" width="5.7109375" style="12" customWidth="1"/>
    <col min="5126" max="5126" width="5.5703125" style="12" customWidth="1"/>
    <col min="5127" max="5127" width="4.5703125" style="12" customWidth="1"/>
    <col min="5128" max="5128" width="5.140625" style="12" customWidth="1"/>
    <col min="5129" max="5129" width="4.7109375" style="12" customWidth="1"/>
    <col min="5130" max="5130" width="7.28515625" style="12" customWidth="1"/>
    <col min="5131" max="5131" width="4.42578125" style="12" customWidth="1"/>
    <col min="5132" max="5132" width="5.85546875" style="12" customWidth="1"/>
    <col min="5133" max="5133" width="5.140625" style="12" customWidth="1"/>
    <col min="5134" max="5134" width="6.5703125" style="12" customWidth="1"/>
    <col min="5135" max="5135" width="7.5703125" style="12" customWidth="1"/>
    <col min="5136" max="5136" width="22.85546875" style="12" customWidth="1"/>
    <col min="5137" max="5137" width="0" style="12" hidden="1" customWidth="1"/>
    <col min="5138" max="5138" width="15.42578125" style="12" customWidth="1"/>
    <col min="5139" max="5185" width="10.28515625" style="12" customWidth="1"/>
    <col min="5186" max="5376" width="10.28515625" style="12"/>
    <col min="5377" max="5377" width="5.42578125" style="12" customWidth="1"/>
    <col min="5378" max="5378" width="20.7109375" style="12" customWidth="1"/>
    <col min="5379" max="5379" width="5.85546875" style="12" customWidth="1"/>
    <col min="5380" max="5380" width="4.7109375" style="12" customWidth="1"/>
    <col min="5381" max="5381" width="5.7109375" style="12" customWidth="1"/>
    <col min="5382" max="5382" width="5.5703125" style="12" customWidth="1"/>
    <col min="5383" max="5383" width="4.5703125" style="12" customWidth="1"/>
    <col min="5384" max="5384" width="5.140625" style="12" customWidth="1"/>
    <col min="5385" max="5385" width="4.7109375" style="12" customWidth="1"/>
    <col min="5386" max="5386" width="7.28515625" style="12" customWidth="1"/>
    <col min="5387" max="5387" width="4.42578125" style="12" customWidth="1"/>
    <col min="5388" max="5388" width="5.85546875" style="12" customWidth="1"/>
    <col min="5389" max="5389" width="5.140625" style="12" customWidth="1"/>
    <col min="5390" max="5390" width="6.5703125" style="12" customWidth="1"/>
    <col min="5391" max="5391" width="7.5703125" style="12" customWidth="1"/>
    <col min="5392" max="5392" width="22.85546875" style="12" customWidth="1"/>
    <col min="5393" max="5393" width="0" style="12" hidden="1" customWidth="1"/>
    <col min="5394" max="5394" width="15.42578125" style="12" customWidth="1"/>
    <col min="5395" max="5441" width="10.28515625" style="12" customWidth="1"/>
    <col min="5442" max="5632" width="10.28515625" style="12"/>
    <col min="5633" max="5633" width="5.42578125" style="12" customWidth="1"/>
    <col min="5634" max="5634" width="20.7109375" style="12" customWidth="1"/>
    <col min="5635" max="5635" width="5.85546875" style="12" customWidth="1"/>
    <col min="5636" max="5636" width="4.7109375" style="12" customWidth="1"/>
    <col min="5637" max="5637" width="5.7109375" style="12" customWidth="1"/>
    <col min="5638" max="5638" width="5.5703125" style="12" customWidth="1"/>
    <col min="5639" max="5639" width="4.5703125" style="12" customWidth="1"/>
    <col min="5640" max="5640" width="5.140625" style="12" customWidth="1"/>
    <col min="5641" max="5641" width="4.7109375" style="12" customWidth="1"/>
    <col min="5642" max="5642" width="7.28515625" style="12" customWidth="1"/>
    <col min="5643" max="5643" width="4.42578125" style="12" customWidth="1"/>
    <col min="5644" max="5644" width="5.85546875" style="12" customWidth="1"/>
    <col min="5645" max="5645" width="5.140625" style="12" customWidth="1"/>
    <col min="5646" max="5646" width="6.5703125" style="12" customWidth="1"/>
    <col min="5647" max="5647" width="7.5703125" style="12" customWidth="1"/>
    <col min="5648" max="5648" width="22.85546875" style="12" customWidth="1"/>
    <col min="5649" max="5649" width="0" style="12" hidden="1" customWidth="1"/>
    <col min="5650" max="5650" width="15.42578125" style="12" customWidth="1"/>
    <col min="5651" max="5697" width="10.28515625" style="12" customWidth="1"/>
    <col min="5698" max="5888" width="10.28515625" style="12"/>
    <col min="5889" max="5889" width="5.42578125" style="12" customWidth="1"/>
    <col min="5890" max="5890" width="20.7109375" style="12" customWidth="1"/>
    <col min="5891" max="5891" width="5.85546875" style="12" customWidth="1"/>
    <col min="5892" max="5892" width="4.7109375" style="12" customWidth="1"/>
    <col min="5893" max="5893" width="5.7109375" style="12" customWidth="1"/>
    <col min="5894" max="5894" width="5.5703125" style="12" customWidth="1"/>
    <col min="5895" max="5895" width="4.5703125" style="12" customWidth="1"/>
    <col min="5896" max="5896" width="5.140625" style="12" customWidth="1"/>
    <col min="5897" max="5897" width="4.7109375" style="12" customWidth="1"/>
    <col min="5898" max="5898" width="7.28515625" style="12" customWidth="1"/>
    <col min="5899" max="5899" width="4.42578125" style="12" customWidth="1"/>
    <col min="5900" max="5900" width="5.85546875" style="12" customWidth="1"/>
    <col min="5901" max="5901" width="5.140625" style="12" customWidth="1"/>
    <col min="5902" max="5902" width="6.5703125" style="12" customWidth="1"/>
    <col min="5903" max="5903" width="7.5703125" style="12" customWidth="1"/>
    <col min="5904" max="5904" width="22.85546875" style="12" customWidth="1"/>
    <col min="5905" max="5905" width="0" style="12" hidden="1" customWidth="1"/>
    <col min="5906" max="5906" width="15.42578125" style="12" customWidth="1"/>
    <col min="5907" max="5953" width="10.28515625" style="12" customWidth="1"/>
    <col min="5954" max="6144" width="10.28515625" style="12"/>
    <col min="6145" max="6145" width="5.42578125" style="12" customWidth="1"/>
    <col min="6146" max="6146" width="20.7109375" style="12" customWidth="1"/>
    <col min="6147" max="6147" width="5.85546875" style="12" customWidth="1"/>
    <col min="6148" max="6148" width="4.7109375" style="12" customWidth="1"/>
    <col min="6149" max="6149" width="5.7109375" style="12" customWidth="1"/>
    <col min="6150" max="6150" width="5.5703125" style="12" customWidth="1"/>
    <col min="6151" max="6151" width="4.5703125" style="12" customWidth="1"/>
    <col min="6152" max="6152" width="5.140625" style="12" customWidth="1"/>
    <col min="6153" max="6153" width="4.7109375" style="12" customWidth="1"/>
    <col min="6154" max="6154" width="7.28515625" style="12" customWidth="1"/>
    <col min="6155" max="6155" width="4.42578125" style="12" customWidth="1"/>
    <col min="6156" max="6156" width="5.85546875" style="12" customWidth="1"/>
    <col min="6157" max="6157" width="5.140625" style="12" customWidth="1"/>
    <col min="6158" max="6158" width="6.5703125" style="12" customWidth="1"/>
    <col min="6159" max="6159" width="7.5703125" style="12" customWidth="1"/>
    <col min="6160" max="6160" width="22.85546875" style="12" customWidth="1"/>
    <col min="6161" max="6161" width="0" style="12" hidden="1" customWidth="1"/>
    <col min="6162" max="6162" width="15.42578125" style="12" customWidth="1"/>
    <col min="6163" max="6209" width="10.28515625" style="12" customWidth="1"/>
    <col min="6210" max="6400" width="10.28515625" style="12"/>
    <col min="6401" max="6401" width="5.42578125" style="12" customWidth="1"/>
    <col min="6402" max="6402" width="20.7109375" style="12" customWidth="1"/>
    <col min="6403" max="6403" width="5.85546875" style="12" customWidth="1"/>
    <col min="6404" max="6404" width="4.7109375" style="12" customWidth="1"/>
    <col min="6405" max="6405" width="5.7109375" style="12" customWidth="1"/>
    <col min="6406" max="6406" width="5.5703125" style="12" customWidth="1"/>
    <col min="6407" max="6407" width="4.5703125" style="12" customWidth="1"/>
    <col min="6408" max="6408" width="5.140625" style="12" customWidth="1"/>
    <col min="6409" max="6409" width="4.7109375" style="12" customWidth="1"/>
    <col min="6410" max="6410" width="7.28515625" style="12" customWidth="1"/>
    <col min="6411" max="6411" width="4.42578125" style="12" customWidth="1"/>
    <col min="6412" max="6412" width="5.85546875" style="12" customWidth="1"/>
    <col min="6413" max="6413" width="5.140625" style="12" customWidth="1"/>
    <col min="6414" max="6414" width="6.5703125" style="12" customWidth="1"/>
    <col min="6415" max="6415" width="7.5703125" style="12" customWidth="1"/>
    <col min="6416" max="6416" width="22.85546875" style="12" customWidth="1"/>
    <col min="6417" max="6417" width="0" style="12" hidden="1" customWidth="1"/>
    <col min="6418" max="6418" width="15.42578125" style="12" customWidth="1"/>
    <col min="6419" max="6465" width="10.28515625" style="12" customWidth="1"/>
    <col min="6466" max="6656" width="10.28515625" style="12"/>
    <col min="6657" max="6657" width="5.42578125" style="12" customWidth="1"/>
    <col min="6658" max="6658" width="20.7109375" style="12" customWidth="1"/>
    <col min="6659" max="6659" width="5.85546875" style="12" customWidth="1"/>
    <col min="6660" max="6660" width="4.7109375" style="12" customWidth="1"/>
    <col min="6661" max="6661" width="5.7109375" style="12" customWidth="1"/>
    <col min="6662" max="6662" width="5.5703125" style="12" customWidth="1"/>
    <col min="6663" max="6663" width="4.5703125" style="12" customWidth="1"/>
    <col min="6664" max="6664" width="5.140625" style="12" customWidth="1"/>
    <col min="6665" max="6665" width="4.7109375" style="12" customWidth="1"/>
    <col min="6666" max="6666" width="7.28515625" style="12" customWidth="1"/>
    <col min="6667" max="6667" width="4.42578125" style="12" customWidth="1"/>
    <col min="6668" max="6668" width="5.85546875" style="12" customWidth="1"/>
    <col min="6669" max="6669" width="5.140625" style="12" customWidth="1"/>
    <col min="6670" max="6670" width="6.5703125" style="12" customWidth="1"/>
    <col min="6671" max="6671" width="7.5703125" style="12" customWidth="1"/>
    <col min="6672" max="6672" width="22.85546875" style="12" customWidth="1"/>
    <col min="6673" max="6673" width="0" style="12" hidden="1" customWidth="1"/>
    <col min="6674" max="6674" width="15.42578125" style="12" customWidth="1"/>
    <col min="6675" max="6721" width="10.28515625" style="12" customWidth="1"/>
    <col min="6722" max="6912" width="10.28515625" style="12"/>
    <col min="6913" max="6913" width="5.42578125" style="12" customWidth="1"/>
    <col min="6914" max="6914" width="20.7109375" style="12" customWidth="1"/>
    <col min="6915" max="6915" width="5.85546875" style="12" customWidth="1"/>
    <col min="6916" max="6916" width="4.7109375" style="12" customWidth="1"/>
    <col min="6917" max="6917" width="5.7109375" style="12" customWidth="1"/>
    <col min="6918" max="6918" width="5.5703125" style="12" customWidth="1"/>
    <col min="6919" max="6919" width="4.5703125" style="12" customWidth="1"/>
    <col min="6920" max="6920" width="5.140625" style="12" customWidth="1"/>
    <col min="6921" max="6921" width="4.7109375" style="12" customWidth="1"/>
    <col min="6922" max="6922" width="7.28515625" style="12" customWidth="1"/>
    <col min="6923" max="6923" width="4.42578125" style="12" customWidth="1"/>
    <col min="6924" max="6924" width="5.85546875" style="12" customWidth="1"/>
    <col min="6925" max="6925" width="5.140625" style="12" customWidth="1"/>
    <col min="6926" max="6926" width="6.5703125" style="12" customWidth="1"/>
    <col min="6927" max="6927" width="7.5703125" style="12" customWidth="1"/>
    <col min="6928" max="6928" width="22.85546875" style="12" customWidth="1"/>
    <col min="6929" max="6929" width="0" style="12" hidden="1" customWidth="1"/>
    <col min="6930" max="6930" width="15.42578125" style="12" customWidth="1"/>
    <col min="6931" max="6977" width="10.28515625" style="12" customWidth="1"/>
    <col min="6978" max="7168" width="10.28515625" style="12"/>
    <col min="7169" max="7169" width="5.42578125" style="12" customWidth="1"/>
    <col min="7170" max="7170" width="20.7109375" style="12" customWidth="1"/>
    <col min="7171" max="7171" width="5.85546875" style="12" customWidth="1"/>
    <col min="7172" max="7172" width="4.7109375" style="12" customWidth="1"/>
    <col min="7173" max="7173" width="5.7109375" style="12" customWidth="1"/>
    <col min="7174" max="7174" width="5.5703125" style="12" customWidth="1"/>
    <col min="7175" max="7175" width="4.5703125" style="12" customWidth="1"/>
    <col min="7176" max="7176" width="5.140625" style="12" customWidth="1"/>
    <col min="7177" max="7177" width="4.7109375" style="12" customWidth="1"/>
    <col min="7178" max="7178" width="7.28515625" style="12" customWidth="1"/>
    <col min="7179" max="7179" width="4.42578125" style="12" customWidth="1"/>
    <col min="7180" max="7180" width="5.85546875" style="12" customWidth="1"/>
    <col min="7181" max="7181" width="5.140625" style="12" customWidth="1"/>
    <col min="7182" max="7182" width="6.5703125" style="12" customWidth="1"/>
    <col min="7183" max="7183" width="7.5703125" style="12" customWidth="1"/>
    <col min="7184" max="7184" width="22.85546875" style="12" customWidth="1"/>
    <col min="7185" max="7185" width="0" style="12" hidden="1" customWidth="1"/>
    <col min="7186" max="7186" width="15.42578125" style="12" customWidth="1"/>
    <col min="7187" max="7233" width="10.28515625" style="12" customWidth="1"/>
    <col min="7234" max="7424" width="10.28515625" style="12"/>
    <col min="7425" max="7425" width="5.42578125" style="12" customWidth="1"/>
    <col min="7426" max="7426" width="20.7109375" style="12" customWidth="1"/>
    <col min="7427" max="7427" width="5.85546875" style="12" customWidth="1"/>
    <col min="7428" max="7428" width="4.7109375" style="12" customWidth="1"/>
    <col min="7429" max="7429" width="5.7109375" style="12" customWidth="1"/>
    <col min="7430" max="7430" width="5.5703125" style="12" customWidth="1"/>
    <col min="7431" max="7431" width="4.5703125" style="12" customWidth="1"/>
    <col min="7432" max="7432" width="5.140625" style="12" customWidth="1"/>
    <col min="7433" max="7433" width="4.7109375" style="12" customWidth="1"/>
    <col min="7434" max="7434" width="7.28515625" style="12" customWidth="1"/>
    <col min="7435" max="7435" width="4.42578125" style="12" customWidth="1"/>
    <col min="7436" max="7436" width="5.85546875" style="12" customWidth="1"/>
    <col min="7437" max="7437" width="5.140625" style="12" customWidth="1"/>
    <col min="7438" max="7438" width="6.5703125" style="12" customWidth="1"/>
    <col min="7439" max="7439" width="7.5703125" style="12" customWidth="1"/>
    <col min="7440" max="7440" width="22.85546875" style="12" customWidth="1"/>
    <col min="7441" max="7441" width="0" style="12" hidden="1" customWidth="1"/>
    <col min="7442" max="7442" width="15.42578125" style="12" customWidth="1"/>
    <col min="7443" max="7489" width="10.28515625" style="12" customWidth="1"/>
    <col min="7490" max="7680" width="10.28515625" style="12"/>
    <col min="7681" max="7681" width="5.42578125" style="12" customWidth="1"/>
    <col min="7682" max="7682" width="20.7109375" style="12" customWidth="1"/>
    <col min="7683" max="7683" width="5.85546875" style="12" customWidth="1"/>
    <col min="7684" max="7684" width="4.7109375" style="12" customWidth="1"/>
    <col min="7685" max="7685" width="5.7109375" style="12" customWidth="1"/>
    <col min="7686" max="7686" width="5.5703125" style="12" customWidth="1"/>
    <col min="7687" max="7687" width="4.5703125" style="12" customWidth="1"/>
    <col min="7688" max="7688" width="5.140625" style="12" customWidth="1"/>
    <col min="7689" max="7689" width="4.7109375" style="12" customWidth="1"/>
    <col min="7690" max="7690" width="7.28515625" style="12" customWidth="1"/>
    <col min="7691" max="7691" width="4.42578125" style="12" customWidth="1"/>
    <col min="7692" max="7692" width="5.85546875" style="12" customWidth="1"/>
    <col min="7693" max="7693" width="5.140625" style="12" customWidth="1"/>
    <col min="7694" max="7694" width="6.5703125" style="12" customWidth="1"/>
    <col min="7695" max="7695" width="7.5703125" style="12" customWidth="1"/>
    <col min="7696" max="7696" width="22.85546875" style="12" customWidth="1"/>
    <col min="7697" max="7697" width="0" style="12" hidden="1" customWidth="1"/>
    <col min="7698" max="7698" width="15.42578125" style="12" customWidth="1"/>
    <col min="7699" max="7745" width="10.28515625" style="12" customWidth="1"/>
    <col min="7746" max="7936" width="10.28515625" style="12"/>
    <col min="7937" max="7937" width="5.42578125" style="12" customWidth="1"/>
    <col min="7938" max="7938" width="20.7109375" style="12" customWidth="1"/>
    <col min="7939" max="7939" width="5.85546875" style="12" customWidth="1"/>
    <col min="7940" max="7940" width="4.7109375" style="12" customWidth="1"/>
    <col min="7941" max="7941" width="5.7109375" style="12" customWidth="1"/>
    <col min="7942" max="7942" width="5.5703125" style="12" customWidth="1"/>
    <col min="7943" max="7943" width="4.5703125" style="12" customWidth="1"/>
    <col min="7944" max="7944" width="5.140625" style="12" customWidth="1"/>
    <col min="7945" max="7945" width="4.7109375" style="12" customWidth="1"/>
    <col min="7946" max="7946" width="7.28515625" style="12" customWidth="1"/>
    <col min="7947" max="7947" width="4.42578125" style="12" customWidth="1"/>
    <col min="7948" max="7948" width="5.85546875" style="12" customWidth="1"/>
    <col min="7949" max="7949" width="5.140625" style="12" customWidth="1"/>
    <col min="7950" max="7950" width="6.5703125" style="12" customWidth="1"/>
    <col min="7951" max="7951" width="7.5703125" style="12" customWidth="1"/>
    <col min="7952" max="7952" width="22.85546875" style="12" customWidth="1"/>
    <col min="7953" max="7953" width="0" style="12" hidden="1" customWidth="1"/>
    <col min="7954" max="7954" width="15.42578125" style="12" customWidth="1"/>
    <col min="7955" max="8001" width="10.28515625" style="12" customWidth="1"/>
    <col min="8002" max="8192" width="10.28515625" style="12"/>
    <col min="8193" max="8193" width="5.42578125" style="12" customWidth="1"/>
    <col min="8194" max="8194" width="20.7109375" style="12" customWidth="1"/>
    <col min="8195" max="8195" width="5.85546875" style="12" customWidth="1"/>
    <col min="8196" max="8196" width="4.7109375" style="12" customWidth="1"/>
    <col min="8197" max="8197" width="5.7109375" style="12" customWidth="1"/>
    <col min="8198" max="8198" width="5.5703125" style="12" customWidth="1"/>
    <col min="8199" max="8199" width="4.5703125" style="12" customWidth="1"/>
    <col min="8200" max="8200" width="5.140625" style="12" customWidth="1"/>
    <col min="8201" max="8201" width="4.7109375" style="12" customWidth="1"/>
    <col min="8202" max="8202" width="7.28515625" style="12" customWidth="1"/>
    <col min="8203" max="8203" width="4.42578125" style="12" customWidth="1"/>
    <col min="8204" max="8204" width="5.85546875" style="12" customWidth="1"/>
    <col min="8205" max="8205" width="5.140625" style="12" customWidth="1"/>
    <col min="8206" max="8206" width="6.5703125" style="12" customWidth="1"/>
    <col min="8207" max="8207" width="7.5703125" style="12" customWidth="1"/>
    <col min="8208" max="8208" width="22.85546875" style="12" customWidth="1"/>
    <col min="8209" max="8209" width="0" style="12" hidden="1" customWidth="1"/>
    <col min="8210" max="8210" width="15.42578125" style="12" customWidth="1"/>
    <col min="8211" max="8257" width="10.28515625" style="12" customWidth="1"/>
    <col min="8258" max="8448" width="10.28515625" style="12"/>
    <col min="8449" max="8449" width="5.42578125" style="12" customWidth="1"/>
    <col min="8450" max="8450" width="20.7109375" style="12" customWidth="1"/>
    <col min="8451" max="8451" width="5.85546875" style="12" customWidth="1"/>
    <col min="8452" max="8452" width="4.7109375" style="12" customWidth="1"/>
    <col min="8453" max="8453" width="5.7109375" style="12" customWidth="1"/>
    <col min="8454" max="8454" width="5.5703125" style="12" customWidth="1"/>
    <col min="8455" max="8455" width="4.5703125" style="12" customWidth="1"/>
    <col min="8456" max="8456" width="5.140625" style="12" customWidth="1"/>
    <col min="8457" max="8457" width="4.7109375" style="12" customWidth="1"/>
    <col min="8458" max="8458" width="7.28515625" style="12" customWidth="1"/>
    <col min="8459" max="8459" width="4.42578125" style="12" customWidth="1"/>
    <col min="8460" max="8460" width="5.85546875" style="12" customWidth="1"/>
    <col min="8461" max="8461" width="5.140625" style="12" customWidth="1"/>
    <col min="8462" max="8462" width="6.5703125" style="12" customWidth="1"/>
    <col min="8463" max="8463" width="7.5703125" style="12" customWidth="1"/>
    <col min="8464" max="8464" width="22.85546875" style="12" customWidth="1"/>
    <col min="8465" max="8465" width="0" style="12" hidden="1" customWidth="1"/>
    <col min="8466" max="8466" width="15.42578125" style="12" customWidth="1"/>
    <col min="8467" max="8513" width="10.28515625" style="12" customWidth="1"/>
    <col min="8514" max="8704" width="10.28515625" style="12"/>
    <col min="8705" max="8705" width="5.42578125" style="12" customWidth="1"/>
    <col min="8706" max="8706" width="20.7109375" style="12" customWidth="1"/>
    <col min="8707" max="8707" width="5.85546875" style="12" customWidth="1"/>
    <col min="8708" max="8708" width="4.7109375" style="12" customWidth="1"/>
    <col min="8709" max="8709" width="5.7109375" style="12" customWidth="1"/>
    <col min="8710" max="8710" width="5.5703125" style="12" customWidth="1"/>
    <col min="8711" max="8711" width="4.5703125" style="12" customWidth="1"/>
    <col min="8712" max="8712" width="5.140625" style="12" customWidth="1"/>
    <col min="8713" max="8713" width="4.7109375" style="12" customWidth="1"/>
    <col min="8714" max="8714" width="7.28515625" style="12" customWidth="1"/>
    <col min="8715" max="8715" width="4.42578125" style="12" customWidth="1"/>
    <col min="8716" max="8716" width="5.85546875" style="12" customWidth="1"/>
    <col min="8717" max="8717" width="5.140625" style="12" customWidth="1"/>
    <col min="8718" max="8718" width="6.5703125" style="12" customWidth="1"/>
    <col min="8719" max="8719" width="7.5703125" style="12" customWidth="1"/>
    <col min="8720" max="8720" width="22.85546875" style="12" customWidth="1"/>
    <col min="8721" max="8721" width="0" style="12" hidden="1" customWidth="1"/>
    <col min="8722" max="8722" width="15.42578125" style="12" customWidth="1"/>
    <col min="8723" max="8769" width="10.28515625" style="12" customWidth="1"/>
    <col min="8770" max="8960" width="10.28515625" style="12"/>
    <col min="8961" max="8961" width="5.42578125" style="12" customWidth="1"/>
    <col min="8962" max="8962" width="20.7109375" style="12" customWidth="1"/>
    <col min="8963" max="8963" width="5.85546875" style="12" customWidth="1"/>
    <col min="8964" max="8964" width="4.7109375" style="12" customWidth="1"/>
    <col min="8965" max="8965" width="5.7109375" style="12" customWidth="1"/>
    <col min="8966" max="8966" width="5.5703125" style="12" customWidth="1"/>
    <col min="8967" max="8967" width="4.5703125" style="12" customWidth="1"/>
    <col min="8968" max="8968" width="5.140625" style="12" customWidth="1"/>
    <col min="8969" max="8969" width="4.7109375" style="12" customWidth="1"/>
    <col min="8970" max="8970" width="7.28515625" style="12" customWidth="1"/>
    <col min="8971" max="8971" width="4.42578125" style="12" customWidth="1"/>
    <col min="8972" max="8972" width="5.85546875" style="12" customWidth="1"/>
    <col min="8973" max="8973" width="5.140625" style="12" customWidth="1"/>
    <col min="8974" max="8974" width="6.5703125" style="12" customWidth="1"/>
    <col min="8975" max="8975" width="7.5703125" style="12" customWidth="1"/>
    <col min="8976" max="8976" width="22.85546875" style="12" customWidth="1"/>
    <col min="8977" max="8977" width="0" style="12" hidden="1" customWidth="1"/>
    <col min="8978" max="8978" width="15.42578125" style="12" customWidth="1"/>
    <col min="8979" max="9025" width="10.28515625" style="12" customWidth="1"/>
    <col min="9026" max="9216" width="10.28515625" style="12"/>
    <col min="9217" max="9217" width="5.42578125" style="12" customWidth="1"/>
    <col min="9218" max="9218" width="20.7109375" style="12" customWidth="1"/>
    <col min="9219" max="9219" width="5.85546875" style="12" customWidth="1"/>
    <col min="9220" max="9220" width="4.7109375" style="12" customWidth="1"/>
    <col min="9221" max="9221" width="5.7109375" style="12" customWidth="1"/>
    <col min="9222" max="9222" width="5.5703125" style="12" customWidth="1"/>
    <col min="9223" max="9223" width="4.5703125" style="12" customWidth="1"/>
    <col min="9224" max="9224" width="5.140625" style="12" customWidth="1"/>
    <col min="9225" max="9225" width="4.7109375" style="12" customWidth="1"/>
    <col min="9226" max="9226" width="7.28515625" style="12" customWidth="1"/>
    <col min="9227" max="9227" width="4.42578125" style="12" customWidth="1"/>
    <col min="9228" max="9228" width="5.85546875" style="12" customWidth="1"/>
    <col min="9229" max="9229" width="5.140625" style="12" customWidth="1"/>
    <col min="9230" max="9230" width="6.5703125" style="12" customWidth="1"/>
    <col min="9231" max="9231" width="7.5703125" style="12" customWidth="1"/>
    <col min="9232" max="9232" width="22.85546875" style="12" customWidth="1"/>
    <col min="9233" max="9233" width="0" style="12" hidden="1" customWidth="1"/>
    <col min="9234" max="9234" width="15.42578125" style="12" customWidth="1"/>
    <col min="9235" max="9281" width="10.28515625" style="12" customWidth="1"/>
    <col min="9282" max="9472" width="10.28515625" style="12"/>
    <col min="9473" max="9473" width="5.42578125" style="12" customWidth="1"/>
    <col min="9474" max="9474" width="20.7109375" style="12" customWidth="1"/>
    <col min="9475" max="9475" width="5.85546875" style="12" customWidth="1"/>
    <col min="9476" max="9476" width="4.7109375" style="12" customWidth="1"/>
    <col min="9477" max="9477" width="5.7109375" style="12" customWidth="1"/>
    <col min="9478" max="9478" width="5.5703125" style="12" customWidth="1"/>
    <col min="9479" max="9479" width="4.5703125" style="12" customWidth="1"/>
    <col min="9480" max="9480" width="5.140625" style="12" customWidth="1"/>
    <col min="9481" max="9481" width="4.7109375" style="12" customWidth="1"/>
    <col min="9482" max="9482" width="7.28515625" style="12" customWidth="1"/>
    <col min="9483" max="9483" width="4.42578125" style="12" customWidth="1"/>
    <col min="9484" max="9484" width="5.85546875" style="12" customWidth="1"/>
    <col min="9485" max="9485" width="5.140625" style="12" customWidth="1"/>
    <col min="9486" max="9486" width="6.5703125" style="12" customWidth="1"/>
    <col min="9487" max="9487" width="7.5703125" style="12" customWidth="1"/>
    <col min="9488" max="9488" width="22.85546875" style="12" customWidth="1"/>
    <col min="9489" max="9489" width="0" style="12" hidden="1" customWidth="1"/>
    <col min="9490" max="9490" width="15.42578125" style="12" customWidth="1"/>
    <col min="9491" max="9537" width="10.28515625" style="12" customWidth="1"/>
    <col min="9538" max="9728" width="10.28515625" style="12"/>
    <col min="9729" max="9729" width="5.42578125" style="12" customWidth="1"/>
    <col min="9730" max="9730" width="20.7109375" style="12" customWidth="1"/>
    <col min="9731" max="9731" width="5.85546875" style="12" customWidth="1"/>
    <col min="9732" max="9732" width="4.7109375" style="12" customWidth="1"/>
    <col min="9733" max="9733" width="5.7109375" style="12" customWidth="1"/>
    <col min="9734" max="9734" width="5.5703125" style="12" customWidth="1"/>
    <col min="9735" max="9735" width="4.5703125" style="12" customWidth="1"/>
    <col min="9736" max="9736" width="5.140625" style="12" customWidth="1"/>
    <col min="9737" max="9737" width="4.7109375" style="12" customWidth="1"/>
    <col min="9738" max="9738" width="7.28515625" style="12" customWidth="1"/>
    <col min="9739" max="9739" width="4.42578125" style="12" customWidth="1"/>
    <col min="9740" max="9740" width="5.85546875" style="12" customWidth="1"/>
    <col min="9741" max="9741" width="5.140625" style="12" customWidth="1"/>
    <col min="9742" max="9742" width="6.5703125" style="12" customWidth="1"/>
    <col min="9743" max="9743" width="7.5703125" style="12" customWidth="1"/>
    <col min="9744" max="9744" width="22.85546875" style="12" customWidth="1"/>
    <col min="9745" max="9745" width="0" style="12" hidden="1" customWidth="1"/>
    <col min="9746" max="9746" width="15.42578125" style="12" customWidth="1"/>
    <col min="9747" max="9793" width="10.28515625" style="12" customWidth="1"/>
    <col min="9794" max="9984" width="10.28515625" style="12"/>
    <col min="9985" max="9985" width="5.42578125" style="12" customWidth="1"/>
    <col min="9986" max="9986" width="20.7109375" style="12" customWidth="1"/>
    <col min="9987" max="9987" width="5.85546875" style="12" customWidth="1"/>
    <col min="9988" max="9988" width="4.7109375" style="12" customWidth="1"/>
    <col min="9989" max="9989" width="5.7109375" style="12" customWidth="1"/>
    <col min="9990" max="9990" width="5.5703125" style="12" customWidth="1"/>
    <col min="9991" max="9991" width="4.5703125" style="12" customWidth="1"/>
    <col min="9992" max="9992" width="5.140625" style="12" customWidth="1"/>
    <col min="9993" max="9993" width="4.7109375" style="12" customWidth="1"/>
    <col min="9994" max="9994" width="7.28515625" style="12" customWidth="1"/>
    <col min="9995" max="9995" width="4.42578125" style="12" customWidth="1"/>
    <col min="9996" max="9996" width="5.85546875" style="12" customWidth="1"/>
    <col min="9997" max="9997" width="5.140625" style="12" customWidth="1"/>
    <col min="9998" max="9998" width="6.5703125" style="12" customWidth="1"/>
    <col min="9999" max="9999" width="7.5703125" style="12" customWidth="1"/>
    <col min="10000" max="10000" width="22.85546875" style="12" customWidth="1"/>
    <col min="10001" max="10001" width="0" style="12" hidden="1" customWidth="1"/>
    <col min="10002" max="10002" width="15.42578125" style="12" customWidth="1"/>
    <col min="10003" max="10049" width="10.28515625" style="12" customWidth="1"/>
    <col min="10050" max="10240" width="10.28515625" style="12"/>
    <col min="10241" max="10241" width="5.42578125" style="12" customWidth="1"/>
    <col min="10242" max="10242" width="20.7109375" style="12" customWidth="1"/>
    <col min="10243" max="10243" width="5.85546875" style="12" customWidth="1"/>
    <col min="10244" max="10244" width="4.7109375" style="12" customWidth="1"/>
    <col min="10245" max="10245" width="5.7109375" style="12" customWidth="1"/>
    <col min="10246" max="10246" width="5.5703125" style="12" customWidth="1"/>
    <col min="10247" max="10247" width="4.5703125" style="12" customWidth="1"/>
    <col min="10248" max="10248" width="5.140625" style="12" customWidth="1"/>
    <col min="10249" max="10249" width="4.7109375" style="12" customWidth="1"/>
    <col min="10250" max="10250" width="7.28515625" style="12" customWidth="1"/>
    <col min="10251" max="10251" width="4.42578125" style="12" customWidth="1"/>
    <col min="10252" max="10252" width="5.85546875" style="12" customWidth="1"/>
    <col min="10253" max="10253" width="5.140625" style="12" customWidth="1"/>
    <col min="10254" max="10254" width="6.5703125" style="12" customWidth="1"/>
    <col min="10255" max="10255" width="7.5703125" style="12" customWidth="1"/>
    <col min="10256" max="10256" width="22.85546875" style="12" customWidth="1"/>
    <col min="10257" max="10257" width="0" style="12" hidden="1" customWidth="1"/>
    <col min="10258" max="10258" width="15.42578125" style="12" customWidth="1"/>
    <col min="10259" max="10305" width="10.28515625" style="12" customWidth="1"/>
    <col min="10306" max="10496" width="10.28515625" style="12"/>
    <col min="10497" max="10497" width="5.42578125" style="12" customWidth="1"/>
    <col min="10498" max="10498" width="20.7109375" style="12" customWidth="1"/>
    <col min="10499" max="10499" width="5.85546875" style="12" customWidth="1"/>
    <col min="10500" max="10500" width="4.7109375" style="12" customWidth="1"/>
    <col min="10501" max="10501" width="5.7109375" style="12" customWidth="1"/>
    <col min="10502" max="10502" width="5.5703125" style="12" customWidth="1"/>
    <col min="10503" max="10503" width="4.5703125" style="12" customWidth="1"/>
    <col min="10504" max="10504" width="5.140625" style="12" customWidth="1"/>
    <col min="10505" max="10505" width="4.7109375" style="12" customWidth="1"/>
    <col min="10506" max="10506" width="7.28515625" style="12" customWidth="1"/>
    <col min="10507" max="10507" width="4.42578125" style="12" customWidth="1"/>
    <col min="10508" max="10508" width="5.85546875" style="12" customWidth="1"/>
    <col min="10509" max="10509" width="5.140625" style="12" customWidth="1"/>
    <col min="10510" max="10510" width="6.5703125" style="12" customWidth="1"/>
    <col min="10511" max="10511" width="7.5703125" style="12" customWidth="1"/>
    <col min="10512" max="10512" width="22.85546875" style="12" customWidth="1"/>
    <col min="10513" max="10513" width="0" style="12" hidden="1" customWidth="1"/>
    <col min="10514" max="10514" width="15.42578125" style="12" customWidth="1"/>
    <col min="10515" max="10561" width="10.28515625" style="12" customWidth="1"/>
    <col min="10562" max="10752" width="10.28515625" style="12"/>
    <col min="10753" max="10753" width="5.42578125" style="12" customWidth="1"/>
    <col min="10754" max="10754" width="20.7109375" style="12" customWidth="1"/>
    <col min="10755" max="10755" width="5.85546875" style="12" customWidth="1"/>
    <col min="10756" max="10756" width="4.7109375" style="12" customWidth="1"/>
    <col min="10757" max="10757" width="5.7109375" style="12" customWidth="1"/>
    <col min="10758" max="10758" width="5.5703125" style="12" customWidth="1"/>
    <col min="10759" max="10759" width="4.5703125" style="12" customWidth="1"/>
    <col min="10760" max="10760" width="5.140625" style="12" customWidth="1"/>
    <col min="10761" max="10761" width="4.7109375" style="12" customWidth="1"/>
    <col min="10762" max="10762" width="7.28515625" style="12" customWidth="1"/>
    <col min="10763" max="10763" width="4.42578125" style="12" customWidth="1"/>
    <col min="10764" max="10764" width="5.85546875" style="12" customWidth="1"/>
    <col min="10765" max="10765" width="5.140625" style="12" customWidth="1"/>
    <col min="10766" max="10766" width="6.5703125" style="12" customWidth="1"/>
    <col min="10767" max="10767" width="7.5703125" style="12" customWidth="1"/>
    <col min="10768" max="10768" width="22.85546875" style="12" customWidth="1"/>
    <col min="10769" max="10769" width="0" style="12" hidden="1" customWidth="1"/>
    <col min="10770" max="10770" width="15.42578125" style="12" customWidth="1"/>
    <col min="10771" max="10817" width="10.28515625" style="12" customWidth="1"/>
    <col min="10818" max="11008" width="10.28515625" style="12"/>
    <col min="11009" max="11009" width="5.42578125" style="12" customWidth="1"/>
    <col min="11010" max="11010" width="20.7109375" style="12" customWidth="1"/>
    <col min="11011" max="11011" width="5.85546875" style="12" customWidth="1"/>
    <col min="11012" max="11012" width="4.7109375" style="12" customWidth="1"/>
    <col min="11013" max="11013" width="5.7109375" style="12" customWidth="1"/>
    <col min="11014" max="11014" width="5.5703125" style="12" customWidth="1"/>
    <col min="11015" max="11015" width="4.5703125" style="12" customWidth="1"/>
    <col min="11016" max="11016" width="5.140625" style="12" customWidth="1"/>
    <col min="11017" max="11017" width="4.7109375" style="12" customWidth="1"/>
    <col min="11018" max="11018" width="7.28515625" style="12" customWidth="1"/>
    <col min="11019" max="11019" width="4.42578125" style="12" customWidth="1"/>
    <col min="11020" max="11020" width="5.85546875" style="12" customWidth="1"/>
    <col min="11021" max="11021" width="5.140625" style="12" customWidth="1"/>
    <col min="11022" max="11022" width="6.5703125" style="12" customWidth="1"/>
    <col min="11023" max="11023" width="7.5703125" style="12" customWidth="1"/>
    <col min="11024" max="11024" width="22.85546875" style="12" customWidth="1"/>
    <col min="11025" max="11025" width="0" style="12" hidden="1" customWidth="1"/>
    <col min="11026" max="11026" width="15.42578125" style="12" customWidth="1"/>
    <col min="11027" max="11073" width="10.28515625" style="12" customWidth="1"/>
    <col min="11074" max="11264" width="10.28515625" style="12"/>
    <col min="11265" max="11265" width="5.42578125" style="12" customWidth="1"/>
    <col min="11266" max="11266" width="20.7109375" style="12" customWidth="1"/>
    <col min="11267" max="11267" width="5.85546875" style="12" customWidth="1"/>
    <col min="11268" max="11268" width="4.7109375" style="12" customWidth="1"/>
    <col min="11269" max="11269" width="5.7109375" style="12" customWidth="1"/>
    <col min="11270" max="11270" width="5.5703125" style="12" customWidth="1"/>
    <col min="11271" max="11271" width="4.5703125" style="12" customWidth="1"/>
    <col min="11272" max="11272" width="5.140625" style="12" customWidth="1"/>
    <col min="11273" max="11273" width="4.7109375" style="12" customWidth="1"/>
    <col min="11274" max="11274" width="7.28515625" style="12" customWidth="1"/>
    <col min="11275" max="11275" width="4.42578125" style="12" customWidth="1"/>
    <col min="11276" max="11276" width="5.85546875" style="12" customWidth="1"/>
    <col min="11277" max="11277" width="5.140625" style="12" customWidth="1"/>
    <col min="11278" max="11278" width="6.5703125" style="12" customWidth="1"/>
    <col min="11279" max="11279" width="7.5703125" style="12" customWidth="1"/>
    <col min="11280" max="11280" width="22.85546875" style="12" customWidth="1"/>
    <col min="11281" max="11281" width="0" style="12" hidden="1" customWidth="1"/>
    <col min="11282" max="11282" width="15.42578125" style="12" customWidth="1"/>
    <col min="11283" max="11329" width="10.28515625" style="12" customWidth="1"/>
    <col min="11330" max="11520" width="10.28515625" style="12"/>
    <col min="11521" max="11521" width="5.42578125" style="12" customWidth="1"/>
    <col min="11522" max="11522" width="20.7109375" style="12" customWidth="1"/>
    <col min="11523" max="11523" width="5.85546875" style="12" customWidth="1"/>
    <col min="11524" max="11524" width="4.7109375" style="12" customWidth="1"/>
    <col min="11525" max="11525" width="5.7109375" style="12" customWidth="1"/>
    <col min="11526" max="11526" width="5.5703125" style="12" customWidth="1"/>
    <col min="11527" max="11527" width="4.5703125" style="12" customWidth="1"/>
    <col min="11528" max="11528" width="5.140625" style="12" customWidth="1"/>
    <col min="11529" max="11529" width="4.7109375" style="12" customWidth="1"/>
    <col min="11530" max="11530" width="7.28515625" style="12" customWidth="1"/>
    <col min="11531" max="11531" width="4.42578125" style="12" customWidth="1"/>
    <col min="11532" max="11532" width="5.85546875" style="12" customWidth="1"/>
    <col min="11533" max="11533" width="5.140625" style="12" customWidth="1"/>
    <col min="11534" max="11534" width="6.5703125" style="12" customWidth="1"/>
    <col min="11535" max="11535" width="7.5703125" style="12" customWidth="1"/>
    <col min="11536" max="11536" width="22.85546875" style="12" customWidth="1"/>
    <col min="11537" max="11537" width="0" style="12" hidden="1" customWidth="1"/>
    <col min="11538" max="11538" width="15.42578125" style="12" customWidth="1"/>
    <col min="11539" max="11585" width="10.28515625" style="12" customWidth="1"/>
    <col min="11586" max="11776" width="10.28515625" style="12"/>
    <col min="11777" max="11777" width="5.42578125" style="12" customWidth="1"/>
    <col min="11778" max="11778" width="20.7109375" style="12" customWidth="1"/>
    <col min="11779" max="11779" width="5.85546875" style="12" customWidth="1"/>
    <col min="11780" max="11780" width="4.7109375" style="12" customWidth="1"/>
    <col min="11781" max="11781" width="5.7109375" style="12" customWidth="1"/>
    <col min="11782" max="11782" width="5.5703125" style="12" customWidth="1"/>
    <col min="11783" max="11783" width="4.5703125" style="12" customWidth="1"/>
    <col min="11784" max="11784" width="5.140625" style="12" customWidth="1"/>
    <col min="11785" max="11785" width="4.7109375" style="12" customWidth="1"/>
    <col min="11786" max="11786" width="7.28515625" style="12" customWidth="1"/>
    <col min="11787" max="11787" width="4.42578125" style="12" customWidth="1"/>
    <col min="11788" max="11788" width="5.85546875" style="12" customWidth="1"/>
    <col min="11789" max="11789" width="5.140625" style="12" customWidth="1"/>
    <col min="11790" max="11790" width="6.5703125" style="12" customWidth="1"/>
    <col min="11791" max="11791" width="7.5703125" style="12" customWidth="1"/>
    <col min="11792" max="11792" width="22.85546875" style="12" customWidth="1"/>
    <col min="11793" max="11793" width="0" style="12" hidden="1" customWidth="1"/>
    <col min="11794" max="11794" width="15.42578125" style="12" customWidth="1"/>
    <col min="11795" max="11841" width="10.28515625" style="12" customWidth="1"/>
    <col min="11842" max="12032" width="10.28515625" style="12"/>
    <col min="12033" max="12033" width="5.42578125" style="12" customWidth="1"/>
    <col min="12034" max="12034" width="20.7109375" style="12" customWidth="1"/>
    <col min="12035" max="12035" width="5.85546875" style="12" customWidth="1"/>
    <col min="12036" max="12036" width="4.7109375" style="12" customWidth="1"/>
    <col min="12037" max="12037" width="5.7109375" style="12" customWidth="1"/>
    <col min="12038" max="12038" width="5.5703125" style="12" customWidth="1"/>
    <col min="12039" max="12039" width="4.5703125" style="12" customWidth="1"/>
    <col min="12040" max="12040" width="5.140625" style="12" customWidth="1"/>
    <col min="12041" max="12041" width="4.7109375" style="12" customWidth="1"/>
    <col min="12042" max="12042" width="7.28515625" style="12" customWidth="1"/>
    <col min="12043" max="12043" width="4.42578125" style="12" customWidth="1"/>
    <col min="12044" max="12044" width="5.85546875" style="12" customWidth="1"/>
    <col min="12045" max="12045" width="5.140625" style="12" customWidth="1"/>
    <col min="12046" max="12046" width="6.5703125" style="12" customWidth="1"/>
    <col min="12047" max="12047" width="7.5703125" style="12" customWidth="1"/>
    <col min="12048" max="12048" width="22.85546875" style="12" customWidth="1"/>
    <col min="12049" max="12049" width="0" style="12" hidden="1" customWidth="1"/>
    <col min="12050" max="12050" width="15.42578125" style="12" customWidth="1"/>
    <col min="12051" max="12097" width="10.28515625" style="12" customWidth="1"/>
    <col min="12098" max="12288" width="10.28515625" style="12"/>
    <col min="12289" max="12289" width="5.42578125" style="12" customWidth="1"/>
    <col min="12290" max="12290" width="20.7109375" style="12" customWidth="1"/>
    <col min="12291" max="12291" width="5.85546875" style="12" customWidth="1"/>
    <col min="12292" max="12292" width="4.7109375" style="12" customWidth="1"/>
    <col min="12293" max="12293" width="5.7109375" style="12" customWidth="1"/>
    <col min="12294" max="12294" width="5.5703125" style="12" customWidth="1"/>
    <col min="12295" max="12295" width="4.5703125" style="12" customWidth="1"/>
    <col min="12296" max="12296" width="5.140625" style="12" customWidth="1"/>
    <col min="12297" max="12297" width="4.7109375" style="12" customWidth="1"/>
    <col min="12298" max="12298" width="7.28515625" style="12" customWidth="1"/>
    <col min="12299" max="12299" width="4.42578125" style="12" customWidth="1"/>
    <col min="12300" max="12300" width="5.85546875" style="12" customWidth="1"/>
    <col min="12301" max="12301" width="5.140625" style="12" customWidth="1"/>
    <col min="12302" max="12302" width="6.5703125" style="12" customWidth="1"/>
    <col min="12303" max="12303" width="7.5703125" style="12" customWidth="1"/>
    <col min="12304" max="12304" width="22.85546875" style="12" customWidth="1"/>
    <col min="12305" max="12305" width="0" style="12" hidden="1" customWidth="1"/>
    <col min="12306" max="12306" width="15.42578125" style="12" customWidth="1"/>
    <col min="12307" max="12353" width="10.28515625" style="12" customWidth="1"/>
    <col min="12354" max="12544" width="10.28515625" style="12"/>
    <col min="12545" max="12545" width="5.42578125" style="12" customWidth="1"/>
    <col min="12546" max="12546" width="20.7109375" style="12" customWidth="1"/>
    <col min="12547" max="12547" width="5.85546875" style="12" customWidth="1"/>
    <col min="12548" max="12548" width="4.7109375" style="12" customWidth="1"/>
    <col min="12549" max="12549" width="5.7109375" style="12" customWidth="1"/>
    <col min="12550" max="12550" width="5.5703125" style="12" customWidth="1"/>
    <col min="12551" max="12551" width="4.5703125" style="12" customWidth="1"/>
    <col min="12552" max="12552" width="5.140625" style="12" customWidth="1"/>
    <col min="12553" max="12553" width="4.7109375" style="12" customWidth="1"/>
    <col min="12554" max="12554" width="7.28515625" style="12" customWidth="1"/>
    <col min="12555" max="12555" width="4.42578125" style="12" customWidth="1"/>
    <col min="12556" max="12556" width="5.85546875" style="12" customWidth="1"/>
    <col min="12557" max="12557" width="5.140625" style="12" customWidth="1"/>
    <col min="12558" max="12558" width="6.5703125" style="12" customWidth="1"/>
    <col min="12559" max="12559" width="7.5703125" style="12" customWidth="1"/>
    <col min="12560" max="12560" width="22.85546875" style="12" customWidth="1"/>
    <col min="12561" max="12561" width="0" style="12" hidden="1" customWidth="1"/>
    <col min="12562" max="12562" width="15.42578125" style="12" customWidth="1"/>
    <col min="12563" max="12609" width="10.28515625" style="12" customWidth="1"/>
    <col min="12610" max="12800" width="10.28515625" style="12"/>
    <col min="12801" max="12801" width="5.42578125" style="12" customWidth="1"/>
    <col min="12802" max="12802" width="20.7109375" style="12" customWidth="1"/>
    <col min="12803" max="12803" width="5.85546875" style="12" customWidth="1"/>
    <col min="12804" max="12804" width="4.7109375" style="12" customWidth="1"/>
    <col min="12805" max="12805" width="5.7109375" style="12" customWidth="1"/>
    <col min="12806" max="12806" width="5.5703125" style="12" customWidth="1"/>
    <col min="12807" max="12807" width="4.5703125" style="12" customWidth="1"/>
    <col min="12808" max="12808" width="5.140625" style="12" customWidth="1"/>
    <col min="12809" max="12809" width="4.7109375" style="12" customWidth="1"/>
    <col min="12810" max="12810" width="7.28515625" style="12" customWidth="1"/>
    <col min="12811" max="12811" width="4.42578125" style="12" customWidth="1"/>
    <col min="12812" max="12812" width="5.85546875" style="12" customWidth="1"/>
    <col min="12813" max="12813" width="5.140625" style="12" customWidth="1"/>
    <col min="12814" max="12814" width="6.5703125" style="12" customWidth="1"/>
    <col min="12815" max="12815" width="7.5703125" style="12" customWidth="1"/>
    <col min="12816" max="12816" width="22.85546875" style="12" customWidth="1"/>
    <col min="12817" max="12817" width="0" style="12" hidden="1" customWidth="1"/>
    <col min="12818" max="12818" width="15.42578125" style="12" customWidth="1"/>
    <col min="12819" max="12865" width="10.28515625" style="12" customWidth="1"/>
    <col min="12866" max="13056" width="10.28515625" style="12"/>
    <col min="13057" max="13057" width="5.42578125" style="12" customWidth="1"/>
    <col min="13058" max="13058" width="20.7109375" style="12" customWidth="1"/>
    <col min="13059" max="13059" width="5.85546875" style="12" customWidth="1"/>
    <col min="13060" max="13060" width="4.7109375" style="12" customWidth="1"/>
    <col min="13061" max="13061" width="5.7109375" style="12" customWidth="1"/>
    <col min="13062" max="13062" width="5.5703125" style="12" customWidth="1"/>
    <col min="13063" max="13063" width="4.5703125" style="12" customWidth="1"/>
    <col min="13064" max="13064" width="5.140625" style="12" customWidth="1"/>
    <col min="13065" max="13065" width="4.7109375" style="12" customWidth="1"/>
    <col min="13066" max="13066" width="7.28515625" style="12" customWidth="1"/>
    <col min="13067" max="13067" width="4.42578125" style="12" customWidth="1"/>
    <col min="13068" max="13068" width="5.85546875" style="12" customWidth="1"/>
    <col min="13069" max="13069" width="5.140625" style="12" customWidth="1"/>
    <col min="13070" max="13070" width="6.5703125" style="12" customWidth="1"/>
    <col min="13071" max="13071" width="7.5703125" style="12" customWidth="1"/>
    <col min="13072" max="13072" width="22.85546875" style="12" customWidth="1"/>
    <col min="13073" max="13073" width="0" style="12" hidden="1" customWidth="1"/>
    <col min="13074" max="13074" width="15.42578125" style="12" customWidth="1"/>
    <col min="13075" max="13121" width="10.28515625" style="12" customWidth="1"/>
    <col min="13122" max="13312" width="10.28515625" style="12"/>
    <col min="13313" max="13313" width="5.42578125" style="12" customWidth="1"/>
    <col min="13314" max="13314" width="20.7109375" style="12" customWidth="1"/>
    <col min="13315" max="13315" width="5.85546875" style="12" customWidth="1"/>
    <col min="13316" max="13316" width="4.7109375" style="12" customWidth="1"/>
    <col min="13317" max="13317" width="5.7109375" style="12" customWidth="1"/>
    <col min="13318" max="13318" width="5.5703125" style="12" customWidth="1"/>
    <col min="13319" max="13319" width="4.5703125" style="12" customWidth="1"/>
    <col min="13320" max="13320" width="5.140625" style="12" customWidth="1"/>
    <col min="13321" max="13321" width="4.7109375" style="12" customWidth="1"/>
    <col min="13322" max="13322" width="7.28515625" style="12" customWidth="1"/>
    <col min="13323" max="13323" width="4.42578125" style="12" customWidth="1"/>
    <col min="13324" max="13324" width="5.85546875" style="12" customWidth="1"/>
    <col min="13325" max="13325" width="5.140625" style="12" customWidth="1"/>
    <col min="13326" max="13326" width="6.5703125" style="12" customWidth="1"/>
    <col min="13327" max="13327" width="7.5703125" style="12" customWidth="1"/>
    <col min="13328" max="13328" width="22.85546875" style="12" customWidth="1"/>
    <col min="13329" max="13329" width="0" style="12" hidden="1" customWidth="1"/>
    <col min="13330" max="13330" width="15.42578125" style="12" customWidth="1"/>
    <col min="13331" max="13377" width="10.28515625" style="12" customWidth="1"/>
    <col min="13378" max="13568" width="10.28515625" style="12"/>
    <col min="13569" max="13569" width="5.42578125" style="12" customWidth="1"/>
    <col min="13570" max="13570" width="20.7109375" style="12" customWidth="1"/>
    <col min="13571" max="13571" width="5.85546875" style="12" customWidth="1"/>
    <col min="13572" max="13572" width="4.7109375" style="12" customWidth="1"/>
    <col min="13573" max="13573" width="5.7109375" style="12" customWidth="1"/>
    <col min="13574" max="13574" width="5.5703125" style="12" customWidth="1"/>
    <col min="13575" max="13575" width="4.5703125" style="12" customWidth="1"/>
    <col min="13576" max="13576" width="5.140625" style="12" customWidth="1"/>
    <col min="13577" max="13577" width="4.7109375" style="12" customWidth="1"/>
    <col min="13578" max="13578" width="7.28515625" style="12" customWidth="1"/>
    <col min="13579" max="13579" width="4.42578125" style="12" customWidth="1"/>
    <col min="13580" max="13580" width="5.85546875" style="12" customWidth="1"/>
    <col min="13581" max="13581" width="5.140625" style="12" customWidth="1"/>
    <col min="13582" max="13582" width="6.5703125" style="12" customWidth="1"/>
    <col min="13583" max="13583" width="7.5703125" style="12" customWidth="1"/>
    <col min="13584" max="13584" width="22.85546875" style="12" customWidth="1"/>
    <col min="13585" max="13585" width="0" style="12" hidden="1" customWidth="1"/>
    <col min="13586" max="13586" width="15.42578125" style="12" customWidth="1"/>
    <col min="13587" max="13633" width="10.28515625" style="12" customWidth="1"/>
    <col min="13634" max="13824" width="10.28515625" style="12"/>
    <col min="13825" max="13825" width="5.42578125" style="12" customWidth="1"/>
    <col min="13826" max="13826" width="20.7109375" style="12" customWidth="1"/>
    <col min="13827" max="13827" width="5.85546875" style="12" customWidth="1"/>
    <col min="13828" max="13828" width="4.7109375" style="12" customWidth="1"/>
    <col min="13829" max="13829" width="5.7109375" style="12" customWidth="1"/>
    <col min="13830" max="13830" width="5.5703125" style="12" customWidth="1"/>
    <col min="13831" max="13831" width="4.5703125" style="12" customWidth="1"/>
    <col min="13832" max="13832" width="5.140625" style="12" customWidth="1"/>
    <col min="13833" max="13833" width="4.7109375" style="12" customWidth="1"/>
    <col min="13834" max="13834" width="7.28515625" style="12" customWidth="1"/>
    <col min="13835" max="13835" width="4.42578125" style="12" customWidth="1"/>
    <col min="13836" max="13836" width="5.85546875" style="12" customWidth="1"/>
    <col min="13837" max="13837" width="5.140625" style="12" customWidth="1"/>
    <col min="13838" max="13838" width="6.5703125" style="12" customWidth="1"/>
    <col min="13839" max="13839" width="7.5703125" style="12" customWidth="1"/>
    <col min="13840" max="13840" width="22.85546875" style="12" customWidth="1"/>
    <col min="13841" max="13841" width="0" style="12" hidden="1" customWidth="1"/>
    <col min="13842" max="13842" width="15.42578125" style="12" customWidth="1"/>
    <col min="13843" max="13889" width="10.28515625" style="12" customWidth="1"/>
    <col min="13890" max="14080" width="10.28515625" style="12"/>
    <col min="14081" max="14081" width="5.42578125" style="12" customWidth="1"/>
    <col min="14082" max="14082" width="20.7109375" style="12" customWidth="1"/>
    <col min="14083" max="14083" width="5.85546875" style="12" customWidth="1"/>
    <col min="14084" max="14084" width="4.7109375" style="12" customWidth="1"/>
    <col min="14085" max="14085" width="5.7109375" style="12" customWidth="1"/>
    <col min="14086" max="14086" width="5.5703125" style="12" customWidth="1"/>
    <col min="14087" max="14087" width="4.5703125" style="12" customWidth="1"/>
    <col min="14088" max="14088" width="5.140625" style="12" customWidth="1"/>
    <col min="14089" max="14089" width="4.7109375" style="12" customWidth="1"/>
    <col min="14090" max="14090" width="7.28515625" style="12" customWidth="1"/>
    <col min="14091" max="14091" width="4.42578125" style="12" customWidth="1"/>
    <col min="14092" max="14092" width="5.85546875" style="12" customWidth="1"/>
    <col min="14093" max="14093" width="5.140625" style="12" customWidth="1"/>
    <col min="14094" max="14094" width="6.5703125" style="12" customWidth="1"/>
    <col min="14095" max="14095" width="7.5703125" style="12" customWidth="1"/>
    <col min="14096" max="14096" width="22.85546875" style="12" customWidth="1"/>
    <col min="14097" max="14097" width="0" style="12" hidden="1" customWidth="1"/>
    <col min="14098" max="14098" width="15.42578125" style="12" customWidth="1"/>
    <col min="14099" max="14145" width="10.28515625" style="12" customWidth="1"/>
    <col min="14146" max="14336" width="10.28515625" style="12"/>
    <col min="14337" max="14337" width="5.42578125" style="12" customWidth="1"/>
    <col min="14338" max="14338" width="20.7109375" style="12" customWidth="1"/>
    <col min="14339" max="14339" width="5.85546875" style="12" customWidth="1"/>
    <col min="14340" max="14340" width="4.7109375" style="12" customWidth="1"/>
    <col min="14341" max="14341" width="5.7109375" style="12" customWidth="1"/>
    <col min="14342" max="14342" width="5.5703125" style="12" customWidth="1"/>
    <col min="14343" max="14343" width="4.5703125" style="12" customWidth="1"/>
    <col min="14344" max="14344" width="5.140625" style="12" customWidth="1"/>
    <col min="14345" max="14345" width="4.7109375" style="12" customWidth="1"/>
    <col min="14346" max="14346" width="7.28515625" style="12" customWidth="1"/>
    <col min="14347" max="14347" width="4.42578125" style="12" customWidth="1"/>
    <col min="14348" max="14348" width="5.85546875" style="12" customWidth="1"/>
    <col min="14349" max="14349" width="5.140625" style="12" customWidth="1"/>
    <col min="14350" max="14350" width="6.5703125" style="12" customWidth="1"/>
    <col min="14351" max="14351" width="7.5703125" style="12" customWidth="1"/>
    <col min="14352" max="14352" width="22.85546875" style="12" customWidth="1"/>
    <col min="14353" max="14353" width="0" style="12" hidden="1" customWidth="1"/>
    <col min="14354" max="14354" width="15.42578125" style="12" customWidth="1"/>
    <col min="14355" max="14401" width="10.28515625" style="12" customWidth="1"/>
    <col min="14402" max="14592" width="10.28515625" style="12"/>
    <col min="14593" max="14593" width="5.42578125" style="12" customWidth="1"/>
    <col min="14594" max="14594" width="20.7109375" style="12" customWidth="1"/>
    <col min="14595" max="14595" width="5.85546875" style="12" customWidth="1"/>
    <col min="14596" max="14596" width="4.7109375" style="12" customWidth="1"/>
    <col min="14597" max="14597" width="5.7109375" style="12" customWidth="1"/>
    <col min="14598" max="14598" width="5.5703125" style="12" customWidth="1"/>
    <col min="14599" max="14599" width="4.5703125" style="12" customWidth="1"/>
    <col min="14600" max="14600" width="5.140625" style="12" customWidth="1"/>
    <col min="14601" max="14601" width="4.7109375" style="12" customWidth="1"/>
    <col min="14602" max="14602" width="7.28515625" style="12" customWidth="1"/>
    <col min="14603" max="14603" width="4.42578125" style="12" customWidth="1"/>
    <col min="14604" max="14604" width="5.85546875" style="12" customWidth="1"/>
    <col min="14605" max="14605" width="5.140625" style="12" customWidth="1"/>
    <col min="14606" max="14606" width="6.5703125" style="12" customWidth="1"/>
    <col min="14607" max="14607" width="7.5703125" style="12" customWidth="1"/>
    <col min="14608" max="14608" width="22.85546875" style="12" customWidth="1"/>
    <col min="14609" max="14609" width="0" style="12" hidden="1" customWidth="1"/>
    <col min="14610" max="14610" width="15.42578125" style="12" customWidth="1"/>
    <col min="14611" max="14657" width="10.28515625" style="12" customWidth="1"/>
    <col min="14658" max="14848" width="10.28515625" style="12"/>
    <col min="14849" max="14849" width="5.42578125" style="12" customWidth="1"/>
    <col min="14850" max="14850" width="20.7109375" style="12" customWidth="1"/>
    <col min="14851" max="14851" width="5.85546875" style="12" customWidth="1"/>
    <col min="14852" max="14852" width="4.7109375" style="12" customWidth="1"/>
    <col min="14853" max="14853" width="5.7109375" style="12" customWidth="1"/>
    <col min="14854" max="14854" width="5.5703125" style="12" customWidth="1"/>
    <col min="14855" max="14855" width="4.5703125" style="12" customWidth="1"/>
    <col min="14856" max="14856" width="5.140625" style="12" customWidth="1"/>
    <col min="14857" max="14857" width="4.7109375" style="12" customWidth="1"/>
    <col min="14858" max="14858" width="7.28515625" style="12" customWidth="1"/>
    <col min="14859" max="14859" width="4.42578125" style="12" customWidth="1"/>
    <col min="14860" max="14860" width="5.85546875" style="12" customWidth="1"/>
    <col min="14861" max="14861" width="5.140625" style="12" customWidth="1"/>
    <col min="14862" max="14862" width="6.5703125" style="12" customWidth="1"/>
    <col min="14863" max="14863" width="7.5703125" style="12" customWidth="1"/>
    <col min="14864" max="14864" width="22.85546875" style="12" customWidth="1"/>
    <col min="14865" max="14865" width="0" style="12" hidden="1" customWidth="1"/>
    <col min="14866" max="14866" width="15.42578125" style="12" customWidth="1"/>
    <col min="14867" max="14913" width="10.28515625" style="12" customWidth="1"/>
    <col min="14914" max="15104" width="10.28515625" style="12"/>
    <col min="15105" max="15105" width="5.42578125" style="12" customWidth="1"/>
    <col min="15106" max="15106" width="20.7109375" style="12" customWidth="1"/>
    <col min="15107" max="15107" width="5.85546875" style="12" customWidth="1"/>
    <col min="15108" max="15108" width="4.7109375" style="12" customWidth="1"/>
    <col min="15109" max="15109" width="5.7109375" style="12" customWidth="1"/>
    <col min="15110" max="15110" width="5.5703125" style="12" customWidth="1"/>
    <col min="15111" max="15111" width="4.5703125" style="12" customWidth="1"/>
    <col min="15112" max="15112" width="5.140625" style="12" customWidth="1"/>
    <col min="15113" max="15113" width="4.7109375" style="12" customWidth="1"/>
    <col min="15114" max="15114" width="7.28515625" style="12" customWidth="1"/>
    <col min="15115" max="15115" width="4.42578125" style="12" customWidth="1"/>
    <col min="15116" max="15116" width="5.85546875" style="12" customWidth="1"/>
    <col min="15117" max="15117" width="5.140625" style="12" customWidth="1"/>
    <col min="15118" max="15118" width="6.5703125" style="12" customWidth="1"/>
    <col min="15119" max="15119" width="7.5703125" style="12" customWidth="1"/>
    <col min="15120" max="15120" width="22.85546875" style="12" customWidth="1"/>
    <col min="15121" max="15121" width="0" style="12" hidden="1" customWidth="1"/>
    <col min="15122" max="15122" width="15.42578125" style="12" customWidth="1"/>
    <col min="15123" max="15169" width="10.28515625" style="12" customWidth="1"/>
    <col min="15170" max="15360" width="10.28515625" style="12"/>
    <col min="15361" max="15361" width="5.42578125" style="12" customWidth="1"/>
    <col min="15362" max="15362" width="20.7109375" style="12" customWidth="1"/>
    <col min="15363" max="15363" width="5.85546875" style="12" customWidth="1"/>
    <col min="15364" max="15364" width="4.7109375" style="12" customWidth="1"/>
    <col min="15365" max="15365" width="5.7109375" style="12" customWidth="1"/>
    <col min="15366" max="15366" width="5.5703125" style="12" customWidth="1"/>
    <col min="15367" max="15367" width="4.5703125" style="12" customWidth="1"/>
    <col min="15368" max="15368" width="5.140625" style="12" customWidth="1"/>
    <col min="15369" max="15369" width="4.7109375" style="12" customWidth="1"/>
    <col min="15370" max="15370" width="7.28515625" style="12" customWidth="1"/>
    <col min="15371" max="15371" width="4.42578125" style="12" customWidth="1"/>
    <col min="15372" max="15372" width="5.85546875" style="12" customWidth="1"/>
    <col min="15373" max="15373" width="5.140625" style="12" customWidth="1"/>
    <col min="15374" max="15374" width="6.5703125" style="12" customWidth="1"/>
    <col min="15375" max="15375" width="7.5703125" style="12" customWidth="1"/>
    <col min="15376" max="15376" width="22.85546875" style="12" customWidth="1"/>
    <col min="15377" max="15377" width="0" style="12" hidden="1" customWidth="1"/>
    <col min="15378" max="15378" width="15.42578125" style="12" customWidth="1"/>
    <col min="15379" max="15425" width="10.28515625" style="12" customWidth="1"/>
    <col min="15426" max="15616" width="10.28515625" style="12"/>
    <col min="15617" max="15617" width="5.42578125" style="12" customWidth="1"/>
    <col min="15618" max="15618" width="20.7109375" style="12" customWidth="1"/>
    <col min="15619" max="15619" width="5.85546875" style="12" customWidth="1"/>
    <col min="15620" max="15620" width="4.7109375" style="12" customWidth="1"/>
    <col min="15621" max="15621" width="5.7109375" style="12" customWidth="1"/>
    <col min="15622" max="15622" width="5.5703125" style="12" customWidth="1"/>
    <col min="15623" max="15623" width="4.5703125" style="12" customWidth="1"/>
    <col min="15624" max="15624" width="5.140625" style="12" customWidth="1"/>
    <col min="15625" max="15625" width="4.7109375" style="12" customWidth="1"/>
    <col min="15626" max="15626" width="7.28515625" style="12" customWidth="1"/>
    <col min="15627" max="15627" width="4.42578125" style="12" customWidth="1"/>
    <col min="15628" max="15628" width="5.85546875" style="12" customWidth="1"/>
    <col min="15629" max="15629" width="5.140625" style="12" customWidth="1"/>
    <col min="15630" max="15630" width="6.5703125" style="12" customWidth="1"/>
    <col min="15631" max="15631" width="7.5703125" style="12" customWidth="1"/>
    <col min="15632" max="15632" width="22.85546875" style="12" customWidth="1"/>
    <col min="15633" max="15633" width="0" style="12" hidden="1" customWidth="1"/>
    <col min="15634" max="15634" width="15.42578125" style="12" customWidth="1"/>
    <col min="15635" max="15681" width="10.28515625" style="12" customWidth="1"/>
    <col min="15682" max="15872" width="10.28515625" style="12"/>
    <col min="15873" max="15873" width="5.42578125" style="12" customWidth="1"/>
    <col min="15874" max="15874" width="20.7109375" style="12" customWidth="1"/>
    <col min="15875" max="15875" width="5.85546875" style="12" customWidth="1"/>
    <col min="15876" max="15876" width="4.7109375" style="12" customWidth="1"/>
    <col min="15877" max="15877" width="5.7109375" style="12" customWidth="1"/>
    <col min="15878" max="15878" width="5.5703125" style="12" customWidth="1"/>
    <col min="15879" max="15879" width="4.5703125" style="12" customWidth="1"/>
    <col min="15880" max="15880" width="5.140625" style="12" customWidth="1"/>
    <col min="15881" max="15881" width="4.7109375" style="12" customWidth="1"/>
    <col min="15882" max="15882" width="7.28515625" style="12" customWidth="1"/>
    <col min="15883" max="15883" width="4.42578125" style="12" customWidth="1"/>
    <col min="15884" max="15884" width="5.85546875" style="12" customWidth="1"/>
    <col min="15885" max="15885" width="5.140625" style="12" customWidth="1"/>
    <col min="15886" max="15886" width="6.5703125" style="12" customWidth="1"/>
    <col min="15887" max="15887" width="7.5703125" style="12" customWidth="1"/>
    <col min="15888" max="15888" width="22.85546875" style="12" customWidth="1"/>
    <col min="15889" max="15889" width="0" style="12" hidden="1" customWidth="1"/>
    <col min="15890" max="15890" width="15.42578125" style="12" customWidth="1"/>
    <col min="15891" max="15937" width="10.28515625" style="12" customWidth="1"/>
    <col min="15938" max="16128" width="10.28515625" style="12"/>
    <col min="16129" max="16129" width="5.42578125" style="12" customWidth="1"/>
    <col min="16130" max="16130" width="20.7109375" style="12" customWidth="1"/>
    <col min="16131" max="16131" width="5.85546875" style="12" customWidth="1"/>
    <col min="16132" max="16132" width="4.7109375" style="12" customWidth="1"/>
    <col min="16133" max="16133" width="5.7109375" style="12" customWidth="1"/>
    <col min="16134" max="16134" width="5.5703125" style="12" customWidth="1"/>
    <col min="16135" max="16135" width="4.5703125" style="12" customWidth="1"/>
    <col min="16136" max="16136" width="5.140625" style="12" customWidth="1"/>
    <col min="16137" max="16137" width="4.7109375" style="12" customWidth="1"/>
    <col min="16138" max="16138" width="7.28515625" style="12" customWidth="1"/>
    <col min="16139" max="16139" width="4.42578125" style="12" customWidth="1"/>
    <col min="16140" max="16140" width="5.85546875" style="12" customWidth="1"/>
    <col min="16141" max="16141" width="5.140625" style="12" customWidth="1"/>
    <col min="16142" max="16142" width="6.5703125" style="12" customWidth="1"/>
    <col min="16143" max="16143" width="7.5703125" style="12" customWidth="1"/>
    <col min="16144" max="16144" width="22.85546875" style="12" customWidth="1"/>
    <col min="16145" max="16145" width="0" style="12" hidden="1" customWidth="1"/>
    <col min="16146" max="16146" width="15.42578125" style="12" customWidth="1"/>
    <col min="16147" max="16193" width="10.28515625" style="12" customWidth="1"/>
    <col min="16194" max="16384" width="10.28515625" style="12"/>
  </cols>
  <sheetData>
    <row r="1" spans="1:66" s="5" customFormat="1" ht="18.75" customHeight="1" x14ac:dyDescent="0.25">
      <c r="A1" s="1" t="s">
        <v>0</v>
      </c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O1" s="6" t="s">
        <v>1</v>
      </c>
      <c r="P1" s="2"/>
      <c r="Q1" s="2"/>
      <c r="R1" s="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66" s="5" customFormat="1" ht="18.75" x14ac:dyDescent="0.3">
      <c r="A2" s="1" t="s">
        <v>2</v>
      </c>
      <c r="B2" s="2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O2" s="9" t="s">
        <v>3</v>
      </c>
      <c r="P2" s="2"/>
      <c r="Q2" s="2"/>
      <c r="R2" s="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6" ht="26.25" customHeight="1" thickBot="1" x14ac:dyDescent="0.3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66" s="5" customFormat="1" ht="18" customHeight="1" thickTop="1" x14ac:dyDescent="0.15">
      <c r="A4" s="112" t="s">
        <v>5</v>
      </c>
      <c r="B4" s="115" t="s">
        <v>6</v>
      </c>
      <c r="C4" s="115" t="s">
        <v>7</v>
      </c>
      <c r="D4" s="117" t="s">
        <v>8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 t="s">
        <v>9</v>
      </c>
      <c r="P4" s="115" t="s">
        <v>10</v>
      </c>
      <c r="Q4" s="115"/>
      <c r="R4" s="121" t="s">
        <v>11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66" s="5" customFormat="1" ht="10.5" x14ac:dyDescent="0.15">
      <c r="A5" s="113"/>
      <c r="B5" s="116"/>
      <c r="C5" s="116"/>
      <c r="D5" s="105" t="s">
        <v>12</v>
      </c>
      <c r="E5" s="105" t="s">
        <v>13</v>
      </c>
      <c r="F5" s="107" t="s">
        <v>14</v>
      </c>
      <c r="G5" s="107" t="s">
        <v>15</v>
      </c>
      <c r="H5" s="107" t="s">
        <v>16</v>
      </c>
      <c r="I5" s="108" t="s">
        <v>17</v>
      </c>
      <c r="J5" s="108"/>
      <c r="K5" s="109" t="s">
        <v>18</v>
      </c>
      <c r="L5" s="110"/>
      <c r="M5" s="105" t="s">
        <v>19</v>
      </c>
      <c r="N5" s="105" t="s">
        <v>20</v>
      </c>
      <c r="O5" s="119"/>
      <c r="P5" s="116"/>
      <c r="Q5" s="116"/>
      <c r="R5" s="122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6" s="14" customFormat="1" ht="15" customHeight="1" x14ac:dyDescent="0.15">
      <c r="A6" s="114"/>
      <c r="B6" s="106"/>
      <c r="C6" s="106"/>
      <c r="D6" s="106"/>
      <c r="E6" s="106"/>
      <c r="F6" s="107"/>
      <c r="G6" s="107"/>
      <c r="H6" s="107"/>
      <c r="I6" s="13" t="s">
        <v>21</v>
      </c>
      <c r="J6" s="13" t="s">
        <v>22</v>
      </c>
      <c r="K6" s="13" t="s">
        <v>21</v>
      </c>
      <c r="L6" s="13" t="s">
        <v>22</v>
      </c>
      <c r="M6" s="106"/>
      <c r="N6" s="106"/>
      <c r="O6" s="120"/>
      <c r="P6" s="106"/>
      <c r="Q6" s="106"/>
      <c r="R6" s="123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6" s="8" customFormat="1" x14ac:dyDescent="0.2">
      <c r="A7" s="15" t="s">
        <v>23</v>
      </c>
      <c r="B7" s="16" t="s">
        <v>24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7"/>
      <c r="N7" s="13"/>
      <c r="O7" s="18"/>
      <c r="P7" s="19"/>
      <c r="Q7" s="19"/>
      <c r="R7" s="124">
        <f>SUM(R8:R11)</f>
        <v>344190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66" s="11" customFormat="1" ht="15" customHeight="1" x14ac:dyDescent="0.2">
      <c r="A8" s="20">
        <v>1</v>
      </c>
      <c r="B8" s="21" t="s">
        <v>25</v>
      </c>
      <c r="C8" s="22">
        <v>5.76</v>
      </c>
      <c r="D8" s="22">
        <v>0.7</v>
      </c>
      <c r="E8" s="22">
        <v>0.3</v>
      </c>
      <c r="F8" s="22">
        <v>0.3</v>
      </c>
      <c r="G8" s="22"/>
      <c r="H8" s="22"/>
      <c r="I8" s="22">
        <v>60</v>
      </c>
      <c r="J8" s="23">
        <f>(C8+D8+L8)*I8/100</f>
        <v>3.8760000000000003</v>
      </c>
      <c r="K8" s="24"/>
      <c r="L8" s="25"/>
      <c r="M8" s="26">
        <v>0.3</v>
      </c>
      <c r="N8" s="27">
        <f>(D8+E8+F8+H8+G8+J8+L8+M8)</f>
        <v>5.476</v>
      </c>
      <c r="O8" s="27">
        <f>N8+C8</f>
        <v>11.236000000000001</v>
      </c>
      <c r="P8" s="28">
        <f>(C8+D8+L8)*1490000*1%</f>
        <v>96254</v>
      </c>
      <c r="Q8" s="28"/>
      <c r="R8" s="29">
        <f>P8+Q8</f>
        <v>96254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66" s="11" customFormat="1" ht="15" customHeight="1" x14ac:dyDescent="0.2">
      <c r="A9" s="20">
        <v>2</v>
      </c>
      <c r="B9" s="21" t="s">
        <v>26</v>
      </c>
      <c r="C9" s="25">
        <v>4.4000000000000004</v>
      </c>
      <c r="D9" s="22">
        <v>0.5</v>
      </c>
      <c r="E9" s="22">
        <v>0.3</v>
      </c>
      <c r="F9" s="22">
        <v>0.3</v>
      </c>
      <c r="G9" s="22"/>
      <c r="H9" s="22"/>
      <c r="I9" s="22">
        <v>60</v>
      </c>
      <c r="J9" s="23">
        <f>(C9+D9+L9)*I9/100</f>
        <v>2.94</v>
      </c>
      <c r="K9" s="24"/>
      <c r="L9" s="23"/>
      <c r="M9" s="26">
        <v>0.3</v>
      </c>
      <c r="N9" s="27">
        <f t="shared" ref="N9:N34" si="0">(D9+E9+F9+H9+G9+J9+L9+M9)</f>
        <v>4.34</v>
      </c>
      <c r="O9" s="27">
        <f>N9+C9</f>
        <v>8.74</v>
      </c>
      <c r="P9" s="28">
        <f t="shared" ref="P9:P72" si="1">(C9+D9+L9)*1490000*1%</f>
        <v>73010.000000000015</v>
      </c>
      <c r="Q9" s="28"/>
      <c r="R9" s="29">
        <f t="shared" ref="R9:R72" si="2">P9+Q9</f>
        <v>73010.000000000015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66" s="11" customFormat="1" ht="15" customHeight="1" x14ac:dyDescent="0.2">
      <c r="A10" s="20">
        <v>3</v>
      </c>
      <c r="B10" s="30" t="s">
        <v>27</v>
      </c>
      <c r="C10" s="22">
        <v>4.9800000000000004</v>
      </c>
      <c r="D10" s="22">
        <v>0.5</v>
      </c>
      <c r="E10" s="22">
        <v>0.3</v>
      </c>
      <c r="F10" s="31"/>
      <c r="G10" s="22">
        <v>0.2</v>
      </c>
      <c r="H10" s="26">
        <v>0.4</v>
      </c>
      <c r="I10" s="22">
        <v>40</v>
      </c>
      <c r="J10" s="23">
        <f>(C10+D10+L10)*I10/100</f>
        <v>2.1920000000000002</v>
      </c>
      <c r="K10" s="32"/>
      <c r="L10" s="23"/>
      <c r="M10" s="22">
        <v>0.3</v>
      </c>
      <c r="N10" s="27">
        <f t="shared" si="0"/>
        <v>3.8920000000000003</v>
      </c>
      <c r="O10" s="27">
        <f>N10+C10</f>
        <v>8.8719999999999999</v>
      </c>
      <c r="P10" s="28">
        <f t="shared" si="1"/>
        <v>81652.000000000015</v>
      </c>
      <c r="Q10" s="28"/>
      <c r="R10" s="29">
        <f t="shared" si="2"/>
        <v>81652.000000000015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66" s="11" customFormat="1" ht="15" customHeight="1" x14ac:dyDescent="0.2">
      <c r="A11" s="20">
        <v>4</v>
      </c>
      <c r="B11" s="21" t="s">
        <v>28</v>
      </c>
      <c r="C11" s="22">
        <v>5.76</v>
      </c>
      <c r="D11" s="22">
        <v>0.5</v>
      </c>
      <c r="E11" s="22">
        <v>0.3</v>
      </c>
      <c r="F11" s="22"/>
      <c r="G11" s="22"/>
      <c r="H11" s="22"/>
      <c r="I11" s="22">
        <v>40</v>
      </c>
      <c r="J11" s="23">
        <f>(C11+D11+L11)*I11/100</f>
        <v>2.5039999999999996</v>
      </c>
      <c r="K11" s="24"/>
      <c r="L11" s="23"/>
      <c r="M11" s="26">
        <v>0.3</v>
      </c>
      <c r="N11" s="27">
        <f t="shared" si="0"/>
        <v>3.6039999999999992</v>
      </c>
      <c r="O11" s="27">
        <f>N11+C11</f>
        <v>9.363999999999999</v>
      </c>
      <c r="P11" s="28">
        <f t="shared" si="1"/>
        <v>93274</v>
      </c>
      <c r="Q11" s="28"/>
      <c r="R11" s="29">
        <f t="shared" si="2"/>
        <v>93274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66" s="11" customFormat="1" x14ac:dyDescent="0.2">
      <c r="A12" s="15" t="s">
        <v>29</v>
      </c>
      <c r="B12" s="16" t="s">
        <v>30</v>
      </c>
      <c r="C12" s="22"/>
      <c r="D12" s="22"/>
      <c r="E12" s="22"/>
      <c r="F12" s="22"/>
      <c r="G12" s="22"/>
      <c r="H12" s="22"/>
      <c r="I12" s="22"/>
      <c r="J12" s="23"/>
      <c r="K12" s="24"/>
      <c r="L12" s="23"/>
      <c r="M12" s="26"/>
      <c r="N12" s="27"/>
      <c r="O12" s="27"/>
      <c r="P12" s="28"/>
      <c r="Q12" s="28"/>
      <c r="R12" s="125">
        <f>SUM(R13:R20)</f>
        <v>370116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66" ht="15" customHeight="1" x14ac:dyDescent="0.2">
      <c r="A13" s="20">
        <v>1</v>
      </c>
      <c r="B13" s="21" t="s">
        <v>31</v>
      </c>
      <c r="C13" s="22">
        <v>3.99</v>
      </c>
      <c r="D13" s="22">
        <v>0.4</v>
      </c>
      <c r="E13" s="22">
        <v>0.3</v>
      </c>
      <c r="F13" s="22">
        <v>0.2</v>
      </c>
      <c r="G13" s="22"/>
      <c r="H13" s="22"/>
      <c r="I13" s="22">
        <v>20</v>
      </c>
      <c r="J13" s="23">
        <f t="shared" ref="J13:J19" si="3">(C13+D13+L13)*I13/100</f>
        <v>0.87800000000000011</v>
      </c>
      <c r="K13" s="24"/>
      <c r="L13" s="23"/>
      <c r="M13" s="26"/>
      <c r="N13" s="27">
        <f t="shared" si="0"/>
        <v>1.778</v>
      </c>
      <c r="O13" s="27">
        <f t="shared" ref="O13:O19" si="4">N13+C13</f>
        <v>5.7680000000000007</v>
      </c>
      <c r="P13" s="28">
        <f t="shared" si="1"/>
        <v>65411.000000000007</v>
      </c>
      <c r="Q13" s="28"/>
      <c r="R13" s="29">
        <f t="shared" si="2"/>
        <v>65411.000000000007</v>
      </c>
    </row>
    <row r="14" spans="1:66" ht="15" customHeight="1" x14ac:dyDescent="0.2">
      <c r="A14" s="20">
        <v>2</v>
      </c>
      <c r="B14" s="21" t="s">
        <v>32</v>
      </c>
      <c r="C14" s="25">
        <v>3.34</v>
      </c>
      <c r="D14" s="22">
        <v>0.3</v>
      </c>
      <c r="E14" s="22">
        <v>0.3</v>
      </c>
      <c r="F14" s="22"/>
      <c r="G14" s="22"/>
      <c r="H14" s="22"/>
      <c r="I14" s="22">
        <v>20</v>
      </c>
      <c r="J14" s="23">
        <f t="shared" si="3"/>
        <v>0.72799999999999998</v>
      </c>
      <c r="K14" s="24"/>
      <c r="L14" s="23"/>
      <c r="M14" s="26"/>
      <c r="N14" s="27">
        <f t="shared" si="0"/>
        <v>1.3279999999999998</v>
      </c>
      <c r="O14" s="27">
        <f t="shared" si="4"/>
        <v>4.6679999999999993</v>
      </c>
      <c r="P14" s="28">
        <f t="shared" si="1"/>
        <v>54235.999999999993</v>
      </c>
      <c r="Q14" s="28"/>
      <c r="R14" s="29">
        <f t="shared" si="2"/>
        <v>54235.999999999993</v>
      </c>
    </row>
    <row r="15" spans="1:66" s="33" customFormat="1" ht="15" customHeight="1" x14ac:dyDescent="0.2">
      <c r="A15" s="20">
        <v>3</v>
      </c>
      <c r="B15" s="21" t="s">
        <v>33</v>
      </c>
      <c r="C15" s="22">
        <v>2.86</v>
      </c>
      <c r="D15" s="22"/>
      <c r="E15" s="22">
        <v>0.3</v>
      </c>
      <c r="F15" s="22"/>
      <c r="G15" s="22"/>
      <c r="H15" s="22"/>
      <c r="I15" s="22">
        <v>20</v>
      </c>
      <c r="J15" s="23">
        <f t="shared" si="3"/>
        <v>0.57199999999999995</v>
      </c>
      <c r="K15" s="24"/>
      <c r="L15" s="23"/>
      <c r="M15" s="26"/>
      <c r="N15" s="27">
        <f t="shared" si="0"/>
        <v>0.87199999999999989</v>
      </c>
      <c r="O15" s="27">
        <f t="shared" si="4"/>
        <v>3.7319999999999998</v>
      </c>
      <c r="P15" s="28">
        <f t="shared" si="1"/>
        <v>42614</v>
      </c>
      <c r="Q15" s="28"/>
      <c r="R15" s="29">
        <f t="shared" si="2"/>
        <v>42614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spans="1:66" ht="15" customHeight="1" x14ac:dyDescent="0.2">
      <c r="A16" s="20">
        <v>4</v>
      </c>
      <c r="B16" s="21" t="s">
        <v>34</v>
      </c>
      <c r="C16" s="25">
        <v>2.86</v>
      </c>
      <c r="D16" s="22"/>
      <c r="E16" s="22">
        <v>0.3</v>
      </c>
      <c r="F16" s="22">
        <v>0.1</v>
      </c>
      <c r="G16" s="22"/>
      <c r="H16" s="22"/>
      <c r="I16" s="22">
        <v>20</v>
      </c>
      <c r="J16" s="23">
        <f t="shared" si="3"/>
        <v>0.57199999999999995</v>
      </c>
      <c r="K16" s="24"/>
      <c r="L16" s="23"/>
      <c r="M16" s="26"/>
      <c r="N16" s="27">
        <f t="shared" si="0"/>
        <v>0.97199999999999998</v>
      </c>
      <c r="O16" s="27">
        <f t="shared" si="4"/>
        <v>3.8319999999999999</v>
      </c>
      <c r="P16" s="28">
        <f t="shared" si="1"/>
        <v>42614</v>
      </c>
      <c r="Q16" s="28"/>
      <c r="R16" s="29">
        <f t="shared" si="2"/>
        <v>42614</v>
      </c>
    </row>
    <row r="17" spans="1:19" ht="15" customHeight="1" x14ac:dyDescent="0.2">
      <c r="A17" s="20">
        <v>5</v>
      </c>
      <c r="B17" s="21" t="s">
        <v>35</v>
      </c>
      <c r="C17" s="22">
        <v>2.72</v>
      </c>
      <c r="D17" s="22"/>
      <c r="E17" s="22">
        <v>0.3</v>
      </c>
      <c r="F17" s="22"/>
      <c r="G17" s="22"/>
      <c r="H17" s="22"/>
      <c r="I17" s="22">
        <v>20</v>
      </c>
      <c r="J17" s="23">
        <f t="shared" si="3"/>
        <v>0.54400000000000004</v>
      </c>
      <c r="K17" s="24"/>
      <c r="L17" s="23"/>
      <c r="M17" s="26"/>
      <c r="N17" s="27">
        <f t="shared" si="0"/>
        <v>0.84400000000000008</v>
      </c>
      <c r="O17" s="27">
        <f t="shared" si="4"/>
        <v>3.5640000000000001</v>
      </c>
      <c r="P17" s="28">
        <f t="shared" si="1"/>
        <v>40528.000000000007</v>
      </c>
      <c r="Q17" s="28"/>
      <c r="R17" s="29">
        <f t="shared" si="2"/>
        <v>40528.000000000007</v>
      </c>
    </row>
    <row r="18" spans="1:19" ht="15" customHeight="1" x14ac:dyDescent="0.2">
      <c r="A18" s="20">
        <v>6</v>
      </c>
      <c r="B18" s="30" t="s">
        <v>36</v>
      </c>
      <c r="C18" s="25">
        <v>3.03</v>
      </c>
      <c r="D18" s="22"/>
      <c r="E18" s="22">
        <v>0.3</v>
      </c>
      <c r="F18" s="31"/>
      <c r="G18" s="22"/>
      <c r="H18" s="26"/>
      <c r="I18" s="22">
        <v>20</v>
      </c>
      <c r="J18" s="23">
        <f>(C18+D18+L18)*I18/100</f>
        <v>0.60599999999999998</v>
      </c>
      <c r="K18" s="34"/>
      <c r="L18" s="23"/>
      <c r="M18" s="22"/>
      <c r="N18" s="27">
        <f t="shared" si="0"/>
        <v>0.90599999999999992</v>
      </c>
      <c r="O18" s="27">
        <f>N18+C18</f>
        <v>3.9359999999999999</v>
      </c>
      <c r="P18" s="28">
        <f t="shared" si="1"/>
        <v>45147</v>
      </c>
      <c r="Q18" s="28"/>
      <c r="R18" s="29">
        <f t="shared" si="2"/>
        <v>45147</v>
      </c>
    </row>
    <row r="19" spans="1:19" ht="15" customHeight="1" x14ac:dyDescent="0.2">
      <c r="A19" s="20">
        <v>7</v>
      </c>
      <c r="B19" s="30" t="s">
        <v>37</v>
      </c>
      <c r="C19" s="25">
        <v>2.34</v>
      </c>
      <c r="D19" s="22"/>
      <c r="E19" s="22">
        <v>0.3</v>
      </c>
      <c r="F19" s="31"/>
      <c r="G19" s="22"/>
      <c r="H19" s="26"/>
      <c r="I19" s="22">
        <v>20</v>
      </c>
      <c r="J19" s="23">
        <f t="shared" si="3"/>
        <v>0.46799999999999997</v>
      </c>
      <c r="K19" s="32"/>
      <c r="L19" s="23"/>
      <c r="M19" s="22"/>
      <c r="N19" s="27">
        <f t="shared" si="0"/>
        <v>0.76800000000000002</v>
      </c>
      <c r="O19" s="27">
        <f t="shared" si="4"/>
        <v>3.1079999999999997</v>
      </c>
      <c r="P19" s="28">
        <f t="shared" si="1"/>
        <v>34866</v>
      </c>
      <c r="Q19" s="28"/>
      <c r="R19" s="29">
        <f t="shared" si="2"/>
        <v>34866</v>
      </c>
    </row>
    <row r="20" spans="1:19" ht="15" customHeight="1" x14ac:dyDescent="0.2">
      <c r="A20" s="20">
        <v>8</v>
      </c>
      <c r="B20" s="30" t="s">
        <v>38</v>
      </c>
      <c r="C20" s="25">
        <v>3</v>
      </c>
      <c r="D20" s="22"/>
      <c r="E20" s="22">
        <v>0.3</v>
      </c>
      <c r="F20" s="22"/>
      <c r="G20" s="22"/>
      <c r="H20" s="26"/>
      <c r="I20" s="22">
        <v>20</v>
      </c>
      <c r="J20" s="23">
        <f>(C20+D20+L20)*I20/100</f>
        <v>0.6</v>
      </c>
      <c r="K20" s="34"/>
      <c r="L20" s="23"/>
      <c r="M20" s="22"/>
      <c r="N20" s="27">
        <f>(D20+E20+F20+H20+G20+J20+L20+M20)</f>
        <v>0.89999999999999991</v>
      </c>
      <c r="O20" s="27">
        <f>N20+C20</f>
        <v>3.9</v>
      </c>
      <c r="P20" s="28">
        <f t="shared" si="1"/>
        <v>44700</v>
      </c>
      <c r="Q20" s="28"/>
      <c r="R20" s="29">
        <f t="shared" si="2"/>
        <v>44700</v>
      </c>
    </row>
    <row r="21" spans="1:19" x14ac:dyDescent="0.2">
      <c r="A21" s="15" t="s">
        <v>39</v>
      </c>
      <c r="B21" s="16" t="s">
        <v>40</v>
      </c>
      <c r="C21" s="22"/>
      <c r="D21" s="22"/>
      <c r="E21" s="22"/>
      <c r="F21" s="22"/>
      <c r="G21" s="22"/>
      <c r="H21" s="22"/>
      <c r="I21" s="22"/>
      <c r="J21" s="23"/>
      <c r="K21" s="24"/>
      <c r="L21" s="23"/>
      <c r="M21" s="26"/>
      <c r="N21" s="27"/>
      <c r="O21" s="27"/>
      <c r="P21" s="28"/>
      <c r="Q21" s="28"/>
      <c r="R21" s="125">
        <f>SUM(R22:R28)</f>
        <v>318922.57999999996</v>
      </c>
    </row>
    <row r="22" spans="1:19" ht="15" customHeight="1" x14ac:dyDescent="0.2">
      <c r="A22" s="15">
        <v>1</v>
      </c>
      <c r="B22" s="30" t="s">
        <v>41</v>
      </c>
      <c r="C22" s="25">
        <v>3</v>
      </c>
      <c r="D22" s="22">
        <v>0.4</v>
      </c>
      <c r="E22" s="22">
        <v>0.3</v>
      </c>
      <c r="F22" s="22"/>
      <c r="G22" s="22"/>
      <c r="H22" s="22"/>
      <c r="I22" s="22">
        <v>40</v>
      </c>
      <c r="J22" s="23">
        <f>(C22+D22+L22)*I22/100</f>
        <v>1.36</v>
      </c>
      <c r="K22" s="24"/>
      <c r="L22" s="23"/>
      <c r="M22" s="26">
        <v>0.3</v>
      </c>
      <c r="N22" s="27">
        <f>(D22+E22+F22+H22+G22+J22+L22+M22)</f>
        <v>2.36</v>
      </c>
      <c r="O22" s="27">
        <f>N22+C22</f>
        <v>5.3599999999999994</v>
      </c>
      <c r="P22" s="28">
        <f t="shared" si="1"/>
        <v>50660</v>
      </c>
      <c r="Q22" s="28"/>
      <c r="R22" s="29">
        <f t="shared" si="2"/>
        <v>50660</v>
      </c>
    </row>
    <row r="23" spans="1:19" ht="15" customHeight="1" x14ac:dyDescent="0.2">
      <c r="A23" s="15">
        <v>2</v>
      </c>
      <c r="B23" s="21" t="s">
        <v>42</v>
      </c>
      <c r="C23" s="22">
        <v>4.0599999999999996</v>
      </c>
      <c r="D23" s="22">
        <v>0.3</v>
      </c>
      <c r="E23" s="22">
        <v>0.3</v>
      </c>
      <c r="F23" s="22"/>
      <c r="G23" s="22"/>
      <c r="H23" s="22"/>
      <c r="I23" s="22">
        <v>40</v>
      </c>
      <c r="J23" s="23">
        <f t="shared" ref="J23:J28" si="5">(C23+D23+L23)*I23/100</f>
        <v>1.8576799999999998</v>
      </c>
      <c r="K23" s="24">
        <v>7</v>
      </c>
      <c r="L23" s="23">
        <f>C23*K23/100</f>
        <v>0.28420000000000001</v>
      </c>
      <c r="M23" s="26"/>
      <c r="N23" s="27">
        <f t="shared" si="0"/>
        <v>2.7418800000000001</v>
      </c>
      <c r="O23" s="27">
        <f t="shared" ref="O23:O28" si="6">N23+C23</f>
        <v>6.8018799999999997</v>
      </c>
      <c r="P23" s="28">
        <f t="shared" si="1"/>
        <v>69198.579999999987</v>
      </c>
      <c r="Q23" s="28"/>
      <c r="R23" s="29">
        <f t="shared" si="2"/>
        <v>69198.579999999987</v>
      </c>
    </row>
    <row r="24" spans="1:19" ht="15" customHeight="1" x14ac:dyDescent="0.2">
      <c r="A24" s="15">
        <v>3</v>
      </c>
      <c r="B24" s="21" t="s">
        <v>43</v>
      </c>
      <c r="C24" s="22">
        <v>3.09</v>
      </c>
      <c r="D24" s="22"/>
      <c r="E24" s="22">
        <v>0.3</v>
      </c>
      <c r="F24" s="22"/>
      <c r="G24" s="22"/>
      <c r="H24" s="22"/>
      <c r="I24" s="22">
        <v>40</v>
      </c>
      <c r="J24" s="23">
        <f t="shared" si="5"/>
        <v>1.236</v>
      </c>
      <c r="K24" s="24"/>
      <c r="L24" s="23"/>
      <c r="M24" s="26"/>
      <c r="N24" s="27">
        <f t="shared" si="0"/>
        <v>1.536</v>
      </c>
      <c r="O24" s="27">
        <f t="shared" si="6"/>
        <v>4.6259999999999994</v>
      </c>
      <c r="P24" s="28">
        <f t="shared" si="1"/>
        <v>46041</v>
      </c>
      <c r="Q24" s="28"/>
      <c r="R24" s="29">
        <f t="shared" si="2"/>
        <v>46041</v>
      </c>
      <c r="S24" s="7"/>
    </row>
    <row r="25" spans="1:19" ht="15" customHeight="1" x14ac:dyDescent="0.2">
      <c r="A25" s="15">
        <v>5</v>
      </c>
      <c r="B25" s="21" t="s">
        <v>44</v>
      </c>
      <c r="C25" s="22">
        <v>3.63</v>
      </c>
      <c r="D25" s="22"/>
      <c r="E25" s="22">
        <v>0.3</v>
      </c>
      <c r="F25" s="22"/>
      <c r="G25" s="22">
        <v>0.4</v>
      </c>
      <c r="H25" s="22"/>
      <c r="I25" s="22">
        <v>40</v>
      </c>
      <c r="J25" s="23">
        <f t="shared" si="5"/>
        <v>1.452</v>
      </c>
      <c r="K25" s="24"/>
      <c r="L25" s="25"/>
      <c r="M25" s="26"/>
      <c r="N25" s="27">
        <f t="shared" si="0"/>
        <v>2.1520000000000001</v>
      </c>
      <c r="O25" s="27">
        <f t="shared" si="6"/>
        <v>5.782</v>
      </c>
      <c r="P25" s="28">
        <f t="shared" si="1"/>
        <v>54087</v>
      </c>
      <c r="Q25" s="28"/>
      <c r="R25" s="29">
        <f t="shared" si="2"/>
        <v>54087</v>
      </c>
    </row>
    <row r="26" spans="1:19" ht="15" customHeight="1" x14ac:dyDescent="0.2">
      <c r="A26" s="15">
        <v>6</v>
      </c>
      <c r="B26" s="21" t="s">
        <v>45</v>
      </c>
      <c r="C26" s="25">
        <v>2.34</v>
      </c>
      <c r="D26" s="22"/>
      <c r="E26" s="22">
        <v>0.3</v>
      </c>
      <c r="F26" s="22"/>
      <c r="G26" s="22">
        <v>0.2</v>
      </c>
      <c r="H26" s="22"/>
      <c r="I26" s="22">
        <v>20</v>
      </c>
      <c r="J26" s="23">
        <f>(C26+D26+L26)*I26/100</f>
        <v>0.46799999999999997</v>
      </c>
      <c r="K26" s="24"/>
      <c r="L26" s="25"/>
      <c r="M26" s="26"/>
      <c r="N26" s="27">
        <f>(D26+E26+F26+H26+G26+J26+L26+M26)</f>
        <v>0.96799999999999997</v>
      </c>
      <c r="O26" s="27">
        <f>N26+C26</f>
        <v>3.3079999999999998</v>
      </c>
      <c r="P26" s="28">
        <f t="shared" si="1"/>
        <v>34866</v>
      </c>
      <c r="Q26" s="28"/>
      <c r="R26" s="29">
        <f t="shared" si="2"/>
        <v>34866</v>
      </c>
    </row>
    <row r="27" spans="1:19" ht="15" customHeight="1" x14ac:dyDescent="0.2">
      <c r="A27" s="15">
        <v>7</v>
      </c>
      <c r="B27" s="21" t="s">
        <v>46</v>
      </c>
      <c r="C27" s="22">
        <v>2.25</v>
      </c>
      <c r="D27" s="22"/>
      <c r="E27" s="22">
        <v>0.3</v>
      </c>
      <c r="F27" s="22"/>
      <c r="G27" s="22">
        <v>0.2</v>
      </c>
      <c r="H27" s="22"/>
      <c r="I27" s="22">
        <v>20</v>
      </c>
      <c r="J27" s="23">
        <f t="shared" si="5"/>
        <v>0.45</v>
      </c>
      <c r="K27" s="24"/>
      <c r="L27" s="25"/>
      <c r="M27" s="26"/>
      <c r="N27" s="27">
        <f t="shared" si="0"/>
        <v>0.95</v>
      </c>
      <c r="O27" s="27">
        <f t="shared" si="6"/>
        <v>3.2</v>
      </c>
      <c r="P27" s="28">
        <f t="shared" si="1"/>
        <v>33525</v>
      </c>
      <c r="Q27" s="28"/>
      <c r="R27" s="29">
        <f t="shared" si="2"/>
        <v>33525</v>
      </c>
    </row>
    <row r="28" spans="1:19" ht="15" customHeight="1" x14ac:dyDescent="0.2">
      <c r="A28" s="15">
        <v>8</v>
      </c>
      <c r="B28" s="21" t="s">
        <v>47</v>
      </c>
      <c r="C28" s="22">
        <v>2.0499999999999998</v>
      </c>
      <c r="D28" s="22"/>
      <c r="E28" s="22">
        <v>0.3</v>
      </c>
      <c r="F28" s="22"/>
      <c r="G28" s="22">
        <v>0.2</v>
      </c>
      <c r="H28" s="22"/>
      <c r="I28" s="22">
        <v>20</v>
      </c>
      <c r="J28" s="23">
        <f t="shared" si="5"/>
        <v>0.41</v>
      </c>
      <c r="K28" s="24"/>
      <c r="L28" s="25"/>
      <c r="M28" s="26"/>
      <c r="N28" s="27">
        <f t="shared" si="0"/>
        <v>0.90999999999999992</v>
      </c>
      <c r="O28" s="27">
        <f t="shared" si="6"/>
        <v>2.96</v>
      </c>
      <c r="P28" s="28">
        <f t="shared" si="1"/>
        <v>30544.999999999996</v>
      </c>
      <c r="Q28" s="28"/>
      <c r="R28" s="29">
        <f t="shared" si="2"/>
        <v>30544.999999999996</v>
      </c>
    </row>
    <row r="29" spans="1:19" x14ac:dyDescent="0.2">
      <c r="A29" s="15" t="s">
        <v>48</v>
      </c>
      <c r="B29" s="16" t="s">
        <v>49</v>
      </c>
      <c r="C29" s="22"/>
      <c r="D29" s="22"/>
      <c r="E29" s="22"/>
      <c r="F29" s="22"/>
      <c r="G29" s="22"/>
      <c r="H29" s="22"/>
      <c r="I29" s="22"/>
      <c r="J29" s="23"/>
      <c r="K29" s="24"/>
      <c r="L29" s="25"/>
      <c r="M29" s="26"/>
      <c r="N29" s="27"/>
      <c r="O29" s="27"/>
      <c r="P29" s="28"/>
      <c r="Q29" s="28"/>
      <c r="R29" s="125">
        <f>SUM(R30:R34)</f>
        <v>237762.28</v>
      </c>
    </row>
    <row r="30" spans="1:19" ht="15" customHeight="1" x14ac:dyDescent="0.2">
      <c r="A30" s="15">
        <v>1</v>
      </c>
      <c r="B30" s="30" t="s">
        <v>50</v>
      </c>
      <c r="C30" s="25">
        <v>3.33</v>
      </c>
      <c r="D30" s="22">
        <v>0.4</v>
      </c>
      <c r="E30" s="22">
        <v>0.3</v>
      </c>
      <c r="F30" s="31"/>
      <c r="G30" s="22"/>
      <c r="H30" s="26"/>
      <c r="I30" s="22">
        <v>40</v>
      </c>
      <c r="J30" s="23">
        <f>(C30+D30+L30)*I30/100</f>
        <v>1.492</v>
      </c>
      <c r="K30" s="32"/>
      <c r="L30" s="23"/>
      <c r="M30" s="22">
        <v>0.3</v>
      </c>
      <c r="N30" s="27">
        <f>(D30+E30+F30+H30+G30+J30+L30+M30)</f>
        <v>2.492</v>
      </c>
      <c r="O30" s="27">
        <f>N30+C30</f>
        <v>5.8220000000000001</v>
      </c>
      <c r="P30" s="28">
        <f t="shared" si="1"/>
        <v>55577</v>
      </c>
      <c r="Q30" s="28"/>
      <c r="R30" s="29">
        <f t="shared" si="2"/>
        <v>55577</v>
      </c>
    </row>
    <row r="31" spans="1:19" ht="15" customHeight="1" x14ac:dyDescent="0.2">
      <c r="A31" s="20">
        <v>2</v>
      </c>
      <c r="B31" s="21" t="s">
        <v>51</v>
      </c>
      <c r="C31" s="22">
        <v>4.0599999999999996</v>
      </c>
      <c r="D31" s="22">
        <v>0.3</v>
      </c>
      <c r="E31" s="22">
        <v>0.3</v>
      </c>
      <c r="F31" s="22"/>
      <c r="G31" s="22"/>
      <c r="H31" s="22"/>
      <c r="I31" s="22">
        <v>40</v>
      </c>
      <c r="J31" s="23">
        <f>(C31+D31+L31)*I31/100</f>
        <v>1.9388799999999997</v>
      </c>
      <c r="K31" s="24">
        <v>12</v>
      </c>
      <c r="L31" s="23">
        <f>C31*K31/100</f>
        <v>0.48719999999999997</v>
      </c>
      <c r="M31" s="26"/>
      <c r="N31" s="27">
        <f t="shared" si="0"/>
        <v>3.0260799999999999</v>
      </c>
      <c r="O31" s="27">
        <f>N31+C31</f>
        <v>7.086079999999999</v>
      </c>
      <c r="P31" s="28">
        <f t="shared" si="1"/>
        <v>72223.28</v>
      </c>
      <c r="Q31" s="28"/>
      <c r="R31" s="29">
        <f t="shared" si="2"/>
        <v>72223.28</v>
      </c>
    </row>
    <row r="32" spans="1:19" ht="15" customHeight="1" x14ac:dyDescent="0.2">
      <c r="A32" s="15">
        <v>3</v>
      </c>
      <c r="B32" s="21" t="s">
        <v>52</v>
      </c>
      <c r="C32" s="25">
        <v>2.66</v>
      </c>
      <c r="D32" s="22"/>
      <c r="E32" s="22">
        <v>0.3</v>
      </c>
      <c r="F32" s="22"/>
      <c r="G32" s="22">
        <v>0.2</v>
      </c>
      <c r="H32" s="22"/>
      <c r="I32" s="22">
        <v>40</v>
      </c>
      <c r="J32" s="23">
        <f>(C32+D32+L32)*I32/100</f>
        <v>1.0640000000000001</v>
      </c>
      <c r="K32" s="24"/>
      <c r="L32" s="23"/>
      <c r="M32" s="26"/>
      <c r="N32" s="27">
        <f t="shared" si="0"/>
        <v>1.5640000000000001</v>
      </c>
      <c r="O32" s="27">
        <f>N32+C32</f>
        <v>4.2240000000000002</v>
      </c>
      <c r="P32" s="28">
        <f t="shared" si="1"/>
        <v>39634</v>
      </c>
      <c r="Q32" s="28"/>
      <c r="R32" s="29">
        <f t="shared" si="2"/>
        <v>39634</v>
      </c>
    </row>
    <row r="33" spans="1:55" ht="15" customHeight="1" x14ac:dyDescent="0.2">
      <c r="A33" s="20">
        <v>4</v>
      </c>
      <c r="B33" s="21" t="s">
        <v>53</v>
      </c>
      <c r="C33" s="25">
        <v>2.46</v>
      </c>
      <c r="D33" s="22"/>
      <c r="E33" s="22"/>
      <c r="F33" s="22"/>
      <c r="G33" s="22"/>
      <c r="H33" s="22"/>
      <c r="I33" s="22"/>
      <c r="J33" s="23">
        <f>(C33+D33+L33)*I33/100</f>
        <v>0</v>
      </c>
      <c r="K33" s="24"/>
      <c r="L33" s="23"/>
      <c r="M33" s="26"/>
      <c r="N33" s="27">
        <f t="shared" si="0"/>
        <v>0</v>
      </c>
      <c r="O33" s="27">
        <f>N33+C33</f>
        <v>2.46</v>
      </c>
      <c r="P33" s="28">
        <f t="shared" si="1"/>
        <v>36654</v>
      </c>
      <c r="Q33" s="28"/>
      <c r="R33" s="29">
        <f t="shared" si="2"/>
        <v>36654</v>
      </c>
      <c r="S33" s="7"/>
    </row>
    <row r="34" spans="1:55" ht="15" customHeight="1" x14ac:dyDescent="0.2">
      <c r="A34" s="15">
        <v>5</v>
      </c>
      <c r="B34" s="30" t="s">
        <v>54</v>
      </c>
      <c r="C34" s="22">
        <v>2.2599999999999998</v>
      </c>
      <c r="D34" s="22"/>
      <c r="E34" s="22">
        <v>0.3</v>
      </c>
      <c r="F34" s="31"/>
      <c r="G34" s="22"/>
      <c r="H34" s="26"/>
      <c r="I34" s="22">
        <v>40</v>
      </c>
      <c r="J34" s="23">
        <f>(C34+D34+L34)*I34/100</f>
        <v>0.90399999999999991</v>
      </c>
      <c r="K34" s="32"/>
      <c r="L34" s="23"/>
      <c r="M34" s="22"/>
      <c r="N34" s="27">
        <f t="shared" si="0"/>
        <v>1.204</v>
      </c>
      <c r="O34" s="27">
        <f>N34+C34</f>
        <v>3.4639999999999995</v>
      </c>
      <c r="P34" s="28">
        <f t="shared" si="1"/>
        <v>33673.999999999993</v>
      </c>
      <c r="Q34" s="28"/>
      <c r="R34" s="29">
        <f t="shared" si="2"/>
        <v>33673.999999999993</v>
      </c>
    </row>
    <row r="35" spans="1:55" x14ac:dyDescent="0.2">
      <c r="A35" s="15" t="s">
        <v>55</v>
      </c>
      <c r="B35" s="16" t="s">
        <v>56</v>
      </c>
      <c r="C35" s="22"/>
      <c r="D35" s="22"/>
      <c r="E35" s="22"/>
      <c r="F35" s="22"/>
      <c r="G35" s="22"/>
      <c r="H35" s="22"/>
      <c r="I35" s="22"/>
      <c r="J35" s="23"/>
      <c r="K35" s="24"/>
      <c r="L35" s="23"/>
      <c r="M35" s="26"/>
      <c r="N35" s="27"/>
      <c r="O35" s="27"/>
      <c r="P35" s="28"/>
      <c r="Q35" s="28"/>
      <c r="R35" s="125">
        <f>SUM(R36)</f>
        <v>52448</v>
      </c>
    </row>
    <row r="36" spans="1:55" s="11" customFormat="1" ht="15" customHeight="1" x14ac:dyDescent="0.2">
      <c r="A36" s="20">
        <v>1</v>
      </c>
      <c r="B36" s="21" t="s">
        <v>57</v>
      </c>
      <c r="C36" s="22">
        <v>3.12</v>
      </c>
      <c r="D36" s="22">
        <v>0.4</v>
      </c>
      <c r="E36" s="22">
        <v>0.3</v>
      </c>
      <c r="F36" s="22"/>
      <c r="G36" s="22"/>
      <c r="H36" s="22"/>
      <c r="I36" s="22">
        <v>50</v>
      </c>
      <c r="J36" s="23">
        <f>(C36+D36+L36)*I36/100</f>
        <v>1.76</v>
      </c>
      <c r="K36" s="24"/>
      <c r="L36" s="23"/>
      <c r="M36" s="26"/>
      <c r="N36" s="27">
        <f>(D36+E36+F36+G36+J36+L36+M36)</f>
        <v>2.46</v>
      </c>
      <c r="O36" s="27">
        <f>N36+C36</f>
        <v>5.58</v>
      </c>
      <c r="P36" s="28">
        <f t="shared" si="1"/>
        <v>52448</v>
      </c>
      <c r="Q36" s="28"/>
      <c r="R36" s="29">
        <f t="shared" si="2"/>
        <v>52448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spans="1:55" s="11" customFormat="1" x14ac:dyDescent="0.2">
      <c r="A37" s="15" t="s">
        <v>58</v>
      </c>
      <c r="B37" s="16" t="s">
        <v>59</v>
      </c>
      <c r="C37" s="25"/>
      <c r="D37" s="22"/>
      <c r="E37" s="22"/>
      <c r="F37" s="22"/>
      <c r="G37" s="22"/>
      <c r="H37" s="22"/>
      <c r="I37" s="22"/>
      <c r="J37" s="23"/>
      <c r="K37" s="24"/>
      <c r="L37" s="23"/>
      <c r="M37" s="26"/>
      <c r="N37" s="27"/>
      <c r="O37" s="27"/>
      <c r="P37" s="28"/>
      <c r="Q37" s="28"/>
      <c r="R37" s="125">
        <f>SUM(R38:R55)</f>
        <v>764016.87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 s="11" customFormat="1" ht="15" customHeight="1" x14ac:dyDescent="0.2">
      <c r="A38" s="20">
        <v>1</v>
      </c>
      <c r="B38" s="21" t="s">
        <v>60</v>
      </c>
      <c r="C38" s="25">
        <v>3.33</v>
      </c>
      <c r="D38" s="22">
        <v>0.4</v>
      </c>
      <c r="E38" s="22">
        <v>0.3</v>
      </c>
      <c r="F38" s="22"/>
      <c r="G38" s="22">
        <v>0.4</v>
      </c>
      <c r="H38" s="22"/>
      <c r="I38" s="22">
        <v>70</v>
      </c>
      <c r="J38" s="23">
        <f t="shared" ref="J38:J52" si="7">(C38+D38+L38)*I38/100</f>
        <v>2.6110000000000002</v>
      </c>
      <c r="K38" s="24"/>
      <c r="L38" s="23"/>
      <c r="M38" s="26">
        <v>0.3</v>
      </c>
      <c r="N38" s="27">
        <f t="shared" ref="N38:N54" si="8">(D38+E38+F38+H38+G38+J38+L38+M38)</f>
        <v>4.0110000000000001</v>
      </c>
      <c r="O38" s="27">
        <f t="shared" ref="O38:O52" si="9">N38+C38</f>
        <v>7.3410000000000002</v>
      </c>
      <c r="P38" s="28">
        <f t="shared" si="1"/>
        <v>55577</v>
      </c>
      <c r="Q38" s="28"/>
      <c r="R38" s="29">
        <f t="shared" si="2"/>
        <v>55577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spans="1:55" s="11" customFormat="1" ht="15" customHeight="1" x14ac:dyDescent="0.2">
      <c r="A39" s="20">
        <v>2</v>
      </c>
      <c r="B39" s="21" t="s">
        <v>61</v>
      </c>
      <c r="C39" s="25">
        <v>3</v>
      </c>
      <c r="D39" s="22">
        <v>0.3</v>
      </c>
      <c r="E39" s="22">
        <v>0.3</v>
      </c>
      <c r="F39" s="22">
        <v>0.3</v>
      </c>
      <c r="G39" s="22"/>
      <c r="H39" s="22"/>
      <c r="I39" s="22">
        <v>60</v>
      </c>
      <c r="J39" s="23">
        <f t="shared" si="7"/>
        <v>1.98</v>
      </c>
      <c r="K39" s="24"/>
      <c r="L39" s="23"/>
      <c r="M39" s="26"/>
      <c r="N39" s="27">
        <f t="shared" si="8"/>
        <v>2.88</v>
      </c>
      <c r="O39" s="27">
        <f t="shared" si="9"/>
        <v>5.88</v>
      </c>
      <c r="P39" s="28">
        <f t="shared" si="1"/>
        <v>49170</v>
      </c>
      <c r="Q39" s="28"/>
      <c r="R39" s="29">
        <f t="shared" si="2"/>
        <v>49170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spans="1:55" s="11" customFormat="1" ht="15" customHeight="1" x14ac:dyDescent="0.2">
      <c r="A40" s="20">
        <v>3</v>
      </c>
      <c r="B40" s="21" t="s">
        <v>62</v>
      </c>
      <c r="C40" s="22">
        <v>4.0599999999999996</v>
      </c>
      <c r="D40" s="22">
        <v>0.3</v>
      </c>
      <c r="E40" s="22">
        <v>0.3</v>
      </c>
      <c r="F40" s="22">
        <v>0.3</v>
      </c>
      <c r="G40" s="22"/>
      <c r="H40" s="22"/>
      <c r="I40" s="22">
        <v>60</v>
      </c>
      <c r="J40" s="23">
        <f t="shared" si="7"/>
        <v>2.8108799999999996</v>
      </c>
      <c r="K40" s="24">
        <v>8</v>
      </c>
      <c r="L40" s="23">
        <f>C40*K40/100</f>
        <v>0.32479999999999998</v>
      </c>
      <c r="M40" s="26"/>
      <c r="N40" s="27">
        <f t="shared" si="8"/>
        <v>4.0356799999999993</v>
      </c>
      <c r="O40" s="27">
        <f t="shared" si="9"/>
        <v>8.095679999999998</v>
      </c>
      <c r="P40" s="28">
        <f t="shared" si="1"/>
        <v>69803.51999999999</v>
      </c>
      <c r="Q40" s="28"/>
      <c r="R40" s="29">
        <f t="shared" si="2"/>
        <v>69803.51999999999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spans="1:55" s="11" customFormat="1" ht="15" customHeight="1" x14ac:dyDescent="0.2">
      <c r="A41" s="20">
        <v>4</v>
      </c>
      <c r="B41" s="21" t="s">
        <v>63</v>
      </c>
      <c r="C41" s="25">
        <v>3</v>
      </c>
      <c r="D41" s="22"/>
      <c r="E41" s="22">
        <v>0.3</v>
      </c>
      <c r="F41" s="22">
        <v>0.3</v>
      </c>
      <c r="G41" s="22"/>
      <c r="H41" s="22"/>
      <c r="I41" s="22">
        <v>60</v>
      </c>
      <c r="J41" s="23">
        <f t="shared" si="7"/>
        <v>1.8</v>
      </c>
      <c r="K41" s="24"/>
      <c r="L41" s="25"/>
      <c r="M41" s="26"/>
      <c r="N41" s="27">
        <f t="shared" si="8"/>
        <v>2.4</v>
      </c>
      <c r="O41" s="27">
        <f t="shared" si="9"/>
        <v>5.4</v>
      </c>
      <c r="P41" s="28">
        <f t="shared" si="1"/>
        <v>44700</v>
      </c>
      <c r="Q41" s="28"/>
      <c r="R41" s="29">
        <f t="shared" si="2"/>
        <v>44700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</row>
    <row r="42" spans="1:55" s="11" customFormat="1" ht="15" customHeight="1" x14ac:dyDescent="0.2">
      <c r="A42" s="20">
        <v>5</v>
      </c>
      <c r="B42" s="21" t="s">
        <v>64</v>
      </c>
      <c r="C42" s="25">
        <v>3</v>
      </c>
      <c r="D42" s="22"/>
      <c r="E42" s="22">
        <v>0.3</v>
      </c>
      <c r="F42" s="22">
        <v>0.3</v>
      </c>
      <c r="G42" s="22"/>
      <c r="H42" s="22"/>
      <c r="I42" s="22">
        <v>60</v>
      </c>
      <c r="J42" s="23">
        <f t="shared" si="7"/>
        <v>1.8</v>
      </c>
      <c r="K42" s="24"/>
      <c r="L42" s="23"/>
      <c r="M42" s="26"/>
      <c r="N42" s="27">
        <f t="shared" si="8"/>
        <v>2.4</v>
      </c>
      <c r="O42" s="27">
        <f t="shared" si="9"/>
        <v>5.4</v>
      </c>
      <c r="P42" s="28">
        <f t="shared" si="1"/>
        <v>44700</v>
      </c>
      <c r="Q42" s="28"/>
      <c r="R42" s="29">
        <f t="shared" si="2"/>
        <v>44700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55" s="11" customFormat="1" ht="15" customHeight="1" x14ac:dyDescent="0.2">
      <c r="A43" s="20">
        <v>6</v>
      </c>
      <c r="B43" s="21" t="s">
        <v>65</v>
      </c>
      <c r="C43" s="25">
        <v>2.46</v>
      </c>
      <c r="D43" s="22"/>
      <c r="E43" s="22">
        <v>0.3</v>
      </c>
      <c r="F43" s="22"/>
      <c r="G43" s="22"/>
      <c r="H43" s="22"/>
      <c r="I43" s="22">
        <v>50</v>
      </c>
      <c r="J43" s="23">
        <f t="shared" si="7"/>
        <v>1.23</v>
      </c>
      <c r="K43" s="24"/>
      <c r="L43" s="25"/>
      <c r="M43" s="26"/>
      <c r="N43" s="27">
        <f t="shared" si="8"/>
        <v>1.53</v>
      </c>
      <c r="O43" s="27">
        <f t="shared" si="9"/>
        <v>3.99</v>
      </c>
      <c r="P43" s="28">
        <f t="shared" si="1"/>
        <v>36654</v>
      </c>
      <c r="Q43" s="28"/>
      <c r="R43" s="29">
        <f t="shared" si="2"/>
        <v>36654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</row>
    <row r="44" spans="1:55" s="11" customFormat="1" ht="15" customHeight="1" x14ac:dyDescent="0.2">
      <c r="A44" s="20">
        <v>7</v>
      </c>
      <c r="B44" s="21" t="s">
        <v>66</v>
      </c>
      <c r="C44" s="22">
        <v>2.46</v>
      </c>
      <c r="D44" s="22"/>
      <c r="E44" s="22">
        <v>0.3</v>
      </c>
      <c r="F44" s="22"/>
      <c r="G44" s="22">
        <v>0.4</v>
      </c>
      <c r="H44" s="22"/>
      <c r="I44" s="22">
        <v>60</v>
      </c>
      <c r="J44" s="23">
        <f t="shared" si="7"/>
        <v>1.476</v>
      </c>
      <c r="K44" s="24"/>
      <c r="L44" s="25"/>
      <c r="M44" s="26"/>
      <c r="N44" s="27">
        <f t="shared" si="8"/>
        <v>2.1760000000000002</v>
      </c>
      <c r="O44" s="27">
        <f t="shared" si="9"/>
        <v>4.6360000000000001</v>
      </c>
      <c r="P44" s="28">
        <f t="shared" si="1"/>
        <v>36654</v>
      </c>
      <c r="Q44" s="28"/>
      <c r="R44" s="29">
        <f t="shared" si="2"/>
        <v>36654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s="11" customFormat="1" ht="15" customHeight="1" x14ac:dyDescent="0.2">
      <c r="A45" s="20">
        <v>8</v>
      </c>
      <c r="B45" s="21" t="s">
        <v>67</v>
      </c>
      <c r="C45" s="22">
        <v>2.46</v>
      </c>
      <c r="D45" s="22"/>
      <c r="E45" s="22">
        <v>0.3</v>
      </c>
      <c r="F45" s="22">
        <v>0.3</v>
      </c>
      <c r="G45" s="22"/>
      <c r="H45" s="22"/>
      <c r="I45" s="22">
        <v>60</v>
      </c>
      <c r="J45" s="23">
        <f t="shared" si="7"/>
        <v>1.476</v>
      </c>
      <c r="K45" s="24"/>
      <c r="L45" s="23"/>
      <c r="M45" s="26"/>
      <c r="N45" s="27">
        <f t="shared" si="8"/>
        <v>2.0760000000000001</v>
      </c>
      <c r="O45" s="27">
        <f t="shared" si="9"/>
        <v>4.5359999999999996</v>
      </c>
      <c r="P45" s="28">
        <f t="shared" si="1"/>
        <v>36654</v>
      </c>
      <c r="Q45" s="28"/>
      <c r="R45" s="29">
        <f t="shared" si="2"/>
        <v>36654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1:55" s="11" customFormat="1" ht="15" customHeight="1" x14ac:dyDescent="0.2">
      <c r="A46" s="20">
        <v>9</v>
      </c>
      <c r="B46" s="21" t="s">
        <v>68</v>
      </c>
      <c r="C46" s="22">
        <v>2.66</v>
      </c>
      <c r="D46" s="22"/>
      <c r="E46" s="22">
        <v>0.3</v>
      </c>
      <c r="F46" s="22"/>
      <c r="G46" s="22">
        <v>0.4</v>
      </c>
      <c r="H46" s="22"/>
      <c r="I46" s="22">
        <v>70</v>
      </c>
      <c r="J46" s="23">
        <f t="shared" si="7"/>
        <v>1.8620000000000001</v>
      </c>
      <c r="K46" s="24"/>
      <c r="L46" s="23"/>
      <c r="M46" s="26"/>
      <c r="N46" s="27">
        <f t="shared" si="8"/>
        <v>2.5620000000000003</v>
      </c>
      <c r="O46" s="27">
        <f t="shared" si="9"/>
        <v>5.2220000000000004</v>
      </c>
      <c r="P46" s="28">
        <f t="shared" si="1"/>
        <v>39634</v>
      </c>
      <c r="Q46" s="28"/>
      <c r="R46" s="29">
        <f t="shared" si="2"/>
        <v>39634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spans="1:55" s="11" customFormat="1" ht="15" customHeight="1" x14ac:dyDescent="0.2">
      <c r="A47" s="20">
        <v>10</v>
      </c>
      <c r="B47" s="21" t="s">
        <v>69</v>
      </c>
      <c r="C47" s="22">
        <v>2.2599999999999998</v>
      </c>
      <c r="D47" s="22"/>
      <c r="E47" s="22">
        <v>0.3</v>
      </c>
      <c r="F47" s="22"/>
      <c r="G47" s="22"/>
      <c r="H47" s="22"/>
      <c r="I47" s="22">
        <v>50</v>
      </c>
      <c r="J47" s="23">
        <f t="shared" si="7"/>
        <v>1.1299999999999999</v>
      </c>
      <c r="K47" s="24"/>
      <c r="L47" s="25"/>
      <c r="M47" s="26"/>
      <c r="N47" s="27">
        <f t="shared" si="8"/>
        <v>1.43</v>
      </c>
      <c r="O47" s="27">
        <f t="shared" si="9"/>
        <v>3.6899999999999995</v>
      </c>
      <c r="P47" s="28">
        <f t="shared" si="1"/>
        <v>33673.999999999993</v>
      </c>
      <c r="Q47" s="28"/>
      <c r="R47" s="29">
        <f t="shared" si="2"/>
        <v>33673.999999999993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spans="1:55" s="11" customFormat="1" ht="15" customHeight="1" x14ac:dyDescent="0.2">
      <c r="A48" s="20">
        <v>11</v>
      </c>
      <c r="B48" s="21" t="s">
        <v>70</v>
      </c>
      <c r="C48" s="22">
        <v>3.12</v>
      </c>
      <c r="D48" s="22"/>
      <c r="E48" s="22">
        <v>0.3</v>
      </c>
      <c r="F48" s="22"/>
      <c r="G48" s="22">
        <v>0.4</v>
      </c>
      <c r="H48" s="22"/>
      <c r="I48" s="22">
        <v>70</v>
      </c>
      <c r="J48" s="23">
        <f t="shared" si="7"/>
        <v>2.1840000000000002</v>
      </c>
      <c r="K48" s="24"/>
      <c r="L48" s="25"/>
      <c r="M48" s="26"/>
      <c r="N48" s="27">
        <f t="shared" si="8"/>
        <v>2.8840000000000003</v>
      </c>
      <c r="O48" s="27">
        <f t="shared" si="9"/>
        <v>6.0040000000000004</v>
      </c>
      <c r="P48" s="28">
        <f t="shared" si="1"/>
        <v>46488</v>
      </c>
      <c r="Q48" s="28"/>
      <c r="R48" s="29">
        <f t="shared" si="2"/>
        <v>46488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</row>
    <row r="49" spans="1:55" s="11" customFormat="1" ht="15" customHeight="1" x14ac:dyDescent="0.2">
      <c r="A49" s="20">
        <v>12</v>
      </c>
      <c r="B49" s="21" t="s">
        <v>71</v>
      </c>
      <c r="C49" s="22">
        <v>2.66</v>
      </c>
      <c r="D49" s="22"/>
      <c r="E49" s="22">
        <v>0.3</v>
      </c>
      <c r="F49" s="22">
        <v>0.3</v>
      </c>
      <c r="G49" s="22"/>
      <c r="H49" s="22"/>
      <c r="I49" s="22">
        <v>60</v>
      </c>
      <c r="J49" s="23">
        <f t="shared" si="7"/>
        <v>1.5960000000000003</v>
      </c>
      <c r="K49" s="24"/>
      <c r="L49" s="25"/>
      <c r="M49" s="26"/>
      <c r="N49" s="27">
        <f t="shared" si="8"/>
        <v>2.1960000000000002</v>
      </c>
      <c r="O49" s="27">
        <f t="shared" si="9"/>
        <v>4.8559999999999999</v>
      </c>
      <c r="P49" s="28">
        <f t="shared" si="1"/>
        <v>39634</v>
      </c>
      <c r="Q49" s="28"/>
      <c r="R49" s="29">
        <f t="shared" si="2"/>
        <v>39634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spans="1:55" s="11" customFormat="1" ht="15" customHeight="1" x14ac:dyDescent="0.2">
      <c r="A50" s="20">
        <v>13</v>
      </c>
      <c r="B50" s="21" t="s">
        <v>72</v>
      </c>
      <c r="C50" s="22">
        <v>2.67</v>
      </c>
      <c r="D50" s="22"/>
      <c r="E50" s="22">
        <v>0.3</v>
      </c>
      <c r="F50" s="22"/>
      <c r="G50" s="22">
        <v>0.4</v>
      </c>
      <c r="H50" s="22"/>
      <c r="I50" s="22">
        <v>70</v>
      </c>
      <c r="J50" s="23">
        <f t="shared" si="7"/>
        <v>1.869</v>
      </c>
      <c r="K50" s="24"/>
      <c r="L50" s="23"/>
      <c r="M50" s="26"/>
      <c r="N50" s="27">
        <f t="shared" si="8"/>
        <v>2.569</v>
      </c>
      <c r="O50" s="27">
        <f t="shared" si="9"/>
        <v>5.2389999999999999</v>
      </c>
      <c r="P50" s="28">
        <f t="shared" si="1"/>
        <v>39783</v>
      </c>
      <c r="Q50" s="28"/>
      <c r="R50" s="29">
        <f t="shared" si="2"/>
        <v>39783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spans="1:55" s="11" customFormat="1" ht="15" customHeight="1" x14ac:dyDescent="0.2">
      <c r="A51" s="20">
        <v>14</v>
      </c>
      <c r="B51" s="21" t="s">
        <v>73</v>
      </c>
      <c r="C51" s="25">
        <v>3.63</v>
      </c>
      <c r="D51" s="22"/>
      <c r="E51" s="22">
        <v>0.3</v>
      </c>
      <c r="F51" s="22"/>
      <c r="G51" s="22">
        <v>0.2</v>
      </c>
      <c r="H51" s="22"/>
      <c r="I51" s="22">
        <v>40</v>
      </c>
      <c r="J51" s="23">
        <f t="shared" si="7"/>
        <v>1.5245999999999997</v>
      </c>
      <c r="K51" s="24">
        <v>5</v>
      </c>
      <c r="L51" s="23">
        <f>C51*K51/100</f>
        <v>0.18149999999999999</v>
      </c>
      <c r="M51" s="26"/>
      <c r="N51" s="27">
        <f t="shared" si="8"/>
        <v>2.2060999999999993</v>
      </c>
      <c r="O51" s="27">
        <f t="shared" si="9"/>
        <v>5.8360999999999992</v>
      </c>
      <c r="P51" s="28">
        <f t="shared" si="1"/>
        <v>56791.349999999991</v>
      </c>
      <c r="Q51" s="28"/>
      <c r="R51" s="29">
        <f t="shared" si="2"/>
        <v>56791.349999999991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55" s="11" customFormat="1" ht="15" customHeight="1" x14ac:dyDescent="0.2">
      <c r="A52" s="20">
        <v>15</v>
      </c>
      <c r="B52" s="21" t="s">
        <v>74</v>
      </c>
      <c r="C52" s="25">
        <v>2.2599999999999998</v>
      </c>
      <c r="D52" s="22"/>
      <c r="E52" s="22">
        <v>0.3</v>
      </c>
      <c r="F52" s="22"/>
      <c r="G52" s="22">
        <v>0.4</v>
      </c>
      <c r="H52" s="22"/>
      <c r="I52" s="22">
        <v>60</v>
      </c>
      <c r="J52" s="23">
        <f t="shared" si="7"/>
        <v>1.3559999999999999</v>
      </c>
      <c r="K52" s="24"/>
      <c r="L52" s="23"/>
      <c r="M52" s="26"/>
      <c r="N52" s="27">
        <f t="shared" si="8"/>
        <v>2.056</v>
      </c>
      <c r="O52" s="27">
        <f t="shared" si="9"/>
        <v>4.3159999999999998</v>
      </c>
      <c r="P52" s="28">
        <f t="shared" si="1"/>
        <v>33673.999999999993</v>
      </c>
      <c r="Q52" s="28"/>
      <c r="R52" s="29">
        <f t="shared" si="2"/>
        <v>33673.999999999993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spans="1:55" s="11" customFormat="1" ht="15" customHeight="1" x14ac:dyDescent="0.2">
      <c r="A53" s="20">
        <v>16</v>
      </c>
      <c r="B53" s="30" t="s">
        <v>75</v>
      </c>
      <c r="C53" s="22">
        <v>2.06</v>
      </c>
      <c r="D53" s="22"/>
      <c r="E53" s="22">
        <v>0.3</v>
      </c>
      <c r="F53" s="31"/>
      <c r="G53" s="22"/>
      <c r="H53" s="26"/>
      <c r="I53" s="22">
        <v>60</v>
      </c>
      <c r="J53" s="23">
        <f>(C53+D53+L53)*I53/100</f>
        <v>1.236</v>
      </c>
      <c r="K53" s="32"/>
      <c r="L53" s="23"/>
      <c r="M53" s="22"/>
      <c r="N53" s="27">
        <f t="shared" si="8"/>
        <v>1.536</v>
      </c>
      <c r="O53" s="27">
        <f>N53+C53</f>
        <v>3.5960000000000001</v>
      </c>
      <c r="P53" s="28">
        <f t="shared" si="1"/>
        <v>30694</v>
      </c>
      <c r="Q53" s="28"/>
      <c r="R53" s="29">
        <f t="shared" si="2"/>
        <v>30694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spans="1:55" s="11" customFormat="1" ht="15" customHeight="1" x14ac:dyDescent="0.2">
      <c r="A54" s="20">
        <v>17</v>
      </c>
      <c r="B54" s="30" t="s">
        <v>76</v>
      </c>
      <c r="C54" s="25">
        <v>2.34</v>
      </c>
      <c r="D54" s="22"/>
      <c r="E54" s="22"/>
      <c r="F54" s="31"/>
      <c r="G54" s="22"/>
      <c r="H54" s="26"/>
      <c r="I54" s="22">
        <v>40</v>
      </c>
      <c r="J54" s="23"/>
      <c r="K54" s="32"/>
      <c r="L54" s="23"/>
      <c r="M54" s="22"/>
      <c r="N54" s="27">
        <f t="shared" si="8"/>
        <v>0</v>
      </c>
      <c r="O54" s="27">
        <f>N54+C54</f>
        <v>2.34</v>
      </c>
      <c r="P54" s="28">
        <f t="shared" si="1"/>
        <v>34866</v>
      </c>
      <c r="Q54" s="28"/>
      <c r="R54" s="29">
        <f t="shared" si="2"/>
        <v>34866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spans="1:55" s="11" customFormat="1" ht="15" customHeight="1" x14ac:dyDescent="0.2">
      <c r="A55" s="20">
        <v>18</v>
      </c>
      <c r="B55" s="30" t="s">
        <v>77</v>
      </c>
      <c r="C55" s="25">
        <v>2.34</v>
      </c>
      <c r="D55" s="22"/>
      <c r="E55" s="22">
        <v>0.3</v>
      </c>
      <c r="F55" s="31"/>
      <c r="G55" s="22"/>
      <c r="H55" s="26"/>
      <c r="I55" s="22">
        <v>50</v>
      </c>
      <c r="J55" s="23">
        <f>(C55+D55+L55)*I55/100</f>
        <v>1.17</v>
      </c>
      <c r="K55" s="32"/>
      <c r="L55" s="23"/>
      <c r="M55" s="22"/>
      <c r="N55" s="27">
        <f>(D55+E55+F55+H55+G55+J55+L55+M55)</f>
        <v>1.47</v>
      </c>
      <c r="O55" s="27">
        <f>N55+C55</f>
        <v>3.8099999999999996</v>
      </c>
      <c r="P55" s="28">
        <f t="shared" si="1"/>
        <v>34866</v>
      </c>
      <c r="Q55" s="28"/>
      <c r="R55" s="29">
        <f t="shared" si="2"/>
        <v>34866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spans="1:55" s="11" customFormat="1" x14ac:dyDescent="0.2">
      <c r="A56" s="15" t="s">
        <v>78</v>
      </c>
      <c r="B56" s="16" t="s">
        <v>79</v>
      </c>
      <c r="C56" s="25"/>
      <c r="D56" s="22"/>
      <c r="E56" s="22"/>
      <c r="F56" s="22"/>
      <c r="G56" s="22"/>
      <c r="H56" s="22"/>
      <c r="I56" s="22"/>
      <c r="J56" s="23"/>
      <c r="K56" s="24"/>
      <c r="L56" s="23"/>
      <c r="M56" s="26"/>
      <c r="N56" s="27"/>
      <c r="O56" s="27"/>
      <c r="P56" s="28"/>
      <c r="Q56" s="28"/>
      <c r="R56" s="125">
        <f>SUM(R57:R70)</f>
        <v>632111.64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spans="1:55" s="11" customFormat="1" ht="15" customHeight="1" x14ac:dyDescent="0.2">
      <c r="A57" s="20">
        <v>1</v>
      </c>
      <c r="B57" s="21" t="s">
        <v>80</v>
      </c>
      <c r="C57" s="25">
        <v>4.32</v>
      </c>
      <c r="D57" s="22"/>
      <c r="E57" s="22"/>
      <c r="F57" s="22"/>
      <c r="G57" s="22"/>
      <c r="H57" s="22"/>
      <c r="I57" s="22">
        <v>70</v>
      </c>
      <c r="J57" s="23">
        <f t="shared" ref="J57:J69" si="10">(C57+D57+L57)*I57/100</f>
        <v>3.0240000000000005</v>
      </c>
      <c r="K57" s="24"/>
      <c r="L57" s="23"/>
      <c r="M57" s="26"/>
      <c r="N57" s="27">
        <f t="shared" ref="N57:N70" si="11">(D57+E57+F57+H57+G57+J57+L57+M57)</f>
        <v>3.0240000000000005</v>
      </c>
      <c r="O57" s="27">
        <f t="shared" ref="O57:O69" si="12">N57+C57</f>
        <v>7.3440000000000012</v>
      </c>
      <c r="P57" s="28">
        <f t="shared" si="1"/>
        <v>64368</v>
      </c>
      <c r="Q57" s="28"/>
      <c r="R57" s="29">
        <f t="shared" si="2"/>
        <v>64368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</row>
    <row r="58" spans="1:55" s="11" customFormat="1" ht="15" customHeight="1" x14ac:dyDescent="0.2">
      <c r="A58" s="20">
        <v>2</v>
      </c>
      <c r="B58" s="21" t="s">
        <v>81</v>
      </c>
      <c r="C58" s="25">
        <v>2.67</v>
      </c>
      <c r="D58" s="22">
        <v>0.4</v>
      </c>
      <c r="E58" s="22">
        <v>0.3</v>
      </c>
      <c r="F58" s="22"/>
      <c r="G58" s="22">
        <v>0.2</v>
      </c>
      <c r="H58" s="22"/>
      <c r="I58" s="22">
        <v>50</v>
      </c>
      <c r="J58" s="23">
        <f t="shared" si="10"/>
        <v>1.5349999999999999</v>
      </c>
      <c r="K58" s="24"/>
      <c r="L58" s="23"/>
      <c r="M58" s="26"/>
      <c r="N58" s="27">
        <f t="shared" si="11"/>
        <v>2.4349999999999996</v>
      </c>
      <c r="O58" s="27">
        <f t="shared" si="12"/>
        <v>5.1049999999999995</v>
      </c>
      <c r="P58" s="28">
        <f t="shared" si="1"/>
        <v>45743</v>
      </c>
      <c r="Q58" s="28"/>
      <c r="R58" s="29">
        <f t="shared" si="2"/>
        <v>45743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59" spans="1:55" s="11" customFormat="1" ht="15" customHeight="1" x14ac:dyDescent="0.2">
      <c r="A59" s="20">
        <v>3</v>
      </c>
      <c r="B59" s="21" t="s">
        <v>82</v>
      </c>
      <c r="C59" s="25">
        <v>3.33</v>
      </c>
      <c r="D59" s="22"/>
      <c r="E59" s="22">
        <v>0.3</v>
      </c>
      <c r="F59" s="22"/>
      <c r="G59" s="22"/>
      <c r="H59" s="22"/>
      <c r="I59" s="22">
        <v>40</v>
      </c>
      <c r="J59" s="23">
        <f>(C59+D59+L59)*I59/100</f>
        <v>1.3319999999999999</v>
      </c>
      <c r="K59" s="24"/>
      <c r="L59" s="23"/>
      <c r="M59" s="26"/>
      <c r="N59" s="27">
        <f t="shared" si="11"/>
        <v>1.6319999999999999</v>
      </c>
      <c r="O59" s="27">
        <f>N59+C59</f>
        <v>4.9619999999999997</v>
      </c>
      <c r="P59" s="28">
        <f t="shared" si="1"/>
        <v>49617</v>
      </c>
      <c r="Q59" s="28"/>
      <c r="R59" s="29">
        <f t="shared" si="2"/>
        <v>49617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</row>
    <row r="60" spans="1:55" s="11" customFormat="1" ht="15" customHeight="1" x14ac:dyDescent="0.2">
      <c r="A60" s="20">
        <v>4</v>
      </c>
      <c r="B60" s="21" t="s">
        <v>83</v>
      </c>
      <c r="C60" s="25">
        <v>3</v>
      </c>
      <c r="D60" s="22"/>
      <c r="E60" s="22">
        <v>0.3</v>
      </c>
      <c r="F60" s="22"/>
      <c r="G60" s="22">
        <v>0.2</v>
      </c>
      <c r="H60" s="22"/>
      <c r="I60" s="22">
        <v>50</v>
      </c>
      <c r="J60" s="23">
        <f t="shared" si="10"/>
        <v>1.5</v>
      </c>
      <c r="K60" s="24"/>
      <c r="L60" s="25"/>
      <c r="M60" s="26"/>
      <c r="N60" s="27">
        <f t="shared" si="11"/>
        <v>2</v>
      </c>
      <c r="O60" s="27">
        <f t="shared" si="12"/>
        <v>5</v>
      </c>
      <c r="P60" s="28">
        <f t="shared" si="1"/>
        <v>44700</v>
      </c>
      <c r="Q60" s="28"/>
      <c r="R60" s="29">
        <f t="shared" si="2"/>
        <v>44700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spans="1:55" s="11" customFormat="1" ht="15" customHeight="1" x14ac:dyDescent="0.2">
      <c r="A61" s="20">
        <v>5</v>
      </c>
      <c r="B61" s="21" t="s">
        <v>84</v>
      </c>
      <c r="C61" s="22">
        <v>2.67</v>
      </c>
      <c r="D61" s="22"/>
      <c r="E61" s="22">
        <v>0.3</v>
      </c>
      <c r="F61" s="22"/>
      <c r="G61" s="22"/>
      <c r="H61" s="22"/>
      <c r="I61" s="22">
        <v>40</v>
      </c>
      <c r="J61" s="23">
        <f t="shared" si="10"/>
        <v>1.0680000000000001</v>
      </c>
      <c r="K61" s="24"/>
      <c r="L61" s="23"/>
      <c r="M61" s="26"/>
      <c r="N61" s="27">
        <f t="shared" si="11"/>
        <v>1.3680000000000001</v>
      </c>
      <c r="O61" s="27">
        <f t="shared" si="12"/>
        <v>4.0380000000000003</v>
      </c>
      <c r="P61" s="28">
        <f t="shared" si="1"/>
        <v>39783</v>
      </c>
      <c r="Q61" s="28"/>
      <c r="R61" s="29">
        <f t="shared" si="2"/>
        <v>39783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</row>
    <row r="62" spans="1:55" s="11" customFormat="1" ht="15" customHeight="1" x14ac:dyDescent="0.2">
      <c r="A62" s="20">
        <v>6</v>
      </c>
      <c r="B62" s="21" t="s">
        <v>85</v>
      </c>
      <c r="C62" s="25">
        <v>4.0599999999999996</v>
      </c>
      <c r="D62" s="22"/>
      <c r="E62" s="22">
        <v>0.3</v>
      </c>
      <c r="F62" s="22"/>
      <c r="G62" s="22"/>
      <c r="H62" s="22"/>
      <c r="I62" s="22">
        <v>40</v>
      </c>
      <c r="J62" s="23">
        <f t="shared" si="10"/>
        <v>1.7214399999999999</v>
      </c>
      <c r="K62" s="24">
        <v>6</v>
      </c>
      <c r="L62" s="23">
        <f>C62*K62/100</f>
        <v>0.24359999999999998</v>
      </c>
      <c r="M62" s="26"/>
      <c r="N62" s="27">
        <f t="shared" si="11"/>
        <v>2.2650399999999995</v>
      </c>
      <c r="O62" s="27">
        <f t="shared" si="12"/>
        <v>6.3250399999999996</v>
      </c>
      <c r="P62" s="28">
        <f t="shared" si="1"/>
        <v>64123.639999999992</v>
      </c>
      <c r="Q62" s="28"/>
      <c r="R62" s="29">
        <f t="shared" si="2"/>
        <v>64123.639999999992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</row>
    <row r="63" spans="1:55" s="11" customFormat="1" ht="15" customHeight="1" x14ac:dyDescent="0.2">
      <c r="A63" s="20">
        <v>7</v>
      </c>
      <c r="B63" s="21" t="s">
        <v>86</v>
      </c>
      <c r="C63" s="22">
        <v>3.46</v>
      </c>
      <c r="D63" s="22"/>
      <c r="E63" s="22">
        <v>0.3</v>
      </c>
      <c r="F63" s="22"/>
      <c r="G63" s="22">
        <v>0.2</v>
      </c>
      <c r="H63" s="22"/>
      <c r="I63" s="22">
        <v>50</v>
      </c>
      <c r="J63" s="23">
        <f t="shared" si="10"/>
        <v>1.73</v>
      </c>
      <c r="K63" s="24"/>
      <c r="L63" s="23"/>
      <c r="M63" s="26"/>
      <c r="N63" s="27">
        <f t="shared" si="11"/>
        <v>2.23</v>
      </c>
      <c r="O63" s="27">
        <f t="shared" si="12"/>
        <v>5.6899999999999995</v>
      </c>
      <c r="P63" s="28">
        <f t="shared" si="1"/>
        <v>51554</v>
      </c>
      <c r="Q63" s="28"/>
      <c r="R63" s="29">
        <f t="shared" si="2"/>
        <v>51554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</row>
    <row r="64" spans="1:55" s="11" customFormat="1" ht="15" customHeight="1" x14ac:dyDescent="0.2">
      <c r="A64" s="20">
        <v>8</v>
      </c>
      <c r="B64" s="21" t="s">
        <v>87</v>
      </c>
      <c r="C64" s="22">
        <v>3.06</v>
      </c>
      <c r="D64" s="35"/>
      <c r="E64" s="22">
        <v>0.3</v>
      </c>
      <c r="F64" s="35"/>
      <c r="G64" s="22"/>
      <c r="H64" s="22"/>
      <c r="I64" s="22">
        <v>40</v>
      </c>
      <c r="J64" s="23">
        <f t="shared" si="10"/>
        <v>1.224</v>
      </c>
      <c r="K64" s="24"/>
      <c r="L64" s="36"/>
      <c r="M64" s="37"/>
      <c r="N64" s="27">
        <f t="shared" si="11"/>
        <v>1.524</v>
      </c>
      <c r="O64" s="27">
        <f t="shared" si="12"/>
        <v>4.5839999999999996</v>
      </c>
      <c r="P64" s="28">
        <f t="shared" si="1"/>
        <v>45594</v>
      </c>
      <c r="Q64" s="28"/>
      <c r="R64" s="29">
        <f t="shared" si="2"/>
        <v>45594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</row>
    <row r="65" spans="1:55" s="11" customFormat="1" ht="15" customHeight="1" x14ac:dyDescent="0.2">
      <c r="A65" s="20">
        <v>9</v>
      </c>
      <c r="B65" s="21" t="s">
        <v>88</v>
      </c>
      <c r="C65" s="22"/>
      <c r="D65" s="22"/>
      <c r="E65" s="22"/>
      <c r="F65" s="22"/>
      <c r="G65" s="22"/>
      <c r="H65" s="22"/>
      <c r="I65" s="22"/>
      <c r="J65" s="23"/>
      <c r="K65" s="24"/>
      <c r="L65" s="23"/>
      <c r="M65" s="26"/>
      <c r="N65" s="27"/>
      <c r="O65" s="27">
        <f t="shared" si="12"/>
        <v>0</v>
      </c>
      <c r="P65" s="28"/>
      <c r="Q65" s="28"/>
      <c r="R65" s="2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spans="1:55" s="11" customFormat="1" ht="15" customHeight="1" x14ac:dyDescent="0.2">
      <c r="A66" s="20">
        <v>10</v>
      </c>
      <c r="B66" s="21" t="s">
        <v>89</v>
      </c>
      <c r="C66" s="22">
        <v>2.86</v>
      </c>
      <c r="D66" s="22"/>
      <c r="E66" s="22">
        <v>0.3</v>
      </c>
      <c r="F66" s="22"/>
      <c r="G66" s="22">
        <v>0.2</v>
      </c>
      <c r="H66" s="22"/>
      <c r="I66" s="22">
        <v>50</v>
      </c>
      <c r="J66" s="23">
        <f t="shared" si="10"/>
        <v>1.43</v>
      </c>
      <c r="K66" s="24"/>
      <c r="L66" s="23"/>
      <c r="M66" s="26"/>
      <c r="N66" s="27">
        <f t="shared" si="11"/>
        <v>1.93</v>
      </c>
      <c r="O66" s="27">
        <f t="shared" si="12"/>
        <v>4.79</v>
      </c>
      <c r="P66" s="28">
        <f t="shared" si="1"/>
        <v>42614</v>
      </c>
      <c r="Q66" s="28"/>
      <c r="R66" s="29">
        <f t="shared" si="2"/>
        <v>42614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spans="1:55" s="11" customFormat="1" ht="15" customHeight="1" x14ac:dyDescent="0.2">
      <c r="A67" s="20">
        <v>11</v>
      </c>
      <c r="B67" s="21" t="s">
        <v>90</v>
      </c>
      <c r="C67" s="22">
        <v>2.66</v>
      </c>
      <c r="D67" s="22"/>
      <c r="E67" s="22">
        <v>0.3</v>
      </c>
      <c r="F67" s="22"/>
      <c r="G67" s="22"/>
      <c r="H67" s="22"/>
      <c r="I67" s="22">
        <v>40</v>
      </c>
      <c r="J67" s="23">
        <f t="shared" si="10"/>
        <v>1.0640000000000001</v>
      </c>
      <c r="K67" s="24"/>
      <c r="L67" s="25"/>
      <c r="M67" s="26"/>
      <c r="N67" s="27">
        <f t="shared" si="11"/>
        <v>1.3640000000000001</v>
      </c>
      <c r="O67" s="27">
        <f t="shared" si="12"/>
        <v>4.024</v>
      </c>
      <c r="P67" s="28">
        <f t="shared" si="1"/>
        <v>39634</v>
      </c>
      <c r="Q67" s="28"/>
      <c r="R67" s="29">
        <f t="shared" si="2"/>
        <v>39634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spans="1:55" s="11" customFormat="1" ht="15" customHeight="1" x14ac:dyDescent="0.2">
      <c r="A68" s="20">
        <v>12</v>
      </c>
      <c r="B68" s="21" t="s">
        <v>91</v>
      </c>
      <c r="C68" s="25">
        <v>2.66</v>
      </c>
      <c r="D68" s="22">
        <v>0.3</v>
      </c>
      <c r="E68" s="22">
        <v>0.3</v>
      </c>
      <c r="F68" s="22"/>
      <c r="G68" s="22">
        <v>0.2</v>
      </c>
      <c r="H68" s="22"/>
      <c r="I68" s="22">
        <v>50</v>
      </c>
      <c r="J68" s="23">
        <f t="shared" si="10"/>
        <v>1.48</v>
      </c>
      <c r="K68" s="24"/>
      <c r="L68" s="23"/>
      <c r="M68" s="26"/>
      <c r="N68" s="27">
        <f t="shared" si="11"/>
        <v>2.2800000000000002</v>
      </c>
      <c r="O68" s="27">
        <f t="shared" si="12"/>
        <v>4.9400000000000004</v>
      </c>
      <c r="P68" s="28">
        <f t="shared" si="1"/>
        <v>44104</v>
      </c>
      <c r="Q68" s="28"/>
      <c r="R68" s="29">
        <f t="shared" si="2"/>
        <v>44104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</row>
    <row r="69" spans="1:55" s="11" customFormat="1" ht="15" customHeight="1" x14ac:dyDescent="0.2">
      <c r="A69" s="20">
        <v>13</v>
      </c>
      <c r="B69" s="21" t="s">
        <v>92</v>
      </c>
      <c r="C69" s="22">
        <v>4.0599999999999996</v>
      </c>
      <c r="D69" s="22"/>
      <c r="E69" s="22">
        <v>0.3</v>
      </c>
      <c r="F69" s="22"/>
      <c r="G69" s="22"/>
      <c r="H69" s="22"/>
      <c r="I69" s="22">
        <v>40</v>
      </c>
      <c r="J69" s="23">
        <f t="shared" si="10"/>
        <v>1.6239999999999997</v>
      </c>
      <c r="K69" s="24"/>
      <c r="L69" s="23"/>
      <c r="M69" s="26"/>
      <c r="N69" s="27">
        <f t="shared" si="11"/>
        <v>1.9239999999999997</v>
      </c>
      <c r="O69" s="27">
        <f t="shared" si="12"/>
        <v>5.9839999999999991</v>
      </c>
      <c r="P69" s="28">
        <f t="shared" si="1"/>
        <v>60493.999999999993</v>
      </c>
      <c r="Q69" s="28"/>
      <c r="R69" s="29">
        <f t="shared" si="2"/>
        <v>60493.999999999993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spans="1:55" s="11" customFormat="1" ht="15" customHeight="1" x14ac:dyDescent="0.2">
      <c r="A70" s="20">
        <v>14</v>
      </c>
      <c r="B70" s="30" t="s">
        <v>93</v>
      </c>
      <c r="C70" s="25">
        <v>2.67</v>
      </c>
      <c r="D70" s="22"/>
      <c r="E70" s="22">
        <v>0.3</v>
      </c>
      <c r="F70" s="31"/>
      <c r="G70" s="22"/>
      <c r="H70" s="26"/>
      <c r="I70" s="22">
        <v>40</v>
      </c>
      <c r="J70" s="38">
        <f>(C70+D70+L70)*I70/100</f>
        <v>1.0680000000000001</v>
      </c>
      <c r="K70" s="32"/>
      <c r="L70" s="23"/>
      <c r="M70" s="22"/>
      <c r="N70" s="27">
        <f t="shared" si="11"/>
        <v>1.3680000000000001</v>
      </c>
      <c r="O70" s="27">
        <f>N70+C70</f>
        <v>4.0380000000000003</v>
      </c>
      <c r="P70" s="28">
        <f t="shared" si="1"/>
        <v>39783</v>
      </c>
      <c r="Q70" s="28"/>
      <c r="R70" s="29">
        <f t="shared" si="2"/>
        <v>39783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spans="1:55" s="11" customFormat="1" x14ac:dyDescent="0.2">
      <c r="A71" s="15" t="s">
        <v>94</v>
      </c>
      <c r="B71" s="16" t="s">
        <v>95</v>
      </c>
      <c r="C71" s="25"/>
      <c r="D71" s="22"/>
      <c r="E71" s="22"/>
      <c r="F71" s="22"/>
      <c r="G71" s="22"/>
      <c r="H71" s="22"/>
      <c r="I71" s="22"/>
      <c r="J71" s="23"/>
      <c r="K71" s="24"/>
      <c r="L71" s="23"/>
      <c r="M71" s="26"/>
      <c r="N71" s="27"/>
      <c r="O71" s="27"/>
      <c r="P71" s="28"/>
      <c r="Q71" s="28"/>
      <c r="R71" s="125">
        <f>SUM(R72:R83)</f>
        <v>521672.84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spans="1:55" s="11" customFormat="1" ht="15" customHeight="1" x14ac:dyDescent="0.2">
      <c r="A72" s="20">
        <v>1</v>
      </c>
      <c r="B72" s="21" t="s">
        <v>96</v>
      </c>
      <c r="C72" s="25">
        <v>3</v>
      </c>
      <c r="D72" s="22">
        <v>0.4</v>
      </c>
      <c r="E72" s="22">
        <v>0.3</v>
      </c>
      <c r="F72" s="22">
        <v>0.1</v>
      </c>
      <c r="G72" s="22"/>
      <c r="H72" s="22"/>
      <c r="I72" s="22">
        <v>40</v>
      </c>
      <c r="J72" s="23">
        <f t="shared" ref="J72:J80" si="13">(C72+D72+L72)*I72/100</f>
        <v>1.36</v>
      </c>
      <c r="K72" s="24"/>
      <c r="L72" s="23"/>
      <c r="M72" s="26">
        <v>0.3</v>
      </c>
      <c r="N72" s="27">
        <f t="shared" ref="N72:N80" si="14">(D72+E72+F72+H72+G72+J72+L72+M72)</f>
        <v>2.46</v>
      </c>
      <c r="O72" s="27">
        <f t="shared" ref="O72:O80" si="15">N72+C72</f>
        <v>5.46</v>
      </c>
      <c r="P72" s="28">
        <f t="shared" si="1"/>
        <v>50660</v>
      </c>
      <c r="Q72" s="28"/>
      <c r="R72" s="29">
        <f t="shared" si="2"/>
        <v>50660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spans="1:55" s="11" customFormat="1" ht="15" customHeight="1" x14ac:dyDescent="0.2">
      <c r="A73" s="20">
        <v>2</v>
      </c>
      <c r="B73" s="30" t="s">
        <v>97</v>
      </c>
      <c r="C73" s="25">
        <v>4.0599999999999996</v>
      </c>
      <c r="D73" s="22">
        <v>0.3</v>
      </c>
      <c r="E73" s="22">
        <v>0.3</v>
      </c>
      <c r="F73" s="31"/>
      <c r="G73" s="22">
        <v>0.2</v>
      </c>
      <c r="H73" s="26">
        <v>0.4</v>
      </c>
      <c r="I73" s="22">
        <v>40</v>
      </c>
      <c r="J73" s="23">
        <f>(C73+D73+L73)*I73/100</f>
        <v>1.9063999999999997</v>
      </c>
      <c r="K73" s="39">
        <v>10</v>
      </c>
      <c r="L73" s="23">
        <f>C73*K73/100</f>
        <v>0.40599999999999992</v>
      </c>
      <c r="M73" s="22"/>
      <c r="N73" s="27">
        <f t="shared" si="14"/>
        <v>3.5123999999999995</v>
      </c>
      <c r="O73" s="27">
        <f>N73+C73</f>
        <v>7.5723999999999991</v>
      </c>
      <c r="P73" s="28">
        <f t="shared" ref="P73:P136" si="16">(C73+D73+L73)*1490000*1%</f>
        <v>71013.399999999994</v>
      </c>
      <c r="Q73" s="28"/>
      <c r="R73" s="29">
        <f t="shared" ref="R73:R136" si="17">P73+Q73</f>
        <v>71013.399999999994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spans="1:55" s="11" customFormat="1" ht="15" customHeight="1" x14ac:dyDescent="0.2">
      <c r="A74" s="20">
        <v>3</v>
      </c>
      <c r="B74" s="21" t="s">
        <v>98</v>
      </c>
      <c r="C74" s="25">
        <v>2.66</v>
      </c>
      <c r="D74" s="22">
        <v>0.3</v>
      </c>
      <c r="E74" s="22">
        <v>0.3</v>
      </c>
      <c r="F74" s="22">
        <v>0.1</v>
      </c>
      <c r="G74" s="22"/>
      <c r="H74" s="22"/>
      <c r="I74" s="22">
        <v>40</v>
      </c>
      <c r="J74" s="23">
        <f>(C74+D74+L74)*I74/100</f>
        <v>1.1840000000000002</v>
      </c>
      <c r="K74" s="24"/>
      <c r="L74" s="23"/>
      <c r="M74" s="26"/>
      <c r="N74" s="27">
        <f>(D74+E74+F74+H74+G74+J74+L74+M74)</f>
        <v>1.8840000000000001</v>
      </c>
      <c r="O74" s="27">
        <f>N74+C74</f>
        <v>4.5440000000000005</v>
      </c>
      <c r="P74" s="28">
        <f t="shared" si="16"/>
        <v>44104</v>
      </c>
      <c r="Q74" s="28"/>
      <c r="R74" s="29">
        <f t="shared" si="17"/>
        <v>44104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spans="1:55" s="11" customFormat="1" ht="15" customHeight="1" x14ac:dyDescent="0.2">
      <c r="A75" s="20">
        <v>4</v>
      </c>
      <c r="B75" s="21" t="s">
        <v>99</v>
      </c>
      <c r="C75" s="25"/>
      <c r="D75" s="22"/>
      <c r="E75" s="22"/>
      <c r="F75" s="22"/>
      <c r="G75" s="22"/>
      <c r="H75" s="22"/>
      <c r="I75" s="22"/>
      <c r="J75" s="23"/>
      <c r="K75" s="24"/>
      <c r="L75" s="23"/>
      <c r="M75" s="26"/>
      <c r="N75" s="27"/>
      <c r="O75" s="27">
        <f t="shared" si="15"/>
        <v>0</v>
      </c>
      <c r="P75" s="28"/>
      <c r="Q75" s="28"/>
      <c r="R75" s="2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spans="1:55" s="11" customFormat="1" ht="15" customHeight="1" x14ac:dyDescent="0.2">
      <c r="A76" s="20">
        <v>5</v>
      </c>
      <c r="B76" s="21" t="s">
        <v>100</v>
      </c>
      <c r="C76" s="22">
        <v>4.0599999999999996</v>
      </c>
      <c r="D76" s="22"/>
      <c r="E76" s="22">
        <v>0.3</v>
      </c>
      <c r="F76" s="22">
        <v>0.1</v>
      </c>
      <c r="G76" s="22"/>
      <c r="H76" s="22"/>
      <c r="I76" s="22">
        <v>40</v>
      </c>
      <c r="J76" s="23">
        <f t="shared" si="13"/>
        <v>1.77016</v>
      </c>
      <c r="K76" s="24">
        <v>9</v>
      </c>
      <c r="L76" s="23">
        <f>C76*K76/100</f>
        <v>0.3654</v>
      </c>
      <c r="M76" s="26"/>
      <c r="N76" s="27">
        <f t="shared" si="14"/>
        <v>2.5355600000000003</v>
      </c>
      <c r="O76" s="27">
        <f t="shared" si="15"/>
        <v>6.5955599999999999</v>
      </c>
      <c r="P76" s="28">
        <f t="shared" si="16"/>
        <v>65938.460000000006</v>
      </c>
      <c r="Q76" s="28"/>
      <c r="R76" s="29">
        <f t="shared" si="17"/>
        <v>65938.460000000006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spans="1:55" s="11" customFormat="1" ht="15" customHeight="1" x14ac:dyDescent="0.2">
      <c r="A77" s="20">
        <v>6</v>
      </c>
      <c r="B77" s="21" t="s">
        <v>101</v>
      </c>
      <c r="C77" s="22">
        <v>3.06</v>
      </c>
      <c r="D77" s="22"/>
      <c r="E77" s="22">
        <v>0.3</v>
      </c>
      <c r="F77" s="22">
        <v>0.1</v>
      </c>
      <c r="G77" s="22"/>
      <c r="H77" s="22"/>
      <c r="I77" s="22">
        <v>40</v>
      </c>
      <c r="J77" s="23">
        <f t="shared" si="13"/>
        <v>1.224</v>
      </c>
      <c r="K77" s="24"/>
      <c r="L77" s="25"/>
      <c r="M77" s="26"/>
      <c r="N77" s="27">
        <f t="shared" si="14"/>
        <v>1.6240000000000001</v>
      </c>
      <c r="O77" s="27">
        <f t="shared" si="15"/>
        <v>4.6840000000000002</v>
      </c>
      <c r="P77" s="28">
        <f t="shared" si="16"/>
        <v>45594</v>
      </c>
      <c r="Q77" s="28"/>
      <c r="R77" s="29">
        <f t="shared" si="17"/>
        <v>45594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spans="1:55" s="11" customFormat="1" ht="15" customHeight="1" x14ac:dyDescent="0.2">
      <c r="A78" s="20">
        <v>7</v>
      </c>
      <c r="B78" s="30" t="s">
        <v>102</v>
      </c>
      <c r="C78" s="25">
        <v>4.0599999999999996</v>
      </c>
      <c r="D78" s="22"/>
      <c r="E78" s="22">
        <v>0.3</v>
      </c>
      <c r="F78" s="31"/>
      <c r="G78" s="22">
        <v>0.2</v>
      </c>
      <c r="H78" s="26">
        <v>0.4</v>
      </c>
      <c r="I78" s="22">
        <v>40</v>
      </c>
      <c r="J78" s="23">
        <f t="shared" si="13"/>
        <v>1.7863999999999998</v>
      </c>
      <c r="K78" s="39">
        <v>10</v>
      </c>
      <c r="L78" s="23">
        <f>C78*K78/100</f>
        <v>0.40599999999999992</v>
      </c>
      <c r="M78" s="22"/>
      <c r="N78" s="27">
        <f t="shared" si="14"/>
        <v>3.0923999999999996</v>
      </c>
      <c r="O78" s="27">
        <f t="shared" si="15"/>
        <v>7.1523999999999992</v>
      </c>
      <c r="P78" s="28">
        <f t="shared" si="16"/>
        <v>66543.399999999994</v>
      </c>
      <c r="Q78" s="28"/>
      <c r="R78" s="29">
        <f t="shared" si="17"/>
        <v>66543.399999999994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spans="1:55" s="11" customFormat="1" ht="15" customHeight="1" x14ac:dyDescent="0.2">
      <c r="A79" s="20">
        <v>8</v>
      </c>
      <c r="B79" s="30" t="s">
        <v>103</v>
      </c>
      <c r="C79" s="25">
        <v>4.0599999999999996</v>
      </c>
      <c r="D79" s="22"/>
      <c r="E79" s="22">
        <v>0.3</v>
      </c>
      <c r="F79" s="31"/>
      <c r="G79" s="22">
        <v>0.2</v>
      </c>
      <c r="H79" s="26">
        <v>0.4</v>
      </c>
      <c r="I79" s="22">
        <v>40</v>
      </c>
      <c r="J79" s="23">
        <f t="shared" si="13"/>
        <v>1.7376800000000001</v>
      </c>
      <c r="K79" s="39">
        <v>7</v>
      </c>
      <c r="L79" s="23">
        <f>C79*K79/100</f>
        <v>0.28420000000000001</v>
      </c>
      <c r="M79" s="22"/>
      <c r="N79" s="27">
        <f t="shared" si="14"/>
        <v>2.9218799999999998</v>
      </c>
      <c r="O79" s="27">
        <f t="shared" si="15"/>
        <v>6.9818799999999994</v>
      </c>
      <c r="P79" s="28">
        <f t="shared" si="16"/>
        <v>64728.58</v>
      </c>
      <c r="Q79" s="28"/>
      <c r="R79" s="29">
        <f t="shared" si="17"/>
        <v>64728.58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spans="1:55" s="11" customFormat="1" ht="15" customHeight="1" x14ac:dyDescent="0.2">
      <c r="A80" s="20">
        <v>9</v>
      </c>
      <c r="B80" s="30" t="s">
        <v>104</v>
      </c>
      <c r="C80" s="22">
        <v>2.86</v>
      </c>
      <c r="D80" s="22"/>
      <c r="E80" s="22">
        <v>0.3</v>
      </c>
      <c r="F80" s="31"/>
      <c r="G80" s="22">
        <v>0.2</v>
      </c>
      <c r="H80" s="26">
        <v>0.4</v>
      </c>
      <c r="I80" s="22">
        <v>40</v>
      </c>
      <c r="J80" s="23">
        <f t="shared" si="13"/>
        <v>1.1439999999999999</v>
      </c>
      <c r="K80" s="32"/>
      <c r="L80" s="23"/>
      <c r="M80" s="22"/>
      <c r="N80" s="27">
        <f t="shared" si="14"/>
        <v>2.0439999999999996</v>
      </c>
      <c r="O80" s="27">
        <f t="shared" si="15"/>
        <v>4.9039999999999999</v>
      </c>
      <c r="P80" s="28">
        <f t="shared" si="16"/>
        <v>42614</v>
      </c>
      <c r="Q80" s="28"/>
      <c r="R80" s="29">
        <f t="shared" si="17"/>
        <v>42614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spans="1:55" s="11" customFormat="1" ht="15" customHeight="1" x14ac:dyDescent="0.2">
      <c r="A81" s="20">
        <v>10</v>
      </c>
      <c r="B81" s="30" t="s">
        <v>105</v>
      </c>
      <c r="C81" s="25">
        <v>2.67</v>
      </c>
      <c r="D81" s="22"/>
      <c r="E81" s="22">
        <f>0.3/23*12</f>
        <v>0.15652173913043477</v>
      </c>
      <c r="F81" s="31"/>
      <c r="G81" s="22"/>
      <c r="H81" s="26"/>
      <c r="I81" s="22">
        <v>40</v>
      </c>
      <c r="J81" s="23">
        <f>(C81+D81+L81)*I81/100/23*12</f>
        <v>0.55721739130434789</v>
      </c>
      <c r="K81" s="34"/>
      <c r="L81" s="23"/>
      <c r="M81" s="22"/>
      <c r="N81" s="27">
        <f>(D81+E81+F81+H81+G81+J81+L81+M81)</f>
        <v>0.71373913043478265</v>
      </c>
      <c r="O81" s="27">
        <f>N81+C81</f>
        <v>3.3837391304347824</v>
      </c>
      <c r="P81" s="28">
        <f t="shared" si="16"/>
        <v>39783</v>
      </c>
      <c r="Q81" s="28"/>
      <c r="R81" s="29">
        <f t="shared" si="17"/>
        <v>39783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spans="1:55" s="11" customFormat="1" ht="15" customHeight="1" x14ac:dyDescent="0.2">
      <c r="A82" s="20">
        <v>11</v>
      </c>
      <c r="B82" s="30" t="s">
        <v>106</v>
      </c>
      <c r="C82" s="25">
        <v>2.06</v>
      </c>
      <c r="D82" s="22"/>
      <c r="E82" s="22">
        <v>0.3</v>
      </c>
      <c r="F82" s="31">
        <v>0.1</v>
      </c>
      <c r="G82" s="22"/>
      <c r="H82" s="26"/>
      <c r="I82" s="22">
        <v>40</v>
      </c>
      <c r="J82" s="23">
        <f>(C82+D82+L82)*I82/100</f>
        <v>0.82400000000000007</v>
      </c>
      <c r="K82" s="32"/>
      <c r="L82" s="23"/>
      <c r="M82" s="22"/>
      <c r="N82" s="27">
        <f>(D82+E82+F82+H82+G82+J82+L82+M82)</f>
        <v>1.2240000000000002</v>
      </c>
      <c r="O82" s="27">
        <f>N82+C82</f>
        <v>3.2840000000000003</v>
      </c>
      <c r="P82" s="28">
        <f t="shared" si="16"/>
        <v>30694</v>
      </c>
      <c r="Q82" s="28"/>
      <c r="R82" s="29">
        <f t="shared" si="17"/>
        <v>30694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spans="1:55" s="11" customFormat="1" ht="15" customHeight="1" x14ac:dyDescent="0.2">
      <c r="A83" s="20">
        <v>12</v>
      </c>
      <c r="B83" s="30" t="s">
        <v>107</v>
      </c>
      <c r="C83" s="25"/>
      <c r="D83" s="22"/>
      <c r="E83" s="22"/>
      <c r="F83" s="31"/>
      <c r="G83" s="22"/>
      <c r="H83" s="26"/>
      <c r="I83" s="22"/>
      <c r="J83" s="23"/>
      <c r="K83" s="32"/>
      <c r="L83" s="23"/>
      <c r="M83" s="22"/>
      <c r="N83" s="27"/>
      <c r="O83" s="27">
        <f>N83+C83</f>
        <v>0</v>
      </c>
      <c r="P83" s="28">
        <f t="shared" si="16"/>
        <v>0</v>
      </c>
      <c r="Q83" s="28"/>
      <c r="R83" s="29">
        <f t="shared" si="17"/>
        <v>0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spans="1:55" s="11" customFormat="1" x14ac:dyDescent="0.2">
      <c r="A84" s="15" t="s">
        <v>108</v>
      </c>
      <c r="B84" s="16" t="s">
        <v>109</v>
      </c>
      <c r="C84" s="25"/>
      <c r="D84" s="22"/>
      <c r="E84" s="22"/>
      <c r="F84" s="22"/>
      <c r="G84" s="22"/>
      <c r="H84" s="22"/>
      <c r="I84" s="22"/>
      <c r="J84" s="23"/>
      <c r="K84" s="24"/>
      <c r="L84" s="23"/>
      <c r="M84" s="26"/>
      <c r="N84" s="27"/>
      <c r="O84" s="27"/>
      <c r="P84" s="28"/>
      <c r="Q84" s="28"/>
      <c r="R84" s="125">
        <f>SUM(R85:R93)</f>
        <v>346127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spans="1:55" s="11" customFormat="1" ht="15" customHeight="1" x14ac:dyDescent="0.2">
      <c r="A85" s="20">
        <v>1</v>
      </c>
      <c r="B85" s="21" t="s">
        <v>110</v>
      </c>
      <c r="C85" s="22">
        <v>4.6500000000000004</v>
      </c>
      <c r="D85" s="22">
        <v>0.4</v>
      </c>
      <c r="E85" s="22">
        <v>0.3</v>
      </c>
      <c r="F85" s="22"/>
      <c r="G85" s="22"/>
      <c r="H85" s="22"/>
      <c r="I85" s="22">
        <v>40</v>
      </c>
      <c r="J85" s="23">
        <f t="shared" ref="J85:J93" si="18">(C85+D85+L85)*I85/100</f>
        <v>2.0200000000000005</v>
      </c>
      <c r="K85" s="24"/>
      <c r="L85" s="25"/>
      <c r="M85" s="26"/>
      <c r="N85" s="27">
        <f t="shared" ref="N85:N93" si="19">(D85+E85+F85+H85+G85+J85+L85+M85)</f>
        <v>2.7200000000000006</v>
      </c>
      <c r="O85" s="27">
        <f t="shared" ref="O85:O93" si="20">N85+C85</f>
        <v>7.370000000000001</v>
      </c>
      <c r="P85" s="28">
        <f t="shared" si="16"/>
        <v>75245.000000000015</v>
      </c>
      <c r="Q85" s="28"/>
      <c r="R85" s="29">
        <f t="shared" si="17"/>
        <v>75245.000000000015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spans="1:55" s="11" customFormat="1" ht="15" customHeight="1" x14ac:dyDescent="0.2">
      <c r="A86" s="20">
        <v>2</v>
      </c>
      <c r="B86" s="21" t="s">
        <v>111</v>
      </c>
      <c r="C86" s="25">
        <v>3</v>
      </c>
      <c r="D86" s="22">
        <v>0.3</v>
      </c>
      <c r="E86" s="22">
        <v>0.3</v>
      </c>
      <c r="F86" s="22"/>
      <c r="G86" s="22"/>
      <c r="H86" s="22"/>
      <c r="I86" s="22">
        <v>40</v>
      </c>
      <c r="J86" s="23">
        <f>(C86+D86+L86)*I86/100</f>
        <v>1.32</v>
      </c>
      <c r="K86" s="24"/>
      <c r="L86" s="23"/>
      <c r="M86" s="26"/>
      <c r="N86" s="27">
        <f t="shared" si="19"/>
        <v>1.92</v>
      </c>
      <c r="O86" s="27">
        <f>N86+C86</f>
        <v>4.92</v>
      </c>
      <c r="P86" s="28">
        <f>(C86+D86+L86)*1490000*1%</f>
        <v>49170</v>
      </c>
      <c r="Q86" s="28"/>
      <c r="R86" s="29">
        <f t="shared" si="17"/>
        <v>49170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spans="1:55" s="11" customFormat="1" ht="15" customHeight="1" x14ac:dyDescent="0.2">
      <c r="A87" s="20">
        <v>3</v>
      </c>
      <c r="B87" s="21" t="s">
        <v>112</v>
      </c>
      <c r="C87" s="25">
        <v>3.26</v>
      </c>
      <c r="D87" s="22">
        <v>0.3</v>
      </c>
      <c r="E87" s="22">
        <v>0.3</v>
      </c>
      <c r="F87" s="22"/>
      <c r="G87" s="22"/>
      <c r="H87" s="22"/>
      <c r="I87" s="22">
        <v>40</v>
      </c>
      <c r="J87" s="23">
        <f>(C87+D87+L87)*I87/100</f>
        <v>1.4239999999999997</v>
      </c>
      <c r="K87" s="24"/>
      <c r="L87" s="23"/>
      <c r="M87" s="26"/>
      <c r="N87" s="27">
        <f t="shared" si="19"/>
        <v>2.0239999999999996</v>
      </c>
      <c r="O87" s="27">
        <f>N87+C87</f>
        <v>5.2839999999999989</v>
      </c>
      <c r="P87" s="28">
        <f t="shared" si="16"/>
        <v>53043.999999999993</v>
      </c>
      <c r="Q87" s="28"/>
      <c r="R87" s="29">
        <f t="shared" si="17"/>
        <v>53043.999999999993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spans="1:55" s="11" customFormat="1" ht="15" customHeight="1" x14ac:dyDescent="0.2">
      <c r="A88" s="20">
        <v>4</v>
      </c>
      <c r="B88" s="21" t="s">
        <v>113</v>
      </c>
      <c r="C88" s="25"/>
      <c r="D88" s="22"/>
      <c r="E88" s="22"/>
      <c r="F88" s="22"/>
      <c r="G88" s="22"/>
      <c r="H88" s="22"/>
      <c r="I88" s="22"/>
      <c r="J88" s="23"/>
      <c r="K88" s="24"/>
      <c r="L88" s="23"/>
      <c r="M88" s="26"/>
      <c r="N88" s="27"/>
      <c r="O88" s="27">
        <f>N88+C88</f>
        <v>0</v>
      </c>
      <c r="P88" s="28">
        <f t="shared" si="16"/>
        <v>0</v>
      </c>
      <c r="Q88" s="28"/>
      <c r="R88" s="29">
        <f t="shared" si="17"/>
        <v>0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spans="1:55" s="11" customFormat="1" ht="15" customHeight="1" x14ac:dyDescent="0.2">
      <c r="A89" s="20">
        <v>5</v>
      </c>
      <c r="B89" s="21" t="s">
        <v>114</v>
      </c>
      <c r="C89" s="22"/>
      <c r="D89" s="22"/>
      <c r="E89" s="22"/>
      <c r="F89" s="22"/>
      <c r="G89" s="22"/>
      <c r="H89" s="22"/>
      <c r="I89" s="22"/>
      <c r="J89" s="23"/>
      <c r="K89" s="24"/>
      <c r="L89" s="23"/>
      <c r="M89" s="26"/>
      <c r="N89" s="27">
        <f t="shared" si="19"/>
        <v>0</v>
      </c>
      <c r="O89" s="27">
        <f t="shared" si="20"/>
        <v>0</v>
      </c>
      <c r="P89" s="28">
        <f t="shared" si="16"/>
        <v>0</v>
      </c>
      <c r="Q89" s="28"/>
      <c r="R89" s="29">
        <f t="shared" si="17"/>
        <v>0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spans="1:55" s="11" customFormat="1" ht="15" customHeight="1" x14ac:dyDescent="0.2">
      <c r="A90" s="20">
        <v>6</v>
      </c>
      <c r="B90" s="21" t="s">
        <v>115</v>
      </c>
      <c r="C90" s="25">
        <v>2.2599999999999998</v>
      </c>
      <c r="D90" s="22"/>
      <c r="E90" s="22">
        <v>0.3</v>
      </c>
      <c r="F90" s="22"/>
      <c r="G90" s="22"/>
      <c r="H90" s="22"/>
      <c r="I90" s="22">
        <v>40</v>
      </c>
      <c r="J90" s="23">
        <f t="shared" si="18"/>
        <v>0.90399999999999991</v>
      </c>
      <c r="K90" s="24"/>
      <c r="L90" s="23"/>
      <c r="M90" s="26"/>
      <c r="N90" s="27">
        <f t="shared" si="19"/>
        <v>1.204</v>
      </c>
      <c r="O90" s="27">
        <f t="shared" si="20"/>
        <v>3.4639999999999995</v>
      </c>
      <c r="P90" s="28">
        <f t="shared" si="16"/>
        <v>33673.999999999993</v>
      </c>
      <c r="Q90" s="28"/>
      <c r="R90" s="29">
        <f t="shared" si="17"/>
        <v>33673.999999999993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s="11" customFormat="1" ht="15" customHeight="1" x14ac:dyDescent="0.2">
      <c r="A91" s="20">
        <v>7</v>
      </c>
      <c r="B91" s="21" t="s">
        <v>116</v>
      </c>
      <c r="C91" s="22">
        <v>2.66</v>
      </c>
      <c r="D91" s="22"/>
      <c r="E91" s="22">
        <v>0.3</v>
      </c>
      <c r="F91" s="22"/>
      <c r="G91" s="22"/>
      <c r="H91" s="22"/>
      <c r="I91" s="22">
        <v>40</v>
      </c>
      <c r="J91" s="23">
        <f t="shared" si="18"/>
        <v>1.0640000000000001</v>
      </c>
      <c r="K91" s="24"/>
      <c r="L91" s="25"/>
      <c r="M91" s="26"/>
      <c r="N91" s="27">
        <f t="shared" si="19"/>
        <v>1.3640000000000001</v>
      </c>
      <c r="O91" s="27">
        <f t="shared" si="20"/>
        <v>4.024</v>
      </c>
      <c r="P91" s="28">
        <f t="shared" si="16"/>
        <v>39634</v>
      </c>
      <c r="Q91" s="28"/>
      <c r="R91" s="29">
        <f t="shared" si="17"/>
        <v>39634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spans="1:55" s="11" customFormat="1" ht="15" customHeight="1" x14ac:dyDescent="0.2">
      <c r="A92" s="20">
        <v>8</v>
      </c>
      <c r="B92" s="21" t="s">
        <v>117</v>
      </c>
      <c r="C92" s="25">
        <v>4.0599999999999996</v>
      </c>
      <c r="D92" s="22"/>
      <c r="E92" s="22">
        <v>0.3</v>
      </c>
      <c r="F92" s="22"/>
      <c r="G92" s="22"/>
      <c r="H92" s="22"/>
      <c r="I92" s="22">
        <v>40</v>
      </c>
      <c r="J92" s="23">
        <f t="shared" si="18"/>
        <v>1.6239999999999997</v>
      </c>
      <c r="K92" s="24"/>
      <c r="L92" s="23"/>
      <c r="M92" s="26"/>
      <c r="N92" s="27">
        <f t="shared" si="19"/>
        <v>1.9239999999999997</v>
      </c>
      <c r="O92" s="27">
        <f t="shared" si="20"/>
        <v>5.9839999999999991</v>
      </c>
      <c r="P92" s="28">
        <f t="shared" si="16"/>
        <v>60493.999999999993</v>
      </c>
      <c r="Q92" s="28"/>
      <c r="R92" s="29">
        <f t="shared" si="17"/>
        <v>60493.999999999993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spans="1:55" s="11" customFormat="1" ht="15" customHeight="1" x14ac:dyDescent="0.2">
      <c r="A93" s="20">
        <v>9</v>
      </c>
      <c r="B93" s="30" t="s">
        <v>118</v>
      </c>
      <c r="C93" s="25">
        <v>2.34</v>
      </c>
      <c r="D93" s="22"/>
      <c r="E93" s="22">
        <v>0.3</v>
      </c>
      <c r="F93" s="31"/>
      <c r="G93" s="22"/>
      <c r="H93" s="26"/>
      <c r="I93" s="22">
        <v>40</v>
      </c>
      <c r="J93" s="23">
        <f t="shared" si="18"/>
        <v>0.93599999999999994</v>
      </c>
      <c r="K93" s="32"/>
      <c r="L93" s="23"/>
      <c r="M93" s="22"/>
      <c r="N93" s="27">
        <f t="shared" si="19"/>
        <v>1.236</v>
      </c>
      <c r="O93" s="27">
        <f t="shared" si="20"/>
        <v>3.5759999999999996</v>
      </c>
      <c r="P93" s="28">
        <f t="shared" si="16"/>
        <v>34866</v>
      </c>
      <c r="Q93" s="28"/>
      <c r="R93" s="29">
        <f t="shared" si="17"/>
        <v>34866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  <row r="94" spans="1:55" s="11" customFormat="1" x14ac:dyDescent="0.2">
      <c r="A94" s="15" t="s">
        <v>119</v>
      </c>
      <c r="B94" s="16" t="s">
        <v>120</v>
      </c>
      <c r="C94" s="25"/>
      <c r="D94" s="22"/>
      <c r="E94" s="22"/>
      <c r="F94" s="22"/>
      <c r="G94" s="22"/>
      <c r="H94" s="22"/>
      <c r="I94" s="22"/>
      <c r="J94" s="23"/>
      <c r="K94" s="24"/>
      <c r="L94" s="23"/>
      <c r="M94" s="26"/>
      <c r="N94" s="27"/>
      <c r="O94" s="27"/>
      <c r="P94" s="28"/>
      <c r="Q94" s="28"/>
      <c r="R94" s="125">
        <f>SUM(R95:R108)</f>
        <v>688892.56</v>
      </c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</row>
    <row r="95" spans="1:55" ht="15" customHeight="1" x14ac:dyDescent="0.2">
      <c r="A95" s="20">
        <v>1</v>
      </c>
      <c r="B95" s="21" t="s">
        <v>121</v>
      </c>
      <c r="C95" s="25">
        <v>4.6500000000000004</v>
      </c>
      <c r="D95" s="22">
        <v>0.4</v>
      </c>
      <c r="E95" s="22">
        <v>0.3</v>
      </c>
      <c r="F95" s="22"/>
      <c r="G95" s="22"/>
      <c r="H95" s="22"/>
      <c r="I95" s="22">
        <v>70</v>
      </c>
      <c r="J95" s="23">
        <f t="shared" ref="J95:J104" si="21">(C95+D95+L95)*I95/100</f>
        <v>3.5350000000000006</v>
      </c>
      <c r="K95" s="24"/>
      <c r="L95" s="23"/>
      <c r="M95" s="26">
        <v>0.3</v>
      </c>
      <c r="N95" s="27">
        <f t="shared" ref="N95:N108" si="22">(D95+E95+F95+H95+G95+J95+L95+M95)</f>
        <v>4.5350000000000001</v>
      </c>
      <c r="O95" s="27">
        <f t="shared" ref="O95:O104" si="23">N95+C95</f>
        <v>9.1850000000000005</v>
      </c>
      <c r="P95" s="28">
        <f t="shared" si="16"/>
        <v>75245.000000000015</v>
      </c>
      <c r="Q95" s="28"/>
      <c r="R95" s="29">
        <f t="shared" si="17"/>
        <v>75245.000000000015</v>
      </c>
    </row>
    <row r="96" spans="1:55" ht="15" customHeight="1" x14ac:dyDescent="0.2">
      <c r="A96" s="20">
        <v>2</v>
      </c>
      <c r="B96" s="21" t="s">
        <v>122</v>
      </c>
      <c r="C96" s="25">
        <v>3</v>
      </c>
      <c r="D96" s="22">
        <v>0.3</v>
      </c>
      <c r="E96" s="22">
        <v>0.3</v>
      </c>
      <c r="F96" s="22"/>
      <c r="G96" s="22"/>
      <c r="H96" s="22"/>
      <c r="I96" s="22">
        <v>50</v>
      </c>
      <c r="J96" s="23">
        <f t="shared" si="21"/>
        <v>1.65</v>
      </c>
      <c r="K96" s="24"/>
      <c r="L96" s="23"/>
      <c r="M96" s="26"/>
      <c r="N96" s="27">
        <f t="shared" si="22"/>
        <v>2.25</v>
      </c>
      <c r="O96" s="27">
        <f t="shared" si="23"/>
        <v>5.25</v>
      </c>
      <c r="P96" s="28">
        <f t="shared" si="16"/>
        <v>49170</v>
      </c>
      <c r="Q96" s="28"/>
      <c r="R96" s="29">
        <f t="shared" si="17"/>
        <v>49170</v>
      </c>
    </row>
    <row r="97" spans="1:65" ht="15" customHeight="1" x14ac:dyDescent="0.2">
      <c r="A97" s="20">
        <v>3</v>
      </c>
      <c r="B97" s="21" t="s">
        <v>123</v>
      </c>
      <c r="C97" s="25">
        <v>4.0599999999999996</v>
      </c>
      <c r="D97" s="22">
        <v>0.3</v>
      </c>
      <c r="E97" s="22">
        <v>0.3</v>
      </c>
      <c r="F97" s="22"/>
      <c r="G97" s="22"/>
      <c r="H97" s="22"/>
      <c r="I97" s="22">
        <v>40</v>
      </c>
      <c r="J97" s="23">
        <f>(C97+D97+L97)*I97/100</f>
        <v>1.9063999999999997</v>
      </c>
      <c r="K97" s="24">
        <v>10</v>
      </c>
      <c r="L97" s="23">
        <f>C97*K97/100</f>
        <v>0.40599999999999992</v>
      </c>
      <c r="M97" s="26"/>
      <c r="N97" s="27">
        <f>(D97+E97+F97+H97+G97+J97+L97+M97)</f>
        <v>2.9123999999999999</v>
      </c>
      <c r="O97" s="27">
        <f>N97+C97</f>
        <v>6.9723999999999995</v>
      </c>
      <c r="P97" s="28">
        <f t="shared" si="16"/>
        <v>71013.399999999994</v>
      </c>
      <c r="Q97" s="28"/>
      <c r="R97" s="29">
        <f t="shared" si="17"/>
        <v>71013.399999999994</v>
      </c>
    </row>
    <row r="98" spans="1:65" ht="15" customHeight="1" x14ac:dyDescent="0.2">
      <c r="A98" s="20">
        <v>4</v>
      </c>
      <c r="B98" s="21" t="s">
        <v>124</v>
      </c>
      <c r="C98" s="25">
        <v>3.33</v>
      </c>
      <c r="D98" s="22"/>
      <c r="E98" s="22">
        <v>0.3</v>
      </c>
      <c r="F98" s="22"/>
      <c r="G98" s="22"/>
      <c r="H98" s="22"/>
      <c r="I98" s="22">
        <v>60</v>
      </c>
      <c r="J98" s="23">
        <f t="shared" si="21"/>
        <v>1.9980000000000002</v>
      </c>
      <c r="K98" s="24"/>
      <c r="L98" s="23"/>
      <c r="M98" s="26"/>
      <c r="N98" s="27">
        <f t="shared" si="22"/>
        <v>2.298</v>
      </c>
      <c r="O98" s="27">
        <f t="shared" si="23"/>
        <v>5.6280000000000001</v>
      </c>
      <c r="P98" s="28">
        <f t="shared" si="16"/>
        <v>49617</v>
      </c>
      <c r="Q98" s="28"/>
      <c r="R98" s="29">
        <f t="shared" si="17"/>
        <v>49617</v>
      </c>
    </row>
    <row r="99" spans="1:65" ht="15" customHeight="1" x14ac:dyDescent="0.2">
      <c r="A99" s="20">
        <v>5</v>
      </c>
      <c r="B99" s="21" t="s">
        <v>125</v>
      </c>
      <c r="C99" s="22">
        <v>2.67</v>
      </c>
      <c r="D99" s="22"/>
      <c r="E99" s="22">
        <v>0.3</v>
      </c>
      <c r="F99" s="22"/>
      <c r="G99" s="22"/>
      <c r="H99" s="22"/>
      <c r="I99" s="22">
        <v>60</v>
      </c>
      <c r="J99" s="23">
        <f t="shared" si="21"/>
        <v>1.6019999999999999</v>
      </c>
      <c r="K99" s="24"/>
      <c r="L99" s="23"/>
      <c r="M99" s="26"/>
      <c r="N99" s="27">
        <f t="shared" si="22"/>
        <v>1.9019999999999999</v>
      </c>
      <c r="O99" s="27">
        <f t="shared" si="23"/>
        <v>4.5720000000000001</v>
      </c>
      <c r="P99" s="28">
        <f t="shared" si="16"/>
        <v>39783</v>
      </c>
      <c r="Q99" s="28"/>
      <c r="R99" s="29">
        <f t="shared" si="17"/>
        <v>39783</v>
      </c>
    </row>
    <row r="100" spans="1:65" ht="15" customHeight="1" x14ac:dyDescent="0.2">
      <c r="A100" s="20">
        <v>6</v>
      </c>
      <c r="B100" s="21" t="s">
        <v>126</v>
      </c>
      <c r="C100" s="22">
        <v>2.06</v>
      </c>
      <c r="D100" s="22"/>
      <c r="E100" s="22">
        <v>0.3</v>
      </c>
      <c r="F100" s="22"/>
      <c r="G100" s="22"/>
      <c r="H100" s="22"/>
      <c r="I100" s="22">
        <v>40</v>
      </c>
      <c r="J100" s="23">
        <f t="shared" si="21"/>
        <v>0.82400000000000007</v>
      </c>
      <c r="K100" s="24"/>
      <c r="L100" s="23"/>
      <c r="M100" s="26"/>
      <c r="N100" s="27">
        <f t="shared" si="22"/>
        <v>1.1240000000000001</v>
      </c>
      <c r="O100" s="27">
        <f t="shared" si="23"/>
        <v>3.1840000000000002</v>
      </c>
      <c r="P100" s="28">
        <f t="shared" si="16"/>
        <v>30694</v>
      </c>
      <c r="Q100" s="28"/>
      <c r="R100" s="29">
        <f t="shared" si="17"/>
        <v>30694</v>
      </c>
    </row>
    <row r="101" spans="1:65" ht="15" customHeight="1" x14ac:dyDescent="0.2">
      <c r="A101" s="20">
        <v>7</v>
      </c>
      <c r="B101" s="21" t="s">
        <v>127</v>
      </c>
      <c r="C101" s="25">
        <v>2.66</v>
      </c>
      <c r="D101" s="22"/>
      <c r="E101" s="22">
        <v>0.3</v>
      </c>
      <c r="F101" s="22"/>
      <c r="G101" s="22"/>
      <c r="H101" s="22"/>
      <c r="I101" s="22">
        <v>40</v>
      </c>
      <c r="J101" s="23">
        <f t="shared" si="21"/>
        <v>1.0640000000000001</v>
      </c>
      <c r="K101" s="24"/>
      <c r="L101" s="25"/>
      <c r="M101" s="26"/>
      <c r="N101" s="27">
        <f t="shared" si="22"/>
        <v>1.3640000000000001</v>
      </c>
      <c r="O101" s="27">
        <f t="shared" si="23"/>
        <v>4.024</v>
      </c>
      <c r="P101" s="28">
        <f t="shared" si="16"/>
        <v>39634</v>
      </c>
      <c r="Q101" s="28"/>
      <c r="R101" s="29">
        <f t="shared" si="17"/>
        <v>39634</v>
      </c>
    </row>
    <row r="102" spans="1:65" ht="15" customHeight="1" x14ac:dyDescent="0.2">
      <c r="A102" s="20">
        <v>8</v>
      </c>
      <c r="B102" s="21" t="s">
        <v>128</v>
      </c>
      <c r="C102" s="25">
        <v>4.0599999999999996</v>
      </c>
      <c r="D102" s="22"/>
      <c r="E102" s="22">
        <v>0.3</v>
      </c>
      <c r="F102" s="22"/>
      <c r="G102" s="22"/>
      <c r="H102" s="22"/>
      <c r="I102" s="22">
        <v>40</v>
      </c>
      <c r="J102" s="23">
        <f t="shared" si="21"/>
        <v>1.7376800000000001</v>
      </c>
      <c r="K102" s="24">
        <v>7</v>
      </c>
      <c r="L102" s="23">
        <f>C102*K102/100</f>
        <v>0.28420000000000001</v>
      </c>
      <c r="M102" s="26"/>
      <c r="N102" s="27">
        <f t="shared" si="22"/>
        <v>2.3218800000000002</v>
      </c>
      <c r="O102" s="27">
        <f t="shared" si="23"/>
        <v>6.3818799999999998</v>
      </c>
      <c r="P102" s="28">
        <f t="shared" si="16"/>
        <v>64728.58</v>
      </c>
      <c r="Q102" s="28"/>
      <c r="R102" s="29">
        <f t="shared" si="17"/>
        <v>64728.58</v>
      </c>
    </row>
    <row r="103" spans="1:65" ht="15" customHeight="1" x14ac:dyDescent="0.2">
      <c r="A103" s="20">
        <v>9</v>
      </c>
      <c r="B103" s="21" t="s">
        <v>129</v>
      </c>
      <c r="C103" s="25">
        <v>2.66</v>
      </c>
      <c r="D103" s="22"/>
      <c r="E103" s="22">
        <v>0.3</v>
      </c>
      <c r="F103" s="22"/>
      <c r="G103" s="26"/>
      <c r="H103" s="26"/>
      <c r="I103" s="22">
        <v>40</v>
      </c>
      <c r="J103" s="23">
        <f t="shared" si="21"/>
        <v>1.0640000000000001</v>
      </c>
      <c r="K103" s="24"/>
      <c r="L103" s="23"/>
      <c r="M103" s="26"/>
      <c r="N103" s="27">
        <f t="shared" si="22"/>
        <v>1.3640000000000001</v>
      </c>
      <c r="O103" s="27">
        <f t="shared" si="23"/>
        <v>4.024</v>
      </c>
      <c r="P103" s="28">
        <f t="shared" si="16"/>
        <v>39634</v>
      </c>
      <c r="Q103" s="28"/>
      <c r="R103" s="29">
        <f t="shared" si="17"/>
        <v>39634</v>
      </c>
    </row>
    <row r="104" spans="1:65" ht="15" customHeight="1" x14ac:dyDescent="0.2">
      <c r="A104" s="20">
        <v>10</v>
      </c>
      <c r="B104" s="21" t="s">
        <v>130</v>
      </c>
      <c r="C104" s="25">
        <v>4.6500000000000004</v>
      </c>
      <c r="D104" s="22"/>
      <c r="E104" s="22">
        <v>0.3</v>
      </c>
      <c r="F104" s="22"/>
      <c r="G104" s="22"/>
      <c r="H104" s="22"/>
      <c r="I104" s="22">
        <v>50</v>
      </c>
      <c r="J104" s="23">
        <f t="shared" si="21"/>
        <v>2.3250000000000002</v>
      </c>
      <c r="K104" s="24"/>
      <c r="L104" s="23"/>
      <c r="M104" s="26"/>
      <c r="N104" s="27">
        <f t="shared" si="22"/>
        <v>2.625</v>
      </c>
      <c r="O104" s="27">
        <f t="shared" si="23"/>
        <v>7.2750000000000004</v>
      </c>
      <c r="P104" s="28">
        <f t="shared" si="16"/>
        <v>69285.000000000015</v>
      </c>
      <c r="Q104" s="28"/>
      <c r="R104" s="29">
        <f t="shared" si="17"/>
        <v>69285.000000000015</v>
      </c>
    </row>
    <row r="105" spans="1:65" s="42" customFormat="1" ht="15" customHeight="1" x14ac:dyDescent="0.2">
      <c r="A105" s="20">
        <v>11</v>
      </c>
      <c r="B105" s="30" t="s">
        <v>131</v>
      </c>
      <c r="C105" s="22">
        <v>3.06</v>
      </c>
      <c r="D105" s="22"/>
      <c r="E105" s="22">
        <v>0.3</v>
      </c>
      <c r="F105" s="31"/>
      <c r="G105" s="22"/>
      <c r="H105" s="26"/>
      <c r="I105" s="22">
        <v>40</v>
      </c>
      <c r="J105" s="23">
        <f>(C105+D105+L105)*I105/100</f>
        <v>1.224</v>
      </c>
      <c r="K105" s="40"/>
      <c r="L105" s="23"/>
      <c r="M105" s="22"/>
      <c r="N105" s="27">
        <f t="shared" si="22"/>
        <v>1.524</v>
      </c>
      <c r="O105" s="27">
        <f>N105+C105</f>
        <v>4.5839999999999996</v>
      </c>
      <c r="P105" s="28">
        <f t="shared" si="16"/>
        <v>45594</v>
      </c>
      <c r="Q105" s="28"/>
      <c r="R105" s="29">
        <f t="shared" si="17"/>
        <v>45594</v>
      </c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</row>
    <row r="106" spans="1:65" s="42" customFormat="1" ht="15" customHeight="1" x14ac:dyDescent="0.2">
      <c r="A106" s="20">
        <v>12</v>
      </c>
      <c r="B106" s="30" t="s">
        <v>132</v>
      </c>
      <c r="C106" s="22">
        <v>4.0599999999999996</v>
      </c>
      <c r="D106" s="22"/>
      <c r="E106" s="22">
        <v>0.3</v>
      </c>
      <c r="F106" s="31"/>
      <c r="G106" s="22"/>
      <c r="H106" s="26"/>
      <c r="I106" s="22">
        <v>40</v>
      </c>
      <c r="J106" s="23">
        <f>(C106+D106+L106)*I106/100</f>
        <v>1.7376800000000001</v>
      </c>
      <c r="K106" s="39">
        <v>7</v>
      </c>
      <c r="L106" s="23">
        <f>C106*K106/100</f>
        <v>0.28420000000000001</v>
      </c>
      <c r="M106" s="22"/>
      <c r="N106" s="27">
        <f t="shared" si="22"/>
        <v>2.3218800000000002</v>
      </c>
      <c r="O106" s="27">
        <f>N106+C106</f>
        <v>6.3818799999999998</v>
      </c>
      <c r="P106" s="28">
        <f t="shared" si="16"/>
        <v>64728.58</v>
      </c>
      <c r="Q106" s="28"/>
      <c r="R106" s="29">
        <f t="shared" si="17"/>
        <v>64728.58</v>
      </c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</row>
    <row r="107" spans="1:65" s="42" customFormat="1" ht="15" customHeight="1" x14ac:dyDescent="0.2">
      <c r="A107" s="20">
        <v>13</v>
      </c>
      <c r="B107" s="30" t="s">
        <v>133</v>
      </c>
      <c r="C107" s="25">
        <v>2.34</v>
      </c>
      <c r="D107" s="22"/>
      <c r="E107" s="22">
        <v>0.3</v>
      </c>
      <c r="F107" s="31"/>
      <c r="G107" s="22"/>
      <c r="H107" s="26"/>
      <c r="I107" s="22">
        <v>40</v>
      </c>
      <c r="J107" s="23">
        <f>(C107+D107+L107)*I107/100</f>
        <v>0.93599999999999994</v>
      </c>
      <c r="K107" s="32"/>
      <c r="L107" s="23"/>
      <c r="M107" s="22"/>
      <c r="N107" s="27">
        <f>(D107+E107+F107+H107+G107+J107+L107+M107)</f>
        <v>1.236</v>
      </c>
      <c r="O107" s="27">
        <f>N107+C107</f>
        <v>3.5759999999999996</v>
      </c>
      <c r="P107" s="28">
        <f t="shared" si="16"/>
        <v>34866</v>
      </c>
      <c r="Q107" s="28"/>
      <c r="R107" s="29">
        <f t="shared" si="17"/>
        <v>34866</v>
      </c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</row>
    <row r="108" spans="1:65" s="42" customFormat="1" ht="15" customHeight="1" x14ac:dyDescent="0.2">
      <c r="A108" s="20">
        <v>14</v>
      </c>
      <c r="B108" s="30" t="s">
        <v>134</v>
      </c>
      <c r="C108" s="25">
        <v>1</v>
      </c>
      <c r="D108" s="22"/>
      <c r="E108" s="22">
        <v>0.3</v>
      </c>
      <c r="F108" s="31"/>
      <c r="G108" s="22">
        <v>0.4</v>
      </c>
      <c r="H108" s="26"/>
      <c r="I108" s="22">
        <v>40</v>
      </c>
      <c r="J108" s="23">
        <f>(C108+D108+L108)*I108/100</f>
        <v>0.4</v>
      </c>
      <c r="K108" s="32"/>
      <c r="L108" s="23"/>
      <c r="M108" s="22"/>
      <c r="N108" s="27">
        <f t="shared" si="22"/>
        <v>1.1000000000000001</v>
      </c>
      <c r="O108" s="27">
        <f>N108+C108</f>
        <v>2.1</v>
      </c>
      <c r="P108" s="28">
        <f t="shared" si="16"/>
        <v>14900</v>
      </c>
      <c r="Q108" s="28"/>
      <c r="R108" s="29">
        <f t="shared" si="17"/>
        <v>14900</v>
      </c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</row>
    <row r="109" spans="1:65" s="42" customFormat="1" x14ac:dyDescent="0.2">
      <c r="A109" s="15" t="s">
        <v>135</v>
      </c>
      <c r="B109" s="16" t="s">
        <v>136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8"/>
      <c r="Q109" s="28"/>
      <c r="R109" s="125">
        <f>SUM(R110:R124)</f>
        <v>577838.39</v>
      </c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</row>
    <row r="110" spans="1:65" s="42" customFormat="1" ht="15" customHeight="1" x14ac:dyDescent="0.2">
      <c r="A110" s="15">
        <v>1</v>
      </c>
      <c r="B110" s="21" t="s">
        <v>137</v>
      </c>
      <c r="C110" s="25">
        <v>3.33</v>
      </c>
      <c r="D110" s="22">
        <v>0.4</v>
      </c>
      <c r="E110" s="22">
        <v>0.3</v>
      </c>
      <c r="F110" s="22"/>
      <c r="G110" s="22">
        <v>0.4</v>
      </c>
      <c r="H110" s="22"/>
      <c r="I110" s="22">
        <v>40</v>
      </c>
      <c r="J110" s="23">
        <f>(C110+D110+L110)*I110/100</f>
        <v>1.492</v>
      </c>
      <c r="K110" s="24"/>
      <c r="L110" s="23"/>
      <c r="M110" s="26"/>
      <c r="N110" s="27">
        <f>(D110+E110+F110+H110+G110+J110+L110+M110)</f>
        <v>2.5920000000000001</v>
      </c>
      <c r="O110" s="27">
        <f>N110+C110</f>
        <v>5.9220000000000006</v>
      </c>
      <c r="P110" s="28">
        <f t="shared" si="16"/>
        <v>55577</v>
      </c>
      <c r="Q110" s="28"/>
      <c r="R110" s="29">
        <f t="shared" si="17"/>
        <v>55577</v>
      </c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</row>
    <row r="111" spans="1:65" s="42" customFormat="1" ht="15" customHeight="1" x14ac:dyDescent="0.2">
      <c r="A111" s="15">
        <v>2</v>
      </c>
      <c r="B111" s="30" t="s">
        <v>138</v>
      </c>
      <c r="C111" s="22">
        <v>3.26</v>
      </c>
      <c r="D111" s="22">
        <v>0.3</v>
      </c>
      <c r="E111" s="22">
        <v>0.3</v>
      </c>
      <c r="F111" s="31"/>
      <c r="G111" s="22">
        <v>0.2</v>
      </c>
      <c r="H111" s="26"/>
      <c r="I111" s="22">
        <v>70</v>
      </c>
      <c r="J111" s="23">
        <f>(C111+D111+L111)*I111/100</f>
        <v>2.4919999999999995</v>
      </c>
      <c r="K111" s="32"/>
      <c r="L111" s="25"/>
      <c r="M111" s="22"/>
      <c r="N111" s="27">
        <f>(D111+E111+F111+H111+G111+J111+L111+M111)</f>
        <v>3.2919999999999998</v>
      </c>
      <c r="O111" s="27">
        <f>N111+C111</f>
        <v>6.5519999999999996</v>
      </c>
      <c r="P111" s="28">
        <f t="shared" si="16"/>
        <v>53043.999999999993</v>
      </c>
      <c r="Q111" s="28"/>
      <c r="R111" s="29">
        <f t="shared" si="17"/>
        <v>53043.999999999993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42" customFormat="1" ht="15" customHeight="1" x14ac:dyDescent="0.2">
      <c r="A112" s="15">
        <v>3</v>
      </c>
      <c r="B112" s="21" t="s">
        <v>139</v>
      </c>
      <c r="C112" s="22">
        <v>2.67</v>
      </c>
      <c r="D112" s="22"/>
      <c r="E112" s="22">
        <v>0.3</v>
      </c>
      <c r="F112" s="22"/>
      <c r="G112" s="22"/>
      <c r="H112" s="22"/>
      <c r="I112" s="22">
        <v>40</v>
      </c>
      <c r="J112" s="23">
        <f t="shared" ref="J112:J120" si="24">(C112+D112+L112)*I112/100</f>
        <v>1.0680000000000001</v>
      </c>
      <c r="K112" s="24"/>
      <c r="L112" s="25"/>
      <c r="M112" s="26"/>
      <c r="N112" s="27">
        <f t="shared" ref="N112:N124" si="25">(D112+E112+F112+H112+G112+J112+L112+M112)</f>
        <v>1.3680000000000001</v>
      </c>
      <c r="O112" s="27">
        <f t="shared" ref="O112:O120" si="26">N112+C112</f>
        <v>4.0380000000000003</v>
      </c>
      <c r="P112" s="28">
        <f t="shared" si="16"/>
        <v>39783</v>
      </c>
      <c r="Q112" s="28"/>
      <c r="R112" s="29">
        <f t="shared" si="17"/>
        <v>39783</v>
      </c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42" customFormat="1" ht="15" customHeight="1" x14ac:dyDescent="0.2">
      <c r="A113" s="15">
        <v>4</v>
      </c>
      <c r="B113" s="21" t="s">
        <v>140</v>
      </c>
      <c r="C113" s="25">
        <v>3.12</v>
      </c>
      <c r="D113" s="22"/>
      <c r="E113" s="22">
        <v>0.3</v>
      </c>
      <c r="F113" s="22"/>
      <c r="G113" s="22">
        <v>0.4</v>
      </c>
      <c r="H113" s="22"/>
      <c r="I113" s="22">
        <v>40</v>
      </c>
      <c r="J113" s="23">
        <f t="shared" si="24"/>
        <v>1.2480000000000002</v>
      </c>
      <c r="K113" s="24"/>
      <c r="L113" s="23"/>
      <c r="M113" s="26"/>
      <c r="N113" s="27">
        <f t="shared" si="25"/>
        <v>1.9480000000000002</v>
      </c>
      <c r="O113" s="27">
        <f t="shared" si="26"/>
        <v>5.0680000000000005</v>
      </c>
      <c r="P113" s="28">
        <f t="shared" si="16"/>
        <v>46488</v>
      </c>
      <c r="Q113" s="28"/>
      <c r="R113" s="29">
        <f t="shared" si="17"/>
        <v>46488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42" customFormat="1" ht="15" customHeight="1" x14ac:dyDescent="0.2">
      <c r="A114" s="15">
        <v>5</v>
      </c>
      <c r="B114" s="21" t="s">
        <v>141</v>
      </c>
      <c r="C114" s="22"/>
      <c r="D114" s="22"/>
      <c r="E114" s="22"/>
      <c r="F114" s="22"/>
      <c r="G114" s="22"/>
      <c r="H114" s="22"/>
      <c r="I114" s="22"/>
      <c r="J114" s="23"/>
      <c r="K114" s="24"/>
      <c r="L114" s="23"/>
      <c r="M114" s="26"/>
      <c r="N114" s="27">
        <f t="shared" si="25"/>
        <v>0</v>
      </c>
      <c r="O114" s="27">
        <f t="shared" si="26"/>
        <v>0</v>
      </c>
      <c r="P114" s="28">
        <f t="shared" si="16"/>
        <v>0</v>
      </c>
      <c r="Q114" s="28"/>
      <c r="R114" s="29">
        <f t="shared" si="17"/>
        <v>0</v>
      </c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42" customFormat="1" ht="15" customHeight="1" x14ac:dyDescent="0.2">
      <c r="A115" s="15">
        <v>6</v>
      </c>
      <c r="B115" s="21" t="s">
        <v>142</v>
      </c>
      <c r="C115" s="22">
        <v>2.46</v>
      </c>
      <c r="D115" s="22"/>
      <c r="E115" s="22">
        <v>0.3</v>
      </c>
      <c r="F115" s="22"/>
      <c r="G115" s="22">
        <v>0.3</v>
      </c>
      <c r="H115" s="22"/>
      <c r="I115" s="22">
        <v>70</v>
      </c>
      <c r="J115" s="23">
        <f t="shared" si="24"/>
        <v>1.722</v>
      </c>
      <c r="K115" s="24"/>
      <c r="L115" s="25"/>
      <c r="M115" s="26"/>
      <c r="N115" s="27">
        <f t="shared" si="25"/>
        <v>2.3220000000000001</v>
      </c>
      <c r="O115" s="27">
        <f t="shared" si="26"/>
        <v>4.782</v>
      </c>
      <c r="P115" s="28">
        <f t="shared" si="16"/>
        <v>36654</v>
      </c>
      <c r="Q115" s="28"/>
      <c r="R115" s="29">
        <f t="shared" si="17"/>
        <v>36654</v>
      </c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42" customFormat="1" ht="15" customHeight="1" x14ac:dyDescent="0.2">
      <c r="A116" s="15">
        <v>7</v>
      </c>
      <c r="B116" s="21" t="s">
        <v>143</v>
      </c>
      <c r="C116" s="22">
        <v>2.66</v>
      </c>
      <c r="D116" s="22"/>
      <c r="E116" s="22">
        <v>0.3</v>
      </c>
      <c r="F116" s="22"/>
      <c r="G116" s="22">
        <v>0.4</v>
      </c>
      <c r="H116" s="22"/>
      <c r="I116" s="22">
        <v>40</v>
      </c>
      <c r="J116" s="23">
        <f t="shared" si="24"/>
        <v>1.0640000000000001</v>
      </c>
      <c r="K116" s="24"/>
      <c r="L116" s="23"/>
      <c r="M116" s="26"/>
      <c r="N116" s="27">
        <f t="shared" si="25"/>
        <v>1.764</v>
      </c>
      <c r="O116" s="27">
        <f t="shared" si="26"/>
        <v>4.4240000000000004</v>
      </c>
      <c r="P116" s="28">
        <f t="shared" si="16"/>
        <v>39634</v>
      </c>
      <c r="Q116" s="28"/>
      <c r="R116" s="29">
        <f t="shared" si="17"/>
        <v>39634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42" customFormat="1" ht="15" customHeight="1" x14ac:dyDescent="0.2">
      <c r="A117" s="15">
        <v>8</v>
      </c>
      <c r="B117" s="21" t="s">
        <v>144</v>
      </c>
      <c r="C117" s="22"/>
      <c r="D117" s="22"/>
      <c r="E117" s="22"/>
      <c r="F117" s="22"/>
      <c r="G117" s="22"/>
      <c r="H117" s="22"/>
      <c r="I117" s="22">
        <v>60</v>
      </c>
      <c r="J117" s="23">
        <f t="shared" si="24"/>
        <v>0</v>
      </c>
      <c r="K117" s="24"/>
      <c r="L117" s="23"/>
      <c r="M117" s="26"/>
      <c r="N117" s="27">
        <f t="shared" si="25"/>
        <v>0</v>
      </c>
      <c r="O117" s="27">
        <f t="shared" si="26"/>
        <v>0</v>
      </c>
      <c r="P117" s="28">
        <f t="shared" si="16"/>
        <v>0</v>
      </c>
      <c r="Q117" s="28"/>
      <c r="R117" s="29">
        <f t="shared" si="17"/>
        <v>0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42" customFormat="1" ht="15" customHeight="1" x14ac:dyDescent="0.2">
      <c r="A118" s="15">
        <v>9</v>
      </c>
      <c r="B118" s="21" t="s">
        <v>145</v>
      </c>
      <c r="C118" s="22">
        <v>4.0599999999999996</v>
      </c>
      <c r="D118" s="22"/>
      <c r="E118" s="22">
        <v>0.3</v>
      </c>
      <c r="F118" s="22"/>
      <c r="G118" s="22">
        <v>0.4</v>
      </c>
      <c r="H118" s="22"/>
      <c r="I118" s="22">
        <v>40</v>
      </c>
      <c r="J118" s="23">
        <f t="shared" si="24"/>
        <v>1.7214399999999999</v>
      </c>
      <c r="K118" s="24">
        <v>6</v>
      </c>
      <c r="L118" s="23">
        <f>C118*K118/100</f>
        <v>0.24359999999999998</v>
      </c>
      <c r="M118" s="26"/>
      <c r="N118" s="27">
        <f t="shared" si="25"/>
        <v>2.6650399999999994</v>
      </c>
      <c r="O118" s="27">
        <f t="shared" si="26"/>
        <v>6.725039999999999</v>
      </c>
      <c r="P118" s="28">
        <f t="shared" si="16"/>
        <v>64123.639999999992</v>
      </c>
      <c r="Q118" s="28"/>
      <c r="R118" s="29">
        <f t="shared" si="17"/>
        <v>64123.639999999992</v>
      </c>
      <c r="S118" s="43"/>
      <c r="T118" s="43"/>
      <c r="U118" s="43"/>
      <c r="V118" s="43"/>
      <c r="W118" s="43"/>
      <c r="X118" s="43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ht="15" customHeight="1" x14ac:dyDescent="0.2">
      <c r="A119" s="15">
        <v>10</v>
      </c>
      <c r="B119" s="21" t="s">
        <v>146</v>
      </c>
      <c r="C119" s="25">
        <v>4.0599999999999996</v>
      </c>
      <c r="D119" s="22"/>
      <c r="E119" s="22">
        <v>0.3</v>
      </c>
      <c r="F119" s="22"/>
      <c r="G119" s="22">
        <v>0.2</v>
      </c>
      <c r="H119" s="22"/>
      <c r="I119" s="22">
        <v>40</v>
      </c>
      <c r="J119" s="23">
        <f t="shared" si="24"/>
        <v>1.7863999999999998</v>
      </c>
      <c r="K119" s="24">
        <v>10</v>
      </c>
      <c r="L119" s="23">
        <f>C119*K119/100</f>
        <v>0.40599999999999992</v>
      </c>
      <c r="M119" s="26"/>
      <c r="N119" s="27">
        <f t="shared" si="25"/>
        <v>2.6923999999999992</v>
      </c>
      <c r="O119" s="27">
        <f t="shared" si="26"/>
        <v>6.7523999999999988</v>
      </c>
      <c r="P119" s="28">
        <f t="shared" si="16"/>
        <v>66543.399999999994</v>
      </c>
      <c r="Q119" s="28"/>
      <c r="R119" s="29">
        <f t="shared" si="17"/>
        <v>66543.399999999994</v>
      </c>
    </row>
    <row r="120" spans="1:65" ht="15" customHeight="1" x14ac:dyDescent="0.2">
      <c r="A120" s="15">
        <v>11</v>
      </c>
      <c r="B120" s="21" t="s">
        <v>147</v>
      </c>
      <c r="C120" s="22">
        <v>3.63</v>
      </c>
      <c r="D120" s="22"/>
      <c r="E120" s="22">
        <v>0.3</v>
      </c>
      <c r="F120" s="22"/>
      <c r="G120" s="22">
        <v>0.2</v>
      </c>
      <c r="H120" s="22"/>
      <c r="I120" s="22">
        <v>40</v>
      </c>
      <c r="J120" s="23">
        <f t="shared" si="24"/>
        <v>1.5245999999999997</v>
      </c>
      <c r="K120" s="24">
        <v>5</v>
      </c>
      <c r="L120" s="23">
        <f>C120*K120/100</f>
        <v>0.18149999999999999</v>
      </c>
      <c r="M120" s="26"/>
      <c r="N120" s="27">
        <f t="shared" si="25"/>
        <v>2.2060999999999993</v>
      </c>
      <c r="O120" s="27">
        <f t="shared" si="26"/>
        <v>5.8360999999999992</v>
      </c>
      <c r="P120" s="28">
        <f t="shared" si="16"/>
        <v>56791.349999999991</v>
      </c>
      <c r="Q120" s="28"/>
      <c r="R120" s="29">
        <f t="shared" si="17"/>
        <v>56791.349999999991</v>
      </c>
    </row>
    <row r="121" spans="1:65" ht="15" customHeight="1" x14ac:dyDescent="0.2">
      <c r="A121" s="15">
        <v>12</v>
      </c>
      <c r="B121" s="21" t="s">
        <v>148</v>
      </c>
      <c r="C121" s="25"/>
      <c r="D121" s="22"/>
      <c r="E121" s="22"/>
      <c r="F121" s="22"/>
      <c r="G121" s="22"/>
      <c r="H121" s="22"/>
      <c r="I121" s="22"/>
      <c r="J121" s="23"/>
      <c r="K121" s="24"/>
      <c r="L121" s="23"/>
      <c r="M121" s="26"/>
      <c r="N121" s="27"/>
      <c r="O121" s="27">
        <f>N121+C121</f>
        <v>0</v>
      </c>
      <c r="P121" s="28">
        <f t="shared" si="16"/>
        <v>0</v>
      </c>
      <c r="Q121" s="28"/>
      <c r="R121" s="29">
        <f t="shared" si="17"/>
        <v>0</v>
      </c>
    </row>
    <row r="122" spans="1:65" ht="15" customHeight="1" x14ac:dyDescent="0.2">
      <c r="A122" s="15">
        <v>13</v>
      </c>
      <c r="B122" s="21" t="s">
        <v>149</v>
      </c>
      <c r="C122" s="22">
        <v>2.67</v>
      </c>
      <c r="D122" s="22"/>
      <c r="E122" s="22">
        <v>0.3</v>
      </c>
      <c r="F122" s="22"/>
      <c r="G122" s="22">
        <v>0.3</v>
      </c>
      <c r="H122" s="22"/>
      <c r="I122" s="22">
        <v>60</v>
      </c>
      <c r="J122" s="23">
        <f>(C122+D122+L122)*I122/100</f>
        <v>1.6019999999999999</v>
      </c>
      <c r="K122" s="24"/>
      <c r="L122" s="23"/>
      <c r="M122" s="26"/>
      <c r="N122" s="27">
        <f>(D122+E122+F122+H122+G122+J122+L122+M122)</f>
        <v>2.202</v>
      </c>
      <c r="O122" s="27">
        <f>N122+C122</f>
        <v>4.8719999999999999</v>
      </c>
      <c r="P122" s="28">
        <f t="shared" si="16"/>
        <v>39783</v>
      </c>
      <c r="Q122" s="28"/>
      <c r="R122" s="29">
        <f t="shared" si="17"/>
        <v>39783</v>
      </c>
    </row>
    <row r="123" spans="1:65" ht="15" customHeight="1" x14ac:dyDescent="0.2">
      <c r="A123" s="15">
        <v>14</v>
      </c>
      <c r="B123" s="21" t="s">
        <v>150</v>
      </c>
      <c r="C123" s="25">
        <v>2.67</v>
      </c>
      <c r="D123" s="22"/>
      <c r="E123" s="22">
        <v>0.3</v>
      </c>
      <c r="F123" s="22"/>
      <c r="G123" s="22"/>
      <c r="H123" s="22"/>
      <c r="I123" s="22">
        <v>40</v>
      </c>
      <c r="J123" s="23">
        <f>(C123+D123+L123)*I123/100</f>
        <v>1.0680000000000001</v>
      </c>
      <c r="K123" s="24"/>
      <c r="L123" s="23"/>
      <c r="M123" s="26"/>
      <c r="N123" s="27">
        <f>(D123+E123+F123+H123+G123+J123+L123+M123)</f>
        <v>1.3680000000000001</v>
      </c>
      <c r="O123" s="27">
        <f>N123+C123</f>
        <v>4.0380000000000003</v>
      </c>
      <c r="P123" s="28">
        <f t="shared" si="16"/>
        <v>39783</v>
      </c>
      <c r="Q123" s="28"/>
      <c r="R123" s="29">
        <f t="shared" si="17"/>
        <v>39783</v>
      </c>
    </row>
    <row r="124" spans="1:65" ht="15" customHeight="1" x14ac:dyDescent="0.2">
      <c r="A124" s="15">
        <v>15</v>
      </c>
      <c r="B124" s="30" t="s">
        <v>151</v>
      </c>
      <c r="C124" s="25">
        <v>2.66</v>
      </c>
      <c r="D124" s="22"/>
      <c r="E124" s="22">
        <v>0.3</v>
      </c>
      <c r="F124" s="31"/>
      <c r="G124" s="22">
        <v>0.2</v>
      </c>
      <c r="H124" s="26"/>
      <c r="I124" s="22">
        <v>70</v>
      </c>
      <c r="J124" s="23">
        <f>(C124+D124+L124)*I124/100</f>
        <v>1.8620000000000001</v>
      </c>
      <c r="K124" s="32"/>
      <c r="L124" s="23"/>
      <c r="M124" s="22"/>
      <c r="N124" s="27">
        <f t="shared" si="25"/>
        <v>2.3620000000000001</v>
      </c>
      <c r="O124" s="27">
        <f>N124+C124</f>
        <v>5.0220000000000002</v>
      </c>
      <c r="P124" s="28">
        <f t="shared" si="16"/>
        <v>39634</v>
      </c>
      <c r="Q124" s="28"/>
      <c r="R124" s="29">
        <f t="shared" si="17"/>
        <v>39634</v>
      </c>
    </row>
    <row r="125" spans="1:65" x14ac:dyDescent="0.2">
      <c r="A125" s="15" t="s">
        <v>152</v>
      </c>
      <c r="B125" s="16" t="s">
        <v>153</v>
      </c>
      <c r="C125" s="22"/>
      <c r="D125" s="22"/>
      <c r="E125" s="22"/>
      <c r="F125" s="22"/>
      <c r="G125" s="22"/>
      <c r="H125" s="22"/>
      <c r="I125" s="22"/>
      <c r="J125" s="23"/>
      <c r="K125" s="24"/>
      <c r="L125" s="23"/>
      <c r="M125" s="26"/>
      <c r="N125" s="27"/>
      <c r="O125" s="27"/>
      <c r="P125" s="28"/>
      <c r="Q125" s="28"/>
      <c r="R125" s="125">
        <f>SUM(R126:R134)</f>
        <v>427078.7</v>
      </c>
    </row>
    <row r="126" spans="1:65" ht="15.75" customHeight="1" x14ac:dyDescent="0.2">
      <c r="A126" s="15">
        <v>1</v>
      </c>
      <c r="B126" s="21" t="s">
        <v>154</v>
      </c>
      <c r="C126" s="22">
        <v>2.67</v>
      </c>
      <c r="D126" s="22">
        <v>0.3</v>
      </c>
      <c r="E126" s="22">
        <v>0.3</v>
      </c>
      <c r="F126" s="22"/>
      <c r="G126" s="22"/>
      <c r="H126" s="22"/>
      <c r="I126" s="22">
        <v>40</v>
      </c>
      <c r="J126" s="23">
        <f>(C126+D126+L126)*I126/100</f>
        <v>1.1879999999999997</v>
      </c>
      <c r="K126" s="24"/>
      <c r="L126" s="25"/>
      <c r="M126" s="26"/>
      <c r="N126" s="27">
        <f>(D126+E126+F126+H126+G126+J126+L126+M126)</f>
        <v>1.7879999999999998</v>
      </c>
      <c r="O126" s="27">
        <f>N126+C126</f>
        <v>4.4580000000000002</v>
      </c>
      <c r="P126" s="28">
        <f t="shared" si="16"/>
        <v>44253</v>
      </c>
      <c r="Q126" s="28"/>
      <c r="R126" s="29">
        <f t="shared" si="17"/>
        <v>44253</v>
      </c>
    </row>
    <row r="127" spans="1:65" s="42" customFormat="1" ht="15.75" customHeight="1" x14ac:dyDescent="0.2">
      <c r="A127" s="20">
        <v>2</v>
      </c>
      <c r="B127" s="21" t="s">
        <v>155</v>
      </c>
      <c r="C127" s="22">
        <v>3.86</v>
      </c>
      <c r="D127" s="22"/>
      <c r="E127" s="22">
        <v>0.3</v>
      </c>
      <c r="F127" s="22"/>
      <c r="G127" s="22"/>
      <c r="H127" s="22"/>
      <c r="I127" s="22">
        <v>40</v>
      </c>
      <c r="J127" s="23">
        <f t="shared" ref="J127:J132" si="27">(C127+D127+L127)*I127/100</f>
        <v>1.544</v>
      </c>
      <c r="K127" s="24"/>
      <c r="L127" s="23"/>
      <c r="M127" s="26"/>
      <c r="N127" s="27">
        <f t="shared" ref="N127:N134" si="28">(D127+E127+F127+H127+G127+J127+L127+M127)</f>
        <v>1.8440000000000001</v>
      </c>
      <c r="O127" s="27">
        <f t="shared" ref="O127:O132" si="29">N127+C127</f>
        <v>5.7039999999999997</v>
      </c>
      <c r="P127" s="28">
        <f t="shared" si="16"/>
        <v>57514</v>
      </c>
      <c r="Q127" s="28"/>
      <c r="R127" s="29">
        <f t="shared" si="17"/>
        <v>57514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ht="15.75" customHeight="1" x14ac:dyDescent="0.2">
      <c r="A128" s="15">
        <v>3</v>
      </c>
      <c r="B128" s="21" t="s">
        <v>156</v>
      </c>
      <c r="C128" s="22">
        <v>4.0599999999999996</v>
      </c>
      <c r="D128" s="22"/>
      <c r="E128" s="22">
        <v>0.3</v>
      </c>
      <c r="F128" s="22"/>
      <c r="G128" s="22">
        <v>0.2</v>
      </c>
      <c r="H128" s="22"/>
      <c r="I128" s="22">
        <v>40</v>
      </c>
      <c r="J128" s="23">
        <f t="shared" si="27"/>
        <v>1.6239999999999997</v>
      </c>
      <c r="K128" s="24"/>
      <c r="L128" s="23"/>
      <c r="M128" s="26"/>
      <c r="N128" s="27">
        <f t="shared" si="28"/>
        <v>2.1239999999999997</v>
      </c>
      <c r="O128" s="27">
        <f t="shared" si="29"/>
        <v>6.1839999999999993</v>
      </c>
      <c r="P128" s="28">
        <f t="shared" si="16"/>
        <v>60493.999999999993</v>
      </c>
      <c r="Q128" s="28"/>
      <c r="R128" s="29">
        <f t="shared" si="17"/>
        <v>60493.999999999993</v>
      </c>
    </row>
    <row r="129" spans="1:65" ht="15.75" customHeight="1" x14ac:dyDescent="0.2">
      <c r="A129" s="20">
        <v>4</v>
      </c>
      <c r="B129" s="21" t="s">
        <v>157</v>
      </c>
      <c r="C129" s="22">
        <v>2.46</v>
      </c>
      <c r="D129" s="22"/>
      <c r="E129" s="22">
        <v>0.3</v>
      </c>
      <c r="F129" s="22"/>
      <c r="G129" s="22"/>
      <c r="H129" s="22"/>
      <c r="I129" s="22">
        <v>40</v>
      </c>
      <c r="J129" s="23">
        <f t="shared" si="27"/>
        <v>0.9840000000000001</v>
      </c>
      <c r="K129" s="24"/>
      <c r="L129" s="23"/>
      <c r="M129" s="26"/>
      <c r="N129" s="27">
        <f t="shared" si="28"/>
        <v>1.284</v>
      </c>
      <c r="O129" s="27">
        <f t="shared" si="29"/>
        <v>3.7439999999999998</v>
      </c>
      <c r="P129" s="28">
        <f t="shared" si="16"/>
        <v>36654</v>
      </c>
      <c r="Q129" s="28"/>
      <c r="R129" s="29">
        <f t="shared" si="17"/>
        <v>36654</v>
      </c>
    </row>
    <row r="130" spans="1:65" ht="15.75" customHeight="1" x14ac:dyDescent="0.2">
      <c r="A130" s="15">
        <v>5</v>
      </c>
      <c r="B130" s="21" t="s">
        <v>158</v>
      </c>
      <c r="C130" s="22">
        <v>2.66</v>
      </c>
      <c r="D130" s="22"/>
      <c r="E130" s="22">
        <v>0.3</v>
      </c>
      <c r="F130" s="22"/>
      <c r="G130" s="22">
        <v>0.1</v>
      </c>
      <c r="H130" s="22"/>
      <c r="I130" s="22">
        <v>40</v>
      </c>
      <c r="J130" s="23">
        <f t="shared" si="27"/>
        <v>1.0640000000000001</v>
      </c>
      <c r="K130" s="24"/>
      <c r="L130" s="23"/>
      <c r="M130" s="26"/>
      <c r="N130" s="27">
        <f t="shared" si="28"/>
        <v>1.464</v>
      </c>
      <c r="O130" s="27">
        <f t="shared" si="29"/>
        <v>4.1240000000000006</v>
      </c>
      <c r="P130" s="28">
        <f t="shared" si="16"/>
        <v>39634</v>
      </c>
      <c r="Q130" s="28"/>
      <c r="R130" s="29">
        <f t="shared" si="17"/>
        <v>39634</v>
      </c>
    </row>
    <row r="131" spans="1:65" ht="15.75" customHeight="1" x14ac:dyDescent="0.2">
      <c r="A131" s="20">
        <v>6</v>
      </c>
      <c r="B131" s="21" t="s">
        <v>112</v>
      </c>
      <c r="C131" s="25">
        <v>2.86</v>
      </c>
      <c r="D131" s="22"/>
      <c r="E131" s="22">
        <v>0.3</v>
      </c>
      <c r="F131" s="22"/>
      <c r="G131" s="22"/>
      <c r="H131" s="22"/>
      <c r="I131" s="22">
        <v>40</v>
      </c>
      <c r="J131" s="23">
        <f t="shared" si="27"/>
        <v>1.1439999999999999</v>
      </c>
      <c r="K131" s="24"/>
      <c r="L131" s="23"/>
      <c r="M131" s="26"/>
      <c r="N131" s="27">
        <f t="shared" si="28"/>
        <v>1.444</v>
      </c>
      <c r="O131" s="27">
        <f t="shared" si="29"/>
        <v>4.3040000000000003</v>
      </c>
      <c r="P131" s="28">
        <f t="shared" si="16"/>
        <v>42614</v>
      </c>
      <c r="Q131" s="28"/>
      <c r="R131" s="29">
        <f t="shared" si="17"/>
        <v>42614</v>
      </c>
    </row>
    <row r="132" spans="1:65" ht="15.75" customHeight="1" x14ac:dyDescent="0.2">
      <c r="A132" s="15">
        <v>7</v>
      </c>
      <c r="B132" s="21" t="s">
        <v>159</v>
      </c>
      <c r="C132" s="22">
        <v>4.0599999999999996</v>
      </c>
      <c r="D132" s="22"/>
      <c r="E132" s="22">
        <v>0.3</v>
      </c>
      <c r="F132" s="22"/>
      <c r="G132" s="22">
        <v>0.2</v>
      </c>
      <c r="H132" s="22"/>
      <c r="I132" s="22">
        <v>40</v>
      </c>
      <c r="J132" s="23">
        <f t="shared" si="27"/>
        <v>1.7051999999999998</v>
      </c>
      <c r="K132" s="24">
        <v>5</v>
      </c>
      <c r="L132" s="23">
        <f>C132*K132/100</f>
        <v>0.20299999999999996</v>
      </c>
      <c r="M132" s="26"/>
      <c r="N132" s="27">
        <f t="shared" si="28"/>
        <v>2.4081999999999995</v>
      </c>
      <c r="O132" s="27">
        <f t="shared" si="29"/>
        <v>6.4681999999999995</v>
      </c>
      <c r="P132" s="28">
        <f t="shared" si="16"/>
        <v>63518.700000000004</v>
      </c>
      <c r="Q132" s="28"/>
      <c r="R132" s="29">
        <f t="shared" si="17"/>
        <v>63518.700000000004</v>
      </c>
    </row>
    <row r="133" spans="1:65" ht="15.75" customHeight="1" x14ac:dyDescent="0.2">
      <c r="A133" s="20">
        <v>8</v>
      </c>
      <c r="B133" s="30" t="s">
        <v>160</v>
      </c>
      <c r="C133" s="22">
        <v>2.86</v>
      </c>
      <c r="D133" s="22"/>
      <c r="E133" s="22">
        <v>0.3</v>
      </c>
      <c r="F133" s="31"/>
      <c r="G133" s="22"/>
      <c r="H133" s="26"/>
      <c r="I133" s="22">
        <v>40</v>
      </c>
      <c r="J133" s="23">
        <f>(C133+D133+L133)*I133/100</f>
        <v>1.1439999999999999</v>
      </c>
      <c r="K133" s="34"/>
      <c r="L133" s="23"/>
      <c r="M133" s="22"/>
      <c r="N133" s="27">
        <f t="shared" si="28"/>
        <v>1.444</v>
      </c>
      <c r="O133" s="27">
        <f>N133+C133</f>
        <v>4.3040000000000003</v>
      </c>
      <c r="P133" s="28">
        <f t="shared" si="16"/>
        <v>42614</v>
      </c>
      <c r="Q133" s="28"/>
      <c r="R133" s="29">
        <f t="shared" si="17"/>
        <v>42614</v>
      </c>
    </row>
    <row r="134" spans="1:65" s="42" customFormat="1" ht="15.75" customHeight="1" x14ac:dyDescent="0.2">
      <c r="A134" s="15">
        <v>9</v>
      </c>
      <c r="B134" s="30" t="s">
        <v>161</v>
      </c>
      <c r="C134" s="25">
        <v>2.67</v>
      </c>
      <c r="D134" s="22"/>
      <c r="E134" s="22">
        <v>0.3</v>
      </c>
      <c r="F134" s="31"/>
      <c r="G134" s="22"/>
      <c r="H134" s="26"/>
      <c r="I134" s="22">
        <v>40</v>
      </c>
      <c r="J134" s="23">
        <f>(C134+D134+L134)*I134/100</f>
        <v>1.0680000000000001</v>
      </c>
      <c r="K134" s="34"/>
      <c r="L134" s="23"/>
      <c r="M134" s="22"/>
      <c r="N134" s="27">
        <f t="shared" si="28"/>
        <v>1.3680000000000001</v>
      </c>
      <c r="O134" s="27">
        <f>N134+C134</f>
        <v>4.0380000000000003</v>
      </c>
      <c r="P134" s="28">
        <f t="shared" si="16"/>
        <v>39783</v>
      </c>
      <c r="Q134" s="28"/>
      <c r="R134" s="29">
        <f t="shared" si="17"/>
        <v>39783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11" customFormat="1" x14ac:dyDescent="0.2">
      <c r="A135" s="15" t="s">
        <v>162</v>
      </c>
      <c r="B135" s="16" t="s">
        <v>163</v>
      </c>
      <c r="C135" s="22"/>
      <c r="D135" s="22"/>
      <c r="E135" s="22"/>
      <c r="F135" s="22"/>
      <c r="G135" s="22"/>
      <c r="H135" s="22"/>
      <c r="I135" s="22"/>
      <c r="J135" s="23"/>
      <c r="K135" s="24"/>
      <c r="L135" s="23"/>
      <c r="M135" s="26"/>
      <c r="N135" s="27"/>
      <c r="O135" s="27"/>
      <c r="P135" s="28"/>
      <c r="Q135" s="28"/>
      <c r="R135" s="125">
        <f>SUM(R136:R139)</f>
        <v>199794.1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1:65" s="11" customFormat="1" ht="15" customHeight="1" x14ac:dyDescent="0.2">
      <c r="A136" s="20">
        <v>1</v>
      </c>
      <c r="B136" s="21" t="s">
        <v>164</v>
      </c>
      <c r="C136" s="22">
        <v>4.9800000000000004</v>
      </c>
      <c r="D136" s="22">
        <v>0.4</v>
      </c>
      <c r="E136" s="22">
        <v>0.3</v>
      </c>
      <c r="F136" s="22"/>
      <c r="G136" s="22">
        <v>0.4</v>
      </c>
      <c r="H136" s="22"/>
      <c r="I136" s="22">
        <v>70</v>
      </c>
      <c r="J136" s="23">
        <f>(C136+D136+L136)*I136/100</f>
        <v>3.9403000000000001</v>
      </c>
      <c r="K136" s="24">
        <v>5</v>
      </c>
      <c r="L136" s="23">
        <f>C136*K136/100</f>
        <v>0.24900000000000003</v>
      </c>
      <c r="M136" s="26"/>
      <c r="N136" s="27">
        <f>(D136+E136+F136+H136+G136+J136+L136+M136)</f>
        <v>5.2892999999999999</v>
      </c>
      <c r="O136" s="27">
        <f>N136+C136</f>
        <v>10.269300000000001</v>
      </c>
      <c r="P136" s="28">
        <f t="shared" si="16"/>
        <v>83872.100000000006</v>
      </c>
      <c r="Q136" s="28"/>
      <c r="R136" s="29">
        <f t="shared" si="17"/>
        <v>83872.100000000006</v>
      </c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1:65" s="11" customFormat="1" ht="15" customHeight="1" x14ac:dyDescent="0.2">
      <c r="A137" s="20">
        <v>2</v>
      </c>
      <c r="B137" s="21" t="s">
        <v>165</v>
      </c>
      <c r="C137" s="22">
        <v>2.46</v>
      </c>
      <c r="D137" s="22"/>
      <c r="E137" s="22">
        <v>0.3</v>
      </c>
      <c r="F137" s="22"/>
      <c r="G137" s="22">
        <v>0.4</v>
      </c>
      <c r="H137" s="22"/>
      <c r="I137" s="22">
        <v>70</v>
      </c>
      <c r="J137" s="23">
        <f>(C137+D137+L137)*I137/100</f>
        <v>1.722</v>
      </c>
      <c r="K137" s="24"/>
      <c r="L137" s="25"/>
      <c r="M137" s="26"/>
      <c r="N137" s="27">
        <f>(D137+E137+F137+H137+G137+J137+L137+M137)</f>
        <v>2.4219999999999997</v>
      </c>
      <c r="O137" s="27">
        <f>N137+C137</f>
        <v>4.8819999999999997</v>
      </c>
      <c r="P137" s="28">
        <f t="shared" ref="P137:P163" si="30">(C137+D137+L137)*1490000*1%</f>
        <v>36654</v>
      </c>
      <c r="Q137" s="28"/>
      <c r="R137" s="29">
        <f t="shared" ref="R137:R163" si="31">P137+Q137</f>
        <v>36654</v>
      </c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1:65" s="11" customFormat="1" ht="15" customHeight="1" x14ac:dyDescent="0.2">
      <c r="A138" s="20">
        <v>3</v>
      </c>
      <c r="B138" s="21" t="s">
        <v>166</v>
      </c>
      <c r="C138" s="44">
        <v>2.66</v>
      </c>
      <c r="D138" s="44"/>
      <c r="E138" s="22">
        <v>0.3</v>
      </c>
      <c r="F138" s="44"/>
      <c r="G138" s="44">
        <v>0.4</v>
      </c>
      <c r="H138" s="44"/>
      <c r="I138" s="44">
        <v>70</v>
      </c>
      <c r="J138" s="45">
        <f>(C138+D138+L138)*I138/100</f>
        <v>1.8620000000000001</v>
      </c>
      <c r="K138" s="24"/>
      <c r="L138" s="23"/>
      <c r="M138" s="26"/>
      <c r="N138" s="27">
        <f>(D138+E138+F138+H138+G138+J138+L138+M138)</f>
        <v>2.5620000000000003</v>
      </c>
      <c r="O138" s="27">
        <f>N138+C138</f>
        <v>5.2220000000000004</v>
      </c>
      <c r="P138" s="28">
        <f t="shared" si="30"/>
        <v>39634</v>
      </c>
      <c r="Q138" s="28"/>
      <c r="R138" s="29">
        <f t="shared" si="31"/>
        <v>39634</v>
      </c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1:65" s="11" customFormat="1" ht="15" customHeight="1" x14ac:dyDescent="0.2">
      <c r="A139" s="20">
        <v>4</v>
      </c>
      <c r="B139" s="30" t="s">
        <v>167</v>
      </c>
      <c r="C139" s="22">
        <v>2.66</v>
      </c>
      <c r="D139" s="22"/>
      <c r="E139" s="22">
        <v>0.3</v>
      </c>
      <c r="F139" s="31"/>
      <c r="G139" s="22"/>
      <c r="H139" s="26"/>
      <c r="I139" s="22">
        <v>40</v>
      </c>
      <c r="J139" s="23">
        <f>(C139+D139+L139)*I139/100</f>
        <v>1.0640000000000001</v>
      </c>
      <c r="K139" s="32"/>
      <c r="L139" s="23"/>
      <c r="M139" s="22"/>
      <c r="N139" s="27">
        <f>(D139+E139+F139+H139+G139+J139+L139+M139)</f>
        <v>1.3640000000000001</v>
      </c>
      <c r="O139" s="27">
        <f>N139+C139</f>
        <v>4.024</v>
      </c>
      <c r="P139" s="28">
        <f t="shared" si="30"/>
        <v>39634</v>
      </c>
      <c r="Q139" s="28"/>
      <c r="R139" s="29">
        <f t="shared" si="31"/>
        <v>39634</v>
      </c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1:65" s="49" customFormat="1" ht="13.5" customHeight="1" x14ac:dyDescent="0.2">
      <c r="A140" s="15" t="s">
        <v>108</v>
      </c>
      <c r="B140" s="46" t="s">
        <v>168</v>
      </c>
      <c r="C140" s="46"/>
      <c r="D140" s="22"/>
      <c r="E140" s="22"/>
      <c r="F140" s="31"/>
      <c r="G140" s="22"/>
      <c r="H140" s="26"/>
      <c r="I140" s="22"/>
      <c r="J140" s="23"/>
      <c r="K140" s="32"/>
      <c r="L140" s="23"/>
      <c r="M140" s="22"/>
      <c r="N140" s="27"/>
      <c r="O140" s="27"/>
      <c r="P140" s="28"/>
      <c r="Q140" s="28"/>
      <c r="R140" s="125">
        <f>SUM(R141:R146)</f>
        <v>278981.64</v>
      </c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</row>
    <row r="141" spans="1:65" s="49" customFormat="1" ht="15" customHeight="1" x14ac:dyDescent="0.2">
      <c r="A141" s="20">
        <v>1</v>
      </c>
      <c r="B141" s="30" t="s">
        <v>169</v>
      </c>
      <c r="C141" s="22">
        <v>2.34</v>
      </c>
      <c r="D141" s="22">
        <v>0.4</v>
      </c>
      <c r="E141" s="22">
        <v>0.3</v>
      </c>
      <c r="F141" s="31"/>
      <c r="G141" s="22">
        <v>0.2</v>
      </c>
      <c r="H141" s="26">
        <v>0.4</v>
      </c>
      <c r="I141" s="22">
        <v>70</v>
      </c>
      <c r="J141" s="23">
        <f t="shared" ref="J141:J146" si="32">(C141+D141+L141)*I141/100</f>
        <v>1.9179999999999999</v>
      </c>
      <c r="K141" s="32"/>
      <c r="L141" s="23"/>
      <c r="M141" s="22"/>
      <c r="N141" s="27">
        <f t="shared" ref="N141:N146" si="33">(D141+E141+F141+H141+G141+J141+L141+M141)</f>
        <v>3.218</v>
      </c>
      <c r="O141" s="27">
        <f t="shared" ref="O141:O146" si="34">N141+C141</f>
        <v>5.5579999999999998</v>
      </c>
      <c r="P141" s="28">
        <f t="shared" si="30"/>
        <v>40825.999999999993</v>
      </c>
      <c r="Q141" s="28"/>
      <c r="R141" s="29">
        <f t="shared" si="31"/>
        <v>40825.999999999993</v>
      </c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</row>
    <row r="142" spans="1:65" s="49" customFormat="1" ht="15" customHeight="1" x14ac:dyDescent="0.2">
      <c r="A142" s="20">
        <v>2</v>
      </c>
      <c r="B142" s="30" t="s">
        <v>170</v>
      </c>
      <c r="C142" s="25">
        <v>2.86</v>
      </c>
      <c r="D142" s="22">
        <v>0.3</v>
      </c>
      <c r="E142" s="22">
        <v>0.3</v>
      </c>
      <c r="F142" s="31"/>
      <c r="G142" s="22">
        <v>0.2</v>
      </c>
      <c r="H142" s="26">
        <v>0.4</v>
      </c>
      <c r="I142" s="22">
        <v>70</v>
      </c>
      <c r="J142" s="23">
        <f>(C142+D142+L142)*I142/100</f>
        <v>2.2119999999999997</v>
      </c>
      <c r="K142" s="32"/>
      <c r="L142" s="23"/>
      <c r="M142" s="22"/>
      <c r="N142" s="27">
        <f>(D142+E142+F142+H142+G142+J142+L142+M142)</f>
        <v>3.4119999999999999</v>
      </c>
      <c r="O142" s="27">
        <f>N142+C142</f>
        <v>6.2720000000000002</v>
      </c>
      <c r="P142" s="28">
        <f t="shared" si="30"/>
        <v>47084</v>
      </c>
      <c r="Q142" s="28"/>
      <c r="R142" s="29">
        <f t="shared" si="31"/>
        <v>47084</v>
      </c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</row>
    <row r="143" spans="1:65" s="49" customFormat="1" ht="15" customHeight="1" x14ac:dyDescent="0.2">
      <c r="A143" s="20">
        <v>3</v>
      </c>
      <c r="B143" s="30" t="s">
        <v>171</v>
      </c>
      <c r="C143" s="25">
        <v>4.0599999999999996</v>
      </c>
      <c r="D143" s="22"/>
      <c r="E143" s="22">
        <v>0.3</v>
      </c>
      <c r="F143" s="31"/>
      <c r="G143" s="22">
        <v>0.2</v>
      </c>
      <c r="H143" s="26">
        <v>0.4</v>
      </c>
      <c r="I143" s="22">
        <v>40</v>
      </c>
      <c r="J143" s="23">
        <f t="shared" si="32"/>
        <v>1.7214399999999999</v>
      </c>
      <c r="K143" s="39">
        <v>6</v>
      </c>
      <c r="L143" s="23">
        <f>C143*K143/100</f>
        <v>0.24359999999999998</v>
      </c>
      <c r="M143" s="22"/>
      <c r="N143" s="27">
        <f t="shared" si="33"/>
        <v>2.8650399999999996</v>
      </c>
      <c r="O143" s="27">
        <f t="shared" si="34"/>
        <v>6.9250399999999992</v>
      </c>
      <c r="P143" s="28">
        <f t="shared" si="30"/>
        <v>64123.639999999992</v>
      </c>
      <c r="Q143" s="28"/>
      <c r="R143" s="29">
        <f t="shared" si="31"/>
        <v>64123.639999999992</v>
      </c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</row>
    <row r="144" spans="1:65" s="49" customFormat="1" ht="15" customHeight="1" x14ac:dyDescent="0.2">
      <c r="A144" s="20">
        <v>4</v>
      </c>
      <c r="B144" s="30" t="s">
        <v>172</v>
      </c>
      <c r="C144" s="25">
        <v>3</v>
      </c>
      <c r="D144" s="22"/>
      <c r="E144" s="22">
        <v>0.3</v>
      </c>
      <c r="F144" s="31"/>
      <c r="G144" s="22">
        <v>0.2</v>
      </c>
      <c r="H144" s="26">
        <v>0.4</v>
      </c>
      <c r="I144" s="22">
        <v>40</v>
      </c>
      <c r="J144" s="23">
        <f t="shared" si="32"/>
        <v>1.2</v>
      </c>
      <c r="K144" s="32"/>
      <c r="L144" s="25"/>
      <c r="M144" s="22"/>
      <c r="N144" s="27">
        <f t="shared" si="33"/>
        <v>2.0999999999999996</v>
      </c>
      <c r="O144" s="27">
        <f t="shared" si="34"/>
        <v>5.0999999999999996</v>
      </c>
      <c r="P144" s="28">
        <f t="shared" si="30"/>
        <v>44700</v>
      </c>
      <c r="Q144" s="28"/>
      <c r="R144" s="29">
        <f t="shared" si="31"/>
        <v>44700</v>
      </c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</row>
    <row r="145" spans="1:65" s="49" customFormat="1" ht="15" customHeight="1" x14ac:dyDescent="0.2">
      <c r="A145" s="20">
        <v>5</v>
      </c>
      <c r="B145" s="30" t="s">
        <v>173</v>
      </c>
      <c r="C145" s="25">
        <v>2.86</v>
      </c>
      <c r="D145" s="22"/>
      <c r="E145" s="22">
        <v>0.3</v>
      </c>
      <c r="F145" s="31"/>
      <c r="G145" s="26">
        <v>0.2</v>
      </c>
      <c r="H145" s="26">
        <v>0.4</v>
      </c>
      <c r="I145" s="22">
        <v>40</v>
      </c>
      <c r="J145" s="23">
        <f t="shared" si="32"/>
        <v>1.1439999999999999</v>
      </c>
      <c r="K145" s="34"/>
      <c r="L145" s="23"/>
      <c r="M145" s="22"/>
      <c r="N145" s="27">
        <f t="shared" si="33"/>
        <v>2.0439999999999996</v>
      </c>
      <c r="O145" s="27">
        <f t="shared" si="34"/>
        <v>4.9039999999999999</v>
      </c>
      <c r="P145" s="28">
        <f t="shared" si="30"/>
        <v>42614</v>
      </c>
      <c r="Q145" s="28"/>
      <c r="R145" s="29">
        <f t="shared" si="31"/>
        <v>42614</v>
      </c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</row>
    <row r="146" spans="1:65" s="49" customFormat="1" ht="15" customHeight="1" x14ac:dyDescent="0.2">
      <c r="A146" s="20">
        <v>6</v>
      </c>
      <c r="B146" s="30" t="s">
        <v>174</v>
      </c>
      <c r="C146" s="25">
        <v>2.66</v>
      </c>
      <c r="D146" s="22"/>
      <c r="E146" s="22">
        <v>0.3</v>
      </c>
      <c r="F146" s="31"/>
      <c r="G146" s="22">
        <v>0.2</v>
      </c>
      <c r="H146" s="26">
        <v>0.4</v>
      </c>
      <c r="I146" s="22">
        <v>40</v>
      </c>
      <c r="J146" s="23">
        <f t="shared" si="32"/>
        <v>1.0640000000000001</v>
      </c>
      <c r="K146" s="34"/>
      <c r="L146" s="23"/>
      <c r="M146" s="22"/>
      <c r="N146" s="27">
        <f t="shared" si="33"/>
        <v>1.964</v>
      </c>
      <c r="O146" s="27">
        <f t="shared" si="34"/>
        <v>4.6240000000000006</v>
      </c>
      <c r="P146" s="28">
        <f t="shared" si="30"/>
        <v>39634</v>
      </c>
      <c r="Q146" s="28"/>
      <c r="R146" s="29">
        <f t="shared" si="31"/>
        <v>39634</v>
      </c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</row>
    <row r="147" spans="1:65" s="49" customFormat="1" ht="12" x14ac:dyDescent="0.2">
      <c r="A147" s="15" t="s">
        <v>119</v>
      </c>
      <c r="B147" s="46" t="s">
        <v>175</v>
      </c>
      <c r="C147" s="25"/>
      <c r="D147" s="22"/>
      <c r="E147" s="22"/>
      <c r="F147" s="31"/>
      <c r="G147" s="22"/>
      <c r="H147" s="26"/>
      <c r="I147" s="22"/>
      <c r="J147" s="23"/>
      <c r="K147" s="32"/>
      <c r="L147" s="23"/>
      <c r="M147" s="22"/>
      <c r="N147" s="27"/>
      <c r="O147" s="27"/>
      <c r="P147" s="28"/>
      <c r="Q147" s="28"/>
      <c r="R147" s="125">
        <f>SUM(R148:R150)</f>
        <v>132279.60869565216</v>
      </c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</row>
    <row r="148" spans="1:65" s="49" customFormat="1" ht="15" customHeight="1" x14ac:dyDescent="0.2">
      <c r="A148" s="20">
        <v>1</v>
      </c>
      <c r="B148" s="30" t="s">
        <v>176</v>
      </c>
      <c r="C148" s="25">
        <v>3</v>
      </c>
      <c r="D148" s="25">
        <f>0.4/23*20</f>
        <v>0.34782608695652173</v>
      </c>
      <c r="E148" s="22">
        <f>0.3/23*20</f>
        <v>0.2608695652173913</v>
      </c>
      <c r="F148" s="31"/>
      <c r="G148" s="22">
        <f>0.2/23*20</f>
        <v>0.17391304347826086</v>
      </c>
      <c r="H148" s="25">
        <f>0.4/23*20</f>
        <v>0.34782608695652173</v>
      </c>
      <c r="I148" s="22">
        <v>40</v>
      </c>
      <c r="J148" s="23">
        <f>(3+0.4)*I148/100/23*20</f>
        <v>1.182608695652174</v>
      </c>
      <c r="K148" s="32"/>
      <c r="L148" s="23"/>
      <c r="M148" s="22"/>
      <c r="N148" s="27">
        <f>(D148+E148+F148+H148+G148+J148+L148+M148)</f>
        <v>2.3130434782608695</v>
      </c>
      <c r="O148" s="27">
        <f>N148+C148</f>
        <v>5.3130434782608695</v>
      </c>
      <c r="P148" s="28">
        <f t="shared" si="30"/>
        <v>49882.608695652169</v>
      </c>
      <c r="Q148" s="28"/>
      <c r="R148" s="29">
        <f t="shared" si="31"/>
        <v>49882.608695652169</v>
      </c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</row>
    <row r="149" spans="1:65" s="49" customFormat="1" ht="15" customHeight="1" x14ac:dyDescent="0.2">
      <c r="A149" s="20">
        <v>2</v>
      </c>
      <c r="B149" s="30" t="s">
        <v>177</v>
      </c>
      <c r="C149" s="22">
        <v>2.86</v>
      </c>
      <c r="D149" s="22"/>
      <c r="E149" s="22">
        <v>0.3</v>
      </c>
      <c r="F149" s="31"/>
      <c r="G149" s="22">
        <v>0.2</v>
      </c>
      <c r="H149" s="26">
        <v>0.4</v>
      </c>
      <c r="I149" s="22">
        <v>70</v>
      </c>
      <c r="J149" s="23">
        <f>(C149+D149+L149)*I149/100</f>
        <v>2.0019999999999998</v>
      </c>
      <c r="K149" s="32"/>
      <c r="L149" s="23"/>
      <c r="M149" s="22"/>
      <c r="N149" s="27">
        <f>(D149+E149+F149+H149+G149+J149+L149+M149)</f>
        <v>2.9019999999999997</v>
      </c>
      <c r="O149" s="27">
        <f>N149+C149</f>
        <v>5.7619999999999996</v>
      </c>
      <c r="P149" s="28">
        <f t="shared" si="30"/>
        <v>42614</v>
      </c>
      <c r="Q149" s="28"/>
      <c r="R149" s="29">
        <f t="shared" si="31"/>
        <v>42614</v>
      </c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</row>
    <row r="150" spans="1:65" s="49" customFormat="1" ht="15" customHeight="1" x14ac:dyDescent="0.2">
      <c r="A150" s="20">
        <v>3</v>
      </c>
      <c r="B150" s="30" t="s">
        <v>178</v>
      </c>
      <c r="C150" s="22">
        <v>2.67</v>
      </c>
      <c r="D150" s="22"/>
      <c r="E150" s="22">
        <v>0.3</v>
      </c>
      <c r="F150" s="31"/>
      <c r="G150" s="22">
        <v>0.2</v>
      </c>
      <c r="H150" s="26">
        <v>0.4</v>
      </c>
      <c r="I150" s="22">
        <v>40</v>
      </c>
      <c r="J150" s="23">
        <f>(C150+D150+L150)*I150/100</f>
        <v>1.0680000000000001</v>
      </c>
      <c r="K150" s="34"/>
      <c r="L150" s="23"/>
      <c r="M150" s="22"/>
      <c r="N150" s="27">
        <f>(D150+E150+F150+H150+G150+J150+L150+M150)</f>
        <v>1.968</v>
      </c>
      <c r="O150" s="27">
        <f>N150+C150</f>
        <v>4.6379999999999999</v>
      </c>
      <c r="P150" s="28">
        <f t="shared" si="30"/>
        <v>39783</v>
      </c>
      <c r="Q150" s="28"/>
      <c r="R150" s="29">
        <f t="shared" si="31"/>
        <v>39783</v>
      </c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</row>
    <row r="151" spans="1:65" s="49" customFormat="1" ht="12" x14ac:dyDescent="0.2">
      <c r="A151" s="15" t="s">
        <v>135</v>
      </c>
      <c r="B151" s="46" t="s">
        <v>179</v>
      </c>
      <c r="C151" s="22"/>
      <c r="D151" s="22"/>
      <c r="E151" s="22"/>
      <c r="F151" s="31"/>
      <c r="G151" s="22"/>
      <c r="H151" s="26"/>
      <c r="I151" s="22"/>
      <c r="J151" s="23"/>
      <c r="K151" s="32"/>
      <c r="L151" s="23"/>
      <c r="M151" s="22"/>
      <c r="N151" s="27"/>
      <c r="O151" s="27"/>
      <c r="P151" s="28"/>
      <c r="Q151" s="28"/>
      <c r="R151" s="125">
        <f>SUM(R152:R155)</f>
        <v>237595.40000000002</v>
      </c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</row>
    <row r="152" spans="1:65" s="49" customFormat="1" ht="15" customHeight="1" x14ac:dyDescent="0.2">
      <c r="A152" s="20">
        <v>1</v>
      </c>
      <c r="B152" s="30" t="s">
        <v>180</v>
      </c>
      <c r="C152" s="25">
        <v>4.32</v>
      </c>
      <c r="D152" s="22">
        <v>0.4</v>
      </c>
      <c r="E152" s="22">
        <v>0.3</v>
      </c>
      <c r="F152" s="31"/>
      <c r="G152" s="22"/>
      <c r="H152" s="26"/>
      <c r="I152" s="22">
        <v>70</v>
      </c>
      <c r="J152" s="23">
        <f>(C152+D152+L152)*I152/100</f>
        <v>3.3040000000000003</v>
      </c>
      <c r="K152" s="34"/>
      <c r="L152" s="23"/>
      <c r="M152" s="22"/>
      <c r="N152" s="27">
        <f>(D152+E152+F152+H152+G152+J152+L152+M152)</f>
        <v>4.0040000000000004</v>
      </c>
      <c r="O152" s="27">
        <f>N152+C152</f>
        <v>8.3240000000000016</v>
      </c>
      <c r="P152" s="28">
        <f t="shared" si="30"/>
        <v>70328.000000000015</v>
      </c>
      <c r="Q152" s="28"/>
      <c r="R152" s="29">
        <f t="shared" si="31"/>
        <v>70328.000000000015</v>
      </c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</row>
    <row r="153" spans="1:65" s="49" customFormat="1" ht="15" customHeight="1" x14ac:dyDescent="0.2">
      <c r="A153" s="20">
        <v>2</v>
      </c>
      <c r="B153" s="30" t="s">
        <v>181</v>
      </c>
      <c r="C153" s="22">
        <v>3.46</v>
      </c>
      <c r="D153" s="22">
        <v>0.3</v>
      </c>
      <c r="E153" s="22">
        <v>0.3</v>
      </c>
      <c r="F153" s="31"/>
      <c r="G153" s="22">
        <v>0.2</v>
      </c>
      <c r="H153" s="26">
        <v>0.4</v>
      </c>
      <c r="I153" s="22">
        <v>40</v>
      </c>
      <c r="J153" s="23">
        <f>(C153+D153+L153)*I153/100</f>
        <v>1.5039999999999998</v>
      </c>
      <c r="K153" s="34"/>
      <c r="L153" s="23"/>
      <c r="M153" s="22"/>
      <c r="N153" s="27">
        <f>(D153+E153+F153+H153+G153+J153+L153+M153)</f>
        <v>2.7039999999999997</v>
      </c>
      <c r="O153" s="27">
        <f>N153+C153</f>
        <v>6.1639999999999997</v>
      </c>
      <c r="P153" s="28">
        <f t="shared" si="30"/>
        <v>56024</v>
      </c>
      <c r="Q153" s="28"/>
      <c r="R153" s="29">
        <f t="shared" si="31"/>
        <v>56024</v>
      </c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</row>
    <row r="154" spans="1:65" s="49" customFormat="1" ht="15" customHeight="1" x14ac:dyDescent="0.2">
      <c r="A154" s="20">
        <v>3</v>
      </c>
      <c r="B154" s="30" t="s">
        <v>182</v>
      </c>
      <c r="C154" s="25">
        <v>4.0599999999999996</v>
      </c>
      <c r="D154" s="22"/>
      <c r="E154" s="22">
        <v>0.3</v>
      </c>
      <c r="F154" s="31"/>
      <c r="G154" s="22">
        <v>0.2</v>
      </c>
      <c r="H154" s="26">
        <v>0.4</v>
      </c>
      <c r="I154" s="22">
        <v>40</v>
      </c>
      <c r="J154" s="23">
        <f>(C154+D154+L154)*I154/100</f>
        <v>1.7863999999999998</v>
      </c>
      <c r="K154" s="39">
        <v>10</v>
      </c>
      <c r="L154" s="23">
        <f>C154*K154/100</f>
        <v>0.40599999999999992</v>
      </c>
      <c r="M154" s="22"/>
      <c r="N154" s="27">
        <f>(D154+E154+F154+H154+G154+J154+L154+M154)</f>
        <v>3.0923999999999996</v>
      </c>
      <c r="O154" s="27">
        <f>N154+C154</f>
        <v>7.1523999999999992</v>
      </c>
      <c r="P154" s="28">
        <f t="shared" si="30"/>
        <v>66543.399999999994</v>
      </c>
      <c r="Q154" s="28"/>
      <c r="R154" s="29">
        <f t="shared" si="31"/>
        <v>66543.399999999994</v>
      </c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</row>
    <row r="155" spans="1:65" s="49" customFormat="1" ht="15" customHeight="1" x14ac:dyDescent="0.2">
      <c r="A155" s="20">
        <v>4</v>
      </c>
      <c r="B155" s="30" t="s">
        <v>183</v>
      </c>
      <c r="C155" s="25">
        <v>3</v>
      </c>
      <c r="D155" s="22"/>
      <c r="E155" s="22">
        <v>0.3</v>
      </c>
      <c r="F155" s="31"/>
      <c r="G155" s="22">
        <v>0.2</v>
      </c>
      <c r="H155" s="26">
        <v>0.4</v>
      </c>
      <c r="I155" s="22">
        <v>40</v>
      </c>
      <c r="J155" s="23">
        <f>(C155+D155+L155)*I155/100</f>
        <v>1.2</v>
      </c>
      <c r="K155" s="34"/>
      <c r="L155" s="23"/>
      <c r="M155" s="22"/>
      <c r="N155" s="27">
        <f>(D155+E155+F155+H155+G155+J155+L155+M155)</f>
        <v>2.0999999999999996</v>
      </c>
      <c r="O155" s="27">
        <f>N155+C155</f>
        <v>5.0999999999999996</v>
      </c>
      <c r="P155" s="28">
        <f t="shared" si="30"/>
        <v>44700</v>
      </c>
      <c r="Q155" s="28"/>
      <c r="R155" s="29">
        <f t="shared" si="31"/>
        <v>44700</v>
      </c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</row>
    <row r="156" spans="1:65" s="49" customFormat="1" ht="12" x14ac:dyDescent="0.2">
      <c r="A156" s="15" t="s">
        <v>162</v>
      </c>
      <c r="B156" s="46" t="s">
        <v>184</v>
      </c>
      <c r="C156" s="25"/>
      <c r="D156" s="22"/>
      <c r="E156" s="22"/>
      <c r="F156" s="31"/>
      <c r="G156" s="22"/>
      <c r="H156" s="26"/>
      <c r="I156" s="22"/>
      <c r="J156" s="23"/>
      <c r="K156" s="34"/>
      <c r="L156" s="23"/>
      <c r="M156" s="22"/>
      <c r="N156" s="27"/>
      <c r="O156" s="27"/>
      <c r="P156" s="28"/>
      <c r="Q156" s="28"/>
      <c r="R156" s="125">
        <f>SUM(R157:R159)</f>
        <v>92976</v>
      </c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</row>
    <row r="157" spans="1:65" s="49" customFormat="1" ht="15" customHeight="1" x14ac:dyDescent="0.2">
      <c r="A157" s="20">
        <v>1</v>
      </c>
      <c r="B157" s="21" t="s">
        <v>185</v>
      </c>
      <c r="C157" s="25">
        <v>2.08</v>
      </c>
      <c r="D157" s="22"/>
      <c r="E157" s="22">
        <v>0.3</v>
      </c>
      <c r="F157" s="50"/>
      <c r="G157" s="22"/>
      <c r="H157" s="26"/>
      <c r="I157" s="22">
        <v>15</v>
      </c>
      <c r="J157" s="23">
        <f>(C157+D157+L157)*I157/100</f>
        <v>0.31200000000000006</v>
      </c>
      <c r="K157" s="39"/>
      <c r="L157" s="23"/>
      <c r="M157" s="22"/>
      <c r="N157" s="27">
        <f>(D157+E157+F157+H157+G157+J157+L157+M157)</f>
        <v>0.6120000000000001</v>
      </c>
      <c r="O157" s="27">
        <f>N157+C157</f>
        <v>2.6920000000000002</v>
      </c>
      <c r="P157" s="28">
        <f t="shared" si="30"/>
        <v>30992</v>
      </c>
      <c r="Q157" s="28"/>
      <c r="R157" s="29">
        <f t="shared" si="31"/>
        <v>30992</v>
      </c>
      <c r="S157" s="47" t="s">
        <v>186</v>
      </c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</row>
    <row r="158" spans="1:65" s="49" customFormat="1" ht="15" customHeight="1" x14ac:dyDescent="0.2">
      <c r="A158" s="20">
        <v>2</v>
      </c>
      <c r="B158" s="21" t="s">
        <v>187</v>
      </c>
      <c r="C158" s="25">
        <v>2.08</v>
      </c>
      <c r="D158" s="22"/>
      <c r="E158" s="22">
        <v>0.3</v>
      </c>
      <c r="F158" s="50"/>
      <c r="G158" s="22"/>
      <c r="H158" s="26"/>
      <c r="I158" s="22">
        <v>15</v>
      </c>
      <c r="J158" s="23">
        <f>(C158+D158+L158)*I158/100</f>
        <v>0.31200000000000006</v>
      </c>
      <c r="K158" s="39"/>
      <c r="L158" s="23"/>
      <c r="M158" s="22"/>
      <c r="N158" s="27">
        <f>(D158+E158+F158+H158+G158+J158+L158+M158)</f>
        <v>0.6120000000000001</v>
      </c>
      <c r="O158" s="27">
        <f>N158+C158</f>
        <v>2.6920000000000002</v>
      </c>
      <c r="P158" s="28">
        <f t="shared" si="30"/>
        <v>30992</v>
      </c>
      <c r="Q158" s="28"/>
      <c r="R158" s="29">
        <f t="shared" si="31"/>
        <v>30992</v>
      </c>
      <c r="S158" s="47" t="s">
        <v>186</v>
      </c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</row>
    <row r="159" spans="1:65" s="49" customFormat="1" ht="15" customHeight="1" x14ac:dyDescent="0.2">
      <c r="A159" s="20">
        <v>3</v>
      </c>
      <c r="B159" s="21" t="s">
        <v>112</v>
      </c>
      <c r="C159" s="25">
        <v>2.08</v>
      </c>
      <c r="D159" s="22"/>
      <c r="E159" s="22">
        <v>0.3</v>
      </c>
      <c r="F159" s="50"/>
      <c r="G159" s="22"/>
      <c r="H159" s="26"/>
      <c r="I159" s="22">
        <v>15</v>
      </c>
      <c r="J159" s="23">
        <f>(C159+D159+L159)*I159/100</f>
        <v>0.31200000000000006</v>
      </c>
      <c r="K159" s="39"/>
      <c r="L159" s="23"/>
      <c r="M159" s="22"/>
      <c r="N159" s="27">
        <f>(D159+E159+F159+H159+G159+J159+L159+M159)</f>
        <v>0.6120000000000001</v>
      </c>
      <c r="O159" s="27">
        <f>N159+C159</f>
        <v>2.6920000000000002</v>
      </c>
      <c r="P159" s="28">
        <f t="shared" si="30"/>
        <v>30992</v>
      </c>
      <c r="Q159" s="28"/>
      <c r="R159" s="29">
        <f t="shared" si="31"/>
        <v>30992</v>
      </c>
      <c r="S159" s="47" t="s">
        <v>186</v>
      </c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</row>
    <row r="160" spans="1:65" s="49" customFormat="1" ht="12" x14ac:dyDescent="0.2">
      <c r="A160" s="15" t="s">
        <v>162</v>
      </c>
      <c r="B160" s="46" t="s">
        <v>188</v>
      </c>
      <c r="C160" s="25"/>
      <c r="D160" s="22"/>
      <c r="E160" s="22"/>
      <c r="F160" s="31"/>
      <c r="G160" s="22"/>
      <c r="H160" s="26"/>
      <c r="I160" s="22"/>
      <c r="J160" s="23"/>
      <c r="K160" s="34"/>
      <c r="L160" s="23"/>
      <c r="M160" s="22"/>
      <c r="N160" s="27"/>
      <c r="O160" s="27"/>
      <c r="P160" s="28">
        <f t="shared" si="30"/>
        <v>0</v>
      </c>
      <c r="Q160" s="28"/>
      <c r="R160" s="29">
        <f t="shared" si="31"/>
        <v>0</v>
      </c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</row>
    <row r="161" spans="1:65" s="49" customFormat="1" ht="15" customHeight="1" x14ac:dyDescent="0.2">
      <c r="A161" s="20">
        <v>1</v>
      </c>
      <c r="B161" s="30" t="s">
        <v>189</v>
      </c>
      <c r="C161" s="25"/>
      <c r="D161" s="22"/>
      <c r="E161" s="22"/>
      <c r="F161" s="31"/>
      <c r="G161" s="22"/>
      <c r="H161" s="26"/>
      <c r="I161" s="22"/>
      <c r="J161" s="23"/>
      <c r="K161" s="34"/>
      <c r="L161" s="23"/>
      <c r="M161" s="22"/>
      <c r="N161" s="27"/>
      <c r="O161" s="27"/>
      <c r="P161" s="28">
        <f t="shared" si="30"/>
        <v>0</v>
      </c>
      <c r="Q161" s="28"/>
      <c r="R161" s="29">
        <f t="shared" si="31"/>
        <v>0</v>
      </c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</row>
    <row r="162" spans="1:65" s="49" customFormat="1" ht="15" customHeight="1" x14ac:dyDescent="0.2">
      <c r="A162" s="20">
        <v>2</v>
      </c>
      <c r="B162" s="30" t="s">
        <v>190</v>
      </c>
      <c r="C162" s="25"/>
      <c r="D162" s="22"/>
      <c r="E162" s="22"/>
      <c r="F162" s="31"/>
      <c r="G162" s="22"/>
      <c r="H162" s="26"/>
      <c r="I162" s="22"/>
      <c r="J162" s="23"/>
      <c r="K162" s="34"/>
      <c r="L162" s="23"/>
      <c r="M162" s="22"/>
      <c r="N162" s="27"/>
      <c r="O162" s="27"/>
      <c r="P162" s="28">
        <f t="shared" si="30"/>
        <v>0</v>
      </c>
      <c r="Q162" s="28"/>
      <c r="R162" s="29">
        <f t="shared" si="31"/>
        <v>0</v>
      </c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</row>
    <row r="163" spans="1:65" s="49" customFormat="1" ht="15" customHeight="1" x14ac:dyDescent="0.2">
      <c r="A163" s="20">
        <v>3</v>
      </c>
      <c r="B163" s="30" t="s">
        <v>191</v>
      </c>
      <c r="C163" s="25"/>
      <c r="D163" s="22"/>
      <c r="E163" s="22"/>
      <c r="F163" s="31"/>
      <c r="G163" s="22"/>
      <c r="H163" s="26"/>
      <c r="I163" s="22"/>
      <c r="J163" s="23"/>
      <c r="K163" s="34"/>
      <c r="L163" s="23"/>
      <c r="M163" s="22"/>
      <c r="N163" s="27"/>
      <c r="O163" s="27"/>
      <c r="P163" s="28">
        <f t="shared" si="30"/>
        <v>0</v>
      </c>
      <c r="Q163" s="28"/>
      <c r="R163" s="29">
        <f t="shared" si="31"/>
        <v>0</v>
      </c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</row>
    <row r="164" spans="1:65" s="49" customFormat="1" ht="18" customHeight="1" thickBot="1" x14ac:dyDescent="0.2">
      <c r="A164" s="51"/>
      <c r="B164" s="52" t="s">
        <v>192</v>
      </c>
      <c r="C164" s="53">
        <f t="shared" ref="C164:H164" si="35">SUM(C8:C163)</f>
        <v>399.20000000000016</v>
      </c>
      <c r="D164" s="53">
        <f t="shared" si="35"/>
        <v>12.54782608695653</v>
      </c>
      <c r="E164" s="53">
        <f t="shared" si="35"/>
        <v>37.317391304347836</v>
      </c>
      <c r="F164" s="53">
        <f t="shared" si="35"/>
        <v>3.2</v>
      </c>
      <c r="G164" s="53">
        <f t="shared" si="35"/>
        <v>13.273913043478254</v>
      </c>
      <c r="H164" s="53">
        <f t="shared" si="35"/>
        <v>6.7478260869565228</v>
      </c>
      <c r="I164" s="53"/>
      <c r="J164" s="53">
        <f>SUM(J8:J163)</f>
        <v>185.52048608695657</v>
      </c>
      <c r="K164" s="53"/>
      <c r="L164" s="53">
        <f t="shared" ref="L164:R164" si="36">SUM(L8:L163)</f>
        <v>5.8899999999999988</v>
      </c>
      <c r="M164" s="53">
        <f t="shared" si="36"/>
        <v>2.6999999999999997</v>
      </c>
      <c r="N164" s="53">
        <f t="shared" si="36"/>
        <v>267.19744260869567</v>
      </c>
      <c r="O164" s="53">
        <f t="shared" si="36"/>
        <v>666.39744260869554</v>
      </c>
      <c r="P164" s="54">
        <f t="shared" si="36"/>
        <v>6222803.6086956523</v>
      </c>
      <c r="Q164" s="54">
        <f t="shared" si="36"/>
        <v>0</v>
      </c>
      <c r="R164" s="54">
        <f t="shared" si="36"/>
        <v>12101417.217391307</v>
      </c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</row>
    <row r="165" spans="1:65" s="49" customFormat="1" ht="16.5" thickTop="1" x14ac:dyDescent="0.25">
      <c r="A165" s="55"/>
      <c r="B165" s="56" t="s">
        <v>193</v>
      </c>
      <c r="C165" s="57" t="str">
        <f>[1]!vnd(R164,TRUE)</f>
        <v>Mười hai triệu, một trăm lẻ một ngàn, bốn trăm mười bảy đồng, hai trăm mười bảy xu</v>
      </c>
      <c r="D165" s="58"/>
      <c r="E165" s="58"/>
      <c r="F165" s="58"/>
      <c r="G165" s="58"/>
      <c r="H165" s="58"/>
      <c r="I165" s="59"/>
      <c r="J165" s="59"/>
      <c r="K165" s="59"/>
      <c r="L165" s="59"/>
      <c r="M165" s="58"/>
      <c r="N165" s="59"/>
      <c r="O165" s="59"/>
      <c r="P165" s="60"/>
      <c r="Q165" s="60"/>
      <c r="R165" s="60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</row>
    <row r="166" spans="1:65" s="49" customFormat="1" ht="15.75" x14ac:dyDescent="0.25">
      <c r="A166" s="61"/>
      <c r="B166" s="62"/>
      <c r="C166" s="63"/>
      <c r="D166" s="64"/>
      <c r="E166" s="64"/>
      <c r="F166" s="64"/>
      <c r="G166" s="64"/>
      <c r="H166" s="64"/>
      <c r="I166" s="64"/>
      <c r="J166" s="64"/>
      <c r="K166" s="64"/>
      <c r="L166" s="64"/>
      <c r="M166" s="65"/>
      <c r="N166" s="66"/>
      <c r="P166" s="67" t="s">
        <v>194</v>
      </c>
      <c r="Q166" s="6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</row>
    <row r="167" spans="1:65" s="49" customFormat="1" ht="15.75" x14ac:dyDescent="0.25">
      <c r="A167" s="68"/>
      <c r="B167" s="69"/>
      <c r="C167" s="70"/>
      <c r="D167" s="69"/>
      <c r="E167" s="70"/>
      <c r="F167" s="71"/>
      <c r="G167" s="70"/>
      <c r="H167" s="70"/>
      <c r="I167" s="70"/>
      <c r="J167" s="72"/>
      <c r="K167" s="70"/>
      <c r="L167" s="70"/>
      <c r="M167" s="70"/>
      <c r="N167" s="73"/>
      <c r="P167" s="67" t="s">
        <v>195</v>
      </c>
      <c r="Q167" s="6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</row>
    <row r="168" spans="1:65" s="49" customFormat="1" ht="15.75" x14ac:dyDescent="0.25">
      <c r="A168" s="68"/>
      <c r="B168" s="74" t="s">
        <v>196</v>
      </c>
      <c r="C168" s="75"/>
      <c r="D168" s="76"/>
      <c r="E168" s="75"/>
      <c r="F168" s="75"/>
      <c r="G168" s="77" t="s">
        <v>197</v>
      </c>
      <c r="H168" s="78"/>
      <c r="I168" s="75"/>
      <c r="J168" s="79"/>
      <c r="P168" s="80" t="s">
        <v>198</v>
      </c>
      <c r="Q168" s="80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</row>
    <row r="169" spans="1:65" s="49" customFormat="1" ht="15.75" x14ac:dyDescent="0.25">
      <c r="A169" s="68"/>
      <c r="B169" s="76"/>
      <c r="C169" s="75"/>
      <c r="D169" s="76"/>
      <c r="E169" s="75"/>
      <c r="F169" s="75"/>
      <c r="G169" s="81"/>
      <c r="H169" s="81"/>
      <c r="I169" s="75"/>
      <c r="J169" s="79"/>
      <c r="P169" s="80"/>
      <c r="Q169" s="80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</row>
    <row r="170" spans="1:65" s="49" customFormat="1" ht="21" customHeight="1" x14ac:dyDescent="0.25">
      <c r="A170" s="68"/>
      <c r="B170" s="82"/>
      <c r="C170" s="82"/>
      <c r="D170" s="82"/>
      <c r="E170" s="82"/>
      <c r="F170" s="82"/>
      <c r="G170" s="82"/>
      <c r="H170" s="82"/>
      <c r="I170" s="82"/>
      <c r="J170" s="82"/>
      <c r="O170" s="82"/>
      <c r="P170" s="83"/>
      <c r="Q170" s="83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</row>
    <row r="171" spans="1:65" s="49" customFormat="1" ht="15" x14ac:dyDescent="0.25">
      <c r="A171" s="84"/>
      <c r="B171" s="85"/>
      <c r="C171" s="86"/>
      <c r="D171" s="87"/>
      <c r="E171" s="86"/>
      <c r="F171" s="86"/>
      <c r="G171" s="85"/>
      <c r="H171" s="85"/>
      <c r="I171" s="75"/>
      <c r="J171" s="88"/>
      <c r="P171" s="83"/>
      <c r="Q171" s="83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</row>
    <row r="172" spans="1:65" s="49" customFormat="1" ht="14.25" x14ac:dyDescent="0.2">
      <c r="A172" s="89"/>
      <c r="B172" s="90" t="s">
        <v>38</v>
      </c>
      <c r="C172" s="91"/>
      <c r="D172" s="92"/>
      <c r="E172" s="92"/>
      <c r="F172" s="93"/>
      <c r="G172" s="94" t="s">
        <v>199</v>
      </c>
      <c r="H172" s="78"/>
      <c r="I172" s="75"/>
      <c r="J172" s="92"/>
      <c r="P172" s="95" t="s">
        <v>200</v>
      </c>
      <c r="Q172" s="95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</row>
    <row r="173" spans="1:65" s="49" customFormat="1" x14ac:dyDescent="0.2">
      <c r="A173" s="89"/>
      <c r="B173" s="11"/>
      <c r="C173" s="96"/>
      <c r="D173" s="96"/>
      <c r="E173" s="96"/>
      <c r="G173" s="96"/>
      <c r="H173" s="96"/>
      <c r="I173" s="97"/>
      <c r="J173" s="96"/>
      <c r="K173" s="96"/>
      <c r="L173" s="96"/>
      <c r="M173" s="96"/>
      <c r="N173" s="98"/>
      <c r="O173" s="98"/>
      <c r="P173" s="98"/>
      <c r="Q173" s="98"/>
      <c r="R173" s="99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</row>
    <row r="174" spans="1:65" s="49" customFormat="1" x14ac:dyDescent="0.2">
      <c r="A174" s="89"/>
      <c r="B174" s="11"/>
      <c r="C174" s="96"/>
      <c r="D174" s="96"/>
      <c r="E174" s="96"/>
      <c r="G174" s="96"/>
      <c r="H174" s="96"/>
      <c r="I174" s="96"/>
      <c r="J174" s="96"/>
      <c r="K174" s="96"/>
      <c r="L174" s="96"/>
      <c r="M174" s="96"/>
      <c r="N174" s="98"/>
      <c r="O174" s="98"/>
      <c r="P174" s="98"/>
      <c r="Q174" s="98"/>
      <c r="R174" s="99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</row>
    <row r="175" spans="1:65" s="49" customFormat="1" x14ac:dyDescent="0.2">
      <c r="A175" s="89"/>
      <c r="B175" s="11"/>
      <c r="C175" s="100"/>
      <c r="D175" s="100"/>
      <c r="E175" s="100"/>
      <c r="F175" s="100"/>
      <c r="G175" s="100"/>
      <c r="H175" s="100"/>
      <c r="I175" s="97"/>
      <c r="J175" s="100"/>
      <c r="K175" s="100"/>
      <c r="L175" s="100"/>
      <c r="M175" s="100"/>
      <c r="N175" s="101"/>
      <c r="O175" s="101"/>
      <c r="P175" s="99"/>
      <c r="Q175" s="99"/>
      <c r="R175" s="99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</row>
    <row r="176" spans="1:65" s="49" customFormat="1" x14ac:dyDescent="0.2">
      <c r="A176" s="89"/>
      <c r="B176" s="11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1"/>
      <c r="O176" s="101"/>
      <c r="P176" s="99"/>
      <c r="Q176" s="99"/>
      <c r="R176" s="99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</row>
    <row r="177" spans="1:65" s="49" customFormat="1" x14ac:dyDescent="0.2">
      <c r="A177" s="89"/>
      <c r="B177" s="11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1"/>
      <c r="O177" s="101"/>
      <c r="P177" s="99"/>
      <c r="Q177" s="99"/>
      <c r="R177" s="99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</row>
    <row r="178" spans="1:65" s="49" customFormat="1" x14ac:dyDescent="0.2">
      <c r="A178" s="89"/>
      <c r="B178" s="11"/>
      <c r="C178" s="102"/>
      <c r="D178" s="102"/>
      <c r="E178" s="102"/>
      <c r="F178" s="100"/>
      <c r="G178" s="100"/>
      <c r="H178" s="100"/>
      <c r="J178" s="101"/>
      <c r="K178" s="101"/>
      <c r="L178" s="101"/>
      <c r="M178" s="102"/>
      <c r="N178" s="101"/>
      <c r="O178" s="101"/>
      <c r="P178" s="99"/>
      <c r="Q178" s="99"/>
      <c r="R178" s="101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</row>
    <row r="179" spans="1:65" s="49" customFormat="1" x14ac:dyDescent="0.2">
      <c r="A179" s="89"/>
      <c r="B179" s="11"/>
      <c r="C179" s="10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99"/>
      <c r="Q179" s="99"/>
      <c r="R179" s="102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</row>
    <row r="180" spans="1:65" s="49" customFormat="1" x14ac:dyDescent="0.2">
      <c r="A180" s="89"/>
      <c r="B180" s="11"/>
      <c r="C180" s="10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99"/>
      <c r="Q180" s="99"/>
      <c r="R180" s="102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</row>
    <row r="181" spans="1:65" s="49" customFormat="1" x14ac:dyDescent="0.2">
      <c r="A181" s="89"/>
      <c r="B181" s="11"/>
      <c r="C181" s="100"/>
      <c r="D181" s="102"/>
      <c r="E181" s="102"/>
      <c r="F181" s="100"/>
      <c r="G181" s="100"/>
      <c r="H181" s="100"/>
      <c r="I181" s="101"/>
      <c r="J181" s="101"/>
      <c r="K181" s="101"/>
      <c r="L181" s="101"/>
      <c r="M181" s="102"/>
      <c r="N181" s="101"/>
      <c r="O181" s="101"/>
      <c r="P181" s="99"/>
      <c r="Q181" s="99"/>
      <c r="R181" s="102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</row>
    <row r="182" spans="1:65" s="49" customFormat="1" x14ac:dyDescent="0.2">
      <c r="A182" s="89"/>
      <c r="B182" s="11"/>
      <c r="C182" s="100"/>
      <c r="D182" s="102"/>
      <c r="E182" s="102"/>
      <c r="F182" s="100"/>
      <c r="G182" s="100"/>
      <c r="H182" s="100"/>
      <c r="J182" s="101"/>
      <c r="K182" s="101"/>
      <c r="L182" s="101"/>
      <c r="M182" s="102"/>
      <c r="N182" s="101"/>
      <c r="O182" s="101"/>
      <c r="P182" s="99"/>
      <c r="Q182" s="99"/>
      <c r="R182" s="102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</row>
    <row r="183" spans="1:65" s="49" customFormat="1" x14ac:dyDescent="0.2">
      <c r="A183" s="89"/>
      <c r="B183" s="1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2"/>
      <c r="N183" s="101"/>
      <c r="O183" s="101"/>
      <c r="P183" s="99"/>
      <c r="Q183" s="99"/>
      <c r="R183" s="101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</row>
    <row r="184" spans="1:65" s="49" customFormat="1" x14ac:dyDescent="0.2">
      <c r="A184" s="89"/>
      <c r="B184" s="11"/>
      <c r="C184" s="100"/>
      <c r="D184" s="102"/>
      <c r="E184" s="102"/>
      <c r="F184" s="100"/>
      <c r="G184" s="100"/>
      <c r="H184" s="100"/>
      <c r="I184" s="101"/>
      <c r="J184" s="101"/>
      <c r="K184" s="101"/>
      <c r="L184" s="101"/>
      <c r="M184" s="102"/>
      <c r="N184" s="101"/>
      <c r="O184" s="101"/>
      <c r="P184" s="99"/>
      <c r="Q184" s="99"/>
      <c r="R184" s="102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</row>
    <row r="185" spans="1:65" s="49" customFormat="1" x14ac:dyDescent="0.2">
      <c r="A185" s="89"/>
      <c r="B185" s="11"/>
      <c r="C185" s="100"/>
      <c r="D185" s="102"/>
      <c r="E185" s="102"/>
      <c r="F185" s="100"/>
      <c r="G185" s="100"/>
      <c r="H185" s="100"/>
      <c r="I185" s="101"/>
      <c r="J185" s="101"/>
      <c r="K185" s="101"/>
      <c r="L185" s="101"/>
      <c r="M185" s="102"/>
      <c r="N185" s="101"/>
      <c r="O185" s="101"/>
      <c r="P185" s="99"/>
      <c r="Q185" s="99"/>
      <c r="R185" s="101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</row>
    <row r="186" spans="1:65" s="49" customFormat="1" x14ac:dyDescent="0.2">
      <c r="A186" s="89"/>
      <c r="B186" s="11"/>
      <c r="C186" s="100"/>
      <c r="D186" s="102"/>
      <c r="E186" s="102"/>
      <c r="F186" s="100"/>
      <c r="G186" s="100"/>
      <c r="H186" s="100"/>
      <c r="I186" s="101"/>
      <c r="J186" s="101"/>
      <c r="K186" s="101"/>
      <c r="L186" s="101"/>
      <c r="M186" s="102"/>
      <c r="N186" s="101"/>
      <c r="O186" s="101"/>
      <c r="P186" s="99"/>
      <c r="Q186" s="99"/>
      <c r="R186" s="102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</row>
    <row r="187" spans="1:65" s="49" customFormat="1" x14ac:dyDescent="0.2">
      <c r="A187" s="89"/>
      <c r="B187" s="11"/>
      <c r="C187" s="101"/>
      <c r="D187" s="102"/>
      <c r="E187" s="102"/>
      <c r="F187" s="100"/>
      <c r="G187" s="100"/>
      <c r="H187" s="100"/>
      <c r="I187" s="101"/>
      <c r="J187" s="101"/>
      <c r="K187" s="101"/>
      <c r="L187" s="101"/>
      <c r="M187" s="102"/>
      <c r="N187" s="101"/>
      <c r="O187" s="101"/>
      <c r="P187" s="99"/>
      <c r="Q187" s="99"/>
      <c r="R187" s="102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</row>
    <row r="188" spans="1:65" s="49" customFormat="1" x14ac:dyDescent="0.2">
      <c r="A188" s="89"/>
      <c r="B188" s="11"/>
      <c r="C188" s="101"/>
      <c r="D188" s="102"/>
      <c r="E188" s="102"/>
      <c r="F188" s="100"/>
      <c r="G188" s="100"/>
      <c r="H188" s="100"/>
      <c r="I188" s="101"/>
      <c r="J188" s="101"/>
      <c r="K188" s="101"/>
      <c r="L188" s="101"/>
      <c r="M188" s="102"/>
      <c r="N188" s="101"/>
      <c r="O188" s="101"/>
      <c r="P188" s="99"/>
      <c r="Q188" s="99"/>
      <c r="R188" s="99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</row>
    <row r="189" spans="1:65" s="49" customFormat="1" x14ac:dyDescent="0.2">
      <c r="A189" s="89"/>
      <c r="B189" s="11"/>
      <c r="C189" s="101"/>
      <c r="D189" s="102"/>
      <c r="E189" s="102"/>
      <c r="F189" s="100"/>
      <c r="G189" s="100"/>
      <c r="H189" s="100"/>
      <c r="I189" s="101"/>
      <c r="J189" s="101"/>
      <c r="K189" s="101"/>
      <c r="L189" s="101"/>
      <c r="M189" s="102"/>
      <c r="N189" s="101"/>
      <c r="O189" s="101"/>
      <c r="P189" s="99"/>
      <c r="Q189" s="99"/>
      <c r="R189" s="103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</row>
    <row r="190" spans="1:65" s="49" customFormat="1" x14ac:dyDescent="0.2">
      <c r="A190" s="89"/>
      <c r="B190" s="11"/>
      <c r="C190" s="101"/>
      <c r="D190" s="102"/>
      <c r="E190" s="102"/>
      <c r="F190" s="100"/>
      <c r="G190" s="100"/>
      <c r="H190" s="100"/>
      <c r="I190" s="101"/>
      <c r="J190" s="101"/>
      <c r="K190" s="101"/>
      <c r="L190" s="101"/>
      <c r="M190" s="102"/>
      <c r="N190" s="101"/>
      <c r="O190" s="101"/>
      <c r="P190" s="99"/>
      <c r="Q190" s="99"/>
      <c r="R190" s="99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</row>
    <row r="191" spans="1:65" s="49" customFormat="1" x14ac:dyDescent="0.2">
      <c r="A191" s="89"/>
      <c r="B191" s="11"/>
      <c r="C191" s="101"/>
      <c r="D191" s="102"/>
      <c r="E191" s="102"/>
      <c r="F191" s="100"/>
      <c r="G191" s="100"/>
      <c r="H191" s="100"/>
      <c r="I191" s="101"/>
      <c r="J191" s="101"/>
      <c r="K191" s="101"/>
      <c r="L191" s="101"/>
      <c r="M191" s="102"/>
      <c r="N191" s="101"/>
      <c r="O191" s="101"/>
      <c r="P191" s="99"/>
      <c r="Q191" s="99"/>
      <c r="R191" s="99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</row>
    <row r="192" spans="1:65" s="49" customFormat="1" x14ac:dyDescent="0.2">
      <c r="A192" s="89"/>
      <c r="B192" s="11"/>
      <c r="C192" s="101"/>
      <c r="D192" s="102"/>
      <c r="E192" s="102"/>
      <c r="F192" s="100"/>
      <c r="G192" s="100"/>
      <c r="H192" s="100"/>
      <c r="I192" s="101"/>
      <c r="J192" s="101"/>
      <c r="K192" s="101"/>
      <c r="L192" s="101"/>
      <c r="M192" s="102"/>
      <c r="N192" s="101"/>
      <c r="O192" s="101"/>
      <c r="P192" s="99"/>
      <c r="Q192" s="99"/>
      <c r="R192" s="99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</row>
    <row r="193" spans="1:65" s="49" customFormat="1" x14ac:dyDescent="0.2">
      <c r="A193" s="89"/>
      <c r="B193" s="11"/>
      <c r="C193" s="101"/>
      <c r="D193" s="102"/>
      <c r="E193" s="102"/>
      <c r="F193" s="100"/>
      <c r="G193" s="100"/>
      <c r="H193" s="100"/>
      <c r="I193" s="101"/>
      <c r="J193" s="101"/>
      <c r="K193" s="101"/>
      <c r="L193" s="101"/>
      <c r="M193" s="102"/>
      <c r="N193" s="101"/>
      <c r="O193" s="101"/>
      <c r="P193" s="99"/>
      <c r="Q193" s="99"/>
      <c r="R193" s="99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</row>
    <row r="194" spans="1:65" s="49" customFormat="1" x14ac:dyDescent="0.2">
      <c r="A194" s="89"/>
      <c r="B194" s="11"/>
      <c r="C194" s="101"/>
      <c r="D194" s="102"/>
      <c r="E194" s="102"/>
      <c r="F194" s="100"/>
      <c r="G194" s="100"/>
      <c r="H194" s="100"/>
      <c r="I194" s="101"/>
      <c r="J194" s="101"/>
      <c r="K194" s="101"/>
      <c r="L194" s="101"/>
      <c r="M194" s="102"/>
      <c r="N194" s="101"/>
      <c r="O194" s="101"/>
      <c r="P194" s="99"/>
      <c r="Q194" s="99"/>
      <c r="R194" s="99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</row>
    <row r="195" spans="1:65" s="49" customFormat="1" x14ac:dyDescent="0.2">
      <c r="A195" s="89"/>
      <c r="B195" s="11"/>
      <c r="C195" s="101"/>
      <c r="D195" s="102"/>
      <c r="E195" s="102"/>
      <c r="F195" s="100"/>
      <c r="G195" s="100"/>
      <c r="H195" s="100"/>
      <c r="I195" s="101"/>
      <c r="J195" s="101"/>
      <c r="K195" s="101"/>
      <c r="L195" s="101"/>
      <c r="M195" s="102"/>
      <c r="N195" s="101"/>
      <c r="O195" s="101"/>
      <c r="P195" s="99"/>
      <c r="Q195" s="99"/>
      <c r="R195" s="99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</row>
    <row r="196" spans="1:65" s="49" customFormat="1" x14ac:dyDescent="0.2">
      <c r="A196" s="89"/>
      <c r="B196" s="11"/>
      <c r="C196" s="101"/>
      <c r="D196" s="102"/>
      <c r="E196" s="102"/>
      <c r="F196" s="100"/>
      <c r="G196" s="100"/>
      <c r="H196" s="100"/>
      <c r="I196" s="101"/>
      <c r="J196" s="101"/>
      <c r="K196" s="101"/>
      <c r="L196" s="101"/>
      <c r="M196" s="102"/>
      <c r="N196" s="101"/>
      <c r="O196" s="101"/>
      <c r="P196" s="99"/>
      <c r="Q196" s="99"/>
      <c r="R196" s="99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</row>
    <row r="197" spans="1:65" s="49" customFormat="1" x14ac:dyDescent="0.2">
      <c r="A197" s="89"/>
      <c r="B197" s="11"/>
      <c r="C197" s="101"/>
      <c r="D197" s="102"/>
      <c r="E197" s="102"/>
      <c r="F197" s="100"/>
      <c r="G197" s="100"/>
      <c r="H197" s="100"/>
      <c r="I197" s="101"/>
      <c r="J197" s="101"/>
      <c r="K197" s="101"/>
      <c r="L197" s="101"/>
      <c r="M197" s="102"/>
      <c r="N197" s="101"/>
      <c r="O197" s="101"/>
      <c r="P197" s="99"/>
      <c r="Q197" s="99"/>
      <c r="R197" s="99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</row>
    <row r="198" spans="1:65" s="49" customFormat="1" x14ac:dyDescent="0.2">
      <c r="A198" s="89"/>
      <c r="B198" s="11"/>
      <c r="C198" s="101"/>
      <c r="D198" s="102"/>
      <c r="E198" s="102"/>
      <c r="F198" s="100"/>
      <c r="G198" s="100"/>
      <c r="H198" s="100"/>
      <c r="I198" s="101"/>
      <c r="J198" s="101"/>
      <c r="K198" s="101"/>
      <c r="L198" s="101"/>
      <c r="M198" s="102"/>
      <c r="N198" s="101"/>
      <c r="O198" s="101"/>
      <c r="P198" s="99"/>
      <c r="Q198" s="99"/>
      <c r="R198" s="99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</row>
    <row r="199" spans="1:65" s="49" customFormat="1" x14ac:dyDescent="0.2">
      <c r="A199" s="89"/>
      <c r="B199" s="11"/>
      <c r="C199" s="101"/>
      <c r="D199" s="102"/>
      <c r="E199" s="102"/>
      <c r="F199" s="100"/>
      <c r="G199" s="100"/>
      <c r="H199" s="100"/>
      <c r="I199" s="101"/>
      <c r="J199" s="101"/>
      <c r="K199" s="101"/>
      <c r="L199" s="101"/>
      <c r="M199" s="102"/>
      <c r="N199" s="101"/>
      <c r="O199" s="101"/>
      <c r="P199" s="99"/>
      <c r="Q199" s="99"/>
      <c r="R199" s="99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</row>
    <row r="200" spans="1:65" s="49" customFormat="1" x14ac:dyDescent="0.2">
      <c r="A200" s="89"/>
      <c r="B200" s="11"/>
      <c r="C200" s="101"/>
      <c r="D200" s="102"/>
      <c r="E200" s="102"/>
      <c r="F200" s="100"/>
      <c r="G200" s="100"/>
      <c r="H200" s="100"/>
      <c r="I200" s="101"/>
      <c r="J200" s="101"/>
      <c r="K200" s="101"/>
      <c r="L200" s="101"/>
      <c r="M200" s="102"/>
      <c r="N200" s="101"/>
      <c r="O200" s="101"/>
      <c r="P200" s="99"/>
      <c r="Q200" s="99"/>
      <c r="R200" s="99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</row>
    <row r="201" spans="1:65" s="49" customFormat="1" x14ac:dyDescent="0.2">
      <c r="A201" s="89"/>
      <c r="B201" s="11"/>
      <c r="C201" s="101"/>
      <c r="D201" s="102"/>
      <c r="E201" s="102"/>
      <c r="F201" s="100"/>
      <c r="G201" s="100"/>
      <c r="H201" s="100"/>
      <c r="I201" s="101"/>
      <c r="J201" s="101"/>
      <c r="K201" s="101"/>
      <c r="L201" s="101"/>
      <c r="M201" s="102"/>
      <c r="N201" s="101"/>
      <c r="O201" s="101"/>
      <c r="P201" s="99"/>
      <c r="Q201" s="99"/>
      <c r="R201" s="99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</row>
    <row r="202" spans="1:65" s="49" customFormat="1" x14ac:dyDescent="0.2">
      <c r="A202" s="89"/>
      <c r="B202" s="11"/>
      <c r="C202" s="101"/>
      <c r="D202" s="102"/>
      <c r="E202" s="102"/>
      <c r="F202" s="100"/>
      <c r="G202" s="100"/>
      <c r="H202" s="100"/>
      <c r="I202" s="101"/>
      <c r="J202" s="101"/>
      <c r="K202" s="101"/>
      <c r="L202" s="101"/>
      <c r="M202" s="102"/>
      <c r="N202" s="101"/>
      <c r="O202" s="101"/>
      <c r="P202" s="99"/>
      <c r="Q202" s="99"/>
      <c r="R202" s="99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</row>
    <row r="203" spans="1:65" s="49" customFormat="1" x14ac:dyDescent="0.2">
      <c r="A203" s="89"/>
      <c r="B203" s="11"/>
      <c r="C203" s="101"/>
      <c r="D203" s="102"/>
      <c r="E203" s="102"/>
      <c r="F203" s="100"/>
      <c r="G203" s="100"/>
      <c r="H203" s="100"/>
      <c r="I203" s="101"/>
      <c r="J203" s="101"/>
      <c r="K203" s="101"/>
      <c r="L203" s="101"/>
      <c r="M203" s="102"/>
      <c r="N203" s="101"/>
      <c r="O203" s="101"/>
      <c r="P203" s="99"/>
      <c r="Q203" s="99"/>
      <c r="R203" s="99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</row>
    <row r="204" spans="1:65" s="49" customFormat="1" x14ac:dyDescent="0.2">
      <c r="A204" s="89"/>
      <c r="B204" s="11"/>
      <c r="C204" s="101"/>
      <c r="D204" s="102"/>
      <c r="E204" s="102"/>
      <c r="F204" s="100"/>
      <c r="G204" s="100"/>
      <c r="H204" s="100"/>
      <c r="I204" s="101"/>
      <c r="J204" s="101"/>
      <c r="K204" s="101"/>
      <c r="L204" s="101"/>
      <c r="M204" s="102"/>
      <c r="N204" s="101"/>
      <c r="O204" s="101"/>
      <c r="P204" s="99"/>
      <c r="Q204" s="99"/>
      <c r="R204" s="99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</row>
    <row r="205" spans="1:65" s="49" customFormat="1" x14ac:dyDescent="0.2">
      <c r="A205" s="89"/>
      <c r="B205" s="11"/>
      <c r="C205" s="101"/>
      <c r="D205" s="102"/>
      <c r="E205" s="102"/>
      <c r="F205" s="100"/>
      <c r="G205" s="100"/>
      <c r="H205" s="100"/>
      <c r="I205" s="101"/>
      <c r="J205" s="101"/>
      <c r="K205" s="101"/>
      <c r="L205" s="101"/>
      <c r="M205" s="102"/>
      <c r="N205" s="101"/>
      <c r="O205" s="101"/>
      <c r="P205" s="99"/>
      <c r="Q205" s="99"/>
      <c r="R205" s="99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</row>
    <row r="206" spans="1:65" s="49" customFormat="1" x14ac:dyDescent="0.2">
      <c r="A206" s="89"/>
      <c r="B206" s="11"/>
      <c r="C206" s="101"/>
      <c r="D206" s="102"/>
      <c r="E206" s="102"/>
      <c r="F206" s="100"/>
      <c r="G206" s="100"/>
      <c r="H206" s="100"/>
      <c r="I206" s="101"/>
      <c r="J206" s="101"/>
      <c r="K206" s="101"/>
      <c r="L206" s="101"/>
      <c r="M206" s="102"/>
      <c r="N206" s="101"/>
      <c r="O206" s="101"/>
      <c r="P206" s="99"/>
      <c r="Q206" s="99"/>
      <c r="R206" s="99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</row>
    <row r="207" spans="1:65" s="49" customFormat="1" x14ac:dyDescent="0.2">
      <c r="A207" s="89"/>
      <c r="B207" s="11"/>
      <c r="C207" s="101"/>
      <c r="D207" s="102"/>
      <c r="E207" s="102"/>
      <c r="F207" s="100"/>
      <c r="G207" s="100"/>
      <c r="H207" s="100"/>
      <c r="I207" s="101"/>
      <c r="J207" s="101"/>
      <c r="K207" s="101"/>
      <c r="L207" s="101"/>
      <c r="M207" s="102"/>
      <c r="N207" s="101"/>
      <c r="O207" s="101"/>
      <c r="P207" s="99"/>
      <c r="Q207" s="99"/>
      <c r="R207" s="99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</row>
    <row r="208" spans="1:65" s="49" customFormat="1" x14ac:dyDescent="0.2">
      <c r="A208" s="89"/>
      <c r="B208" s="11"/>
      <c r="C208" s="101"/>
      <c r="D208" s="102"/>
      <c r="E208" s="102"/>
      <c r="F208" s="100"/>
      <c r="G208" s="100"/>
      <c r="H208" s="100"/>
      <c r="I208" s="101"/>
      <c r="J208" s="101"/>
      <c r="K208" s="101"/>
      <c r="L208" s="101"/>
      <c r="M208" s="102"/>
      <c r="N208" s="101"/>
      <c r="O208" s="101"/>
      <c r="P208" s="99"/>
      <c r="Q208" s="99"/>
      <c r="R208" s="99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</row>
    <row r="209" spans="1:65" s="49" customFormat="1" x14ac:dyDescent="0.2">
      <c r="A209" s="89"/>
      <c r="B209" s="11"/>
      <c r="C209" s="101"/>
      <c r="D209" s="102"/>
      <c r="E209" s="102"/>
      <c r="F209" s="100"/>
      <c r="G209" s="100"/>
      <c r="H209" s="100"/>
      <c r="I209" s="101"/>
      <c r="J209" s="101"/>
      <c r="K209" s="101"/>
      <c r="L209" s="101"/>
      <c r="M209" s="102"/>
      <c r="N209" s="101"/>
      <c r="O209" s="101"/>
      <c r="P209" s="99"/>
      <c r="Q209" s="99"/>
      <c r="R209" s="99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</row>
    <row r="210" spans="1:65" s="49" customFormat="1" x14ac:dyDescent="0.2">
      <c r="A210" s="89"/>
      <c r="B210" s="11"/>
      <c r="C210" s="101"/>
      <c r="D210" s="102"/>
      <c r="E210" s="102"/>
      <c r="F210" s="100"/>
      <c r="G210" s="100"/>
      <c r="H210" s="100"/>
      <c r="I210" s="101"/>
      <c r="J210" s="101"/>
      <c r="K210" s="101"/>
      <c r="L210" s="101"/>
      <c r="M210" s="102"/>
      <c r="N210" s="101"/>
      <c r="O210" s="101"/>
      <c r="P210" s="99"/>
      <c r="Q210" s="99"/>
      <c r="R210" s="99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</row>
    <row r="211" spans="1:65" s="49" customFormat="1" x14ac:dyDescent="0.2">
      <c r="A211" s="89"/>
      <c r="B211" s="11"/>
      <c r="C211" s="101"/>
      <c r="D211" s="102"/>
      <c r="E211" s="102"/>
      <c r="F211" s="100"/>
      <c r="G211" s="100"/>
      <c r="H211" s="100"/>
      <c r="I211" s="101"/>
      <c r="J211" s="101"/>
      <c r="K211" s="101"/>
      <c r="L211" s="101"/>
      <c r="M211" s="102"/>
      <c r="N211" s="101"/>
      <c r="O211" s="101"/>
      <c r="P211" s="99"/>
      <c r="Q211" s="99"/>
      <c r="R211" s="99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</row>
    <row r="212" spans="1:65" s="49" customFormat="1" x14ac:dyDescent="0.2">
      <c r="A212" s="89"/>
      <c r="B212" s="11"/>
      <c r="C212" s="101"/>
      <c r="D212" s="102"/>
      <c r="E212" s="102"/>
      <c r="F212" s="100"/>
      <c r="G212" s="100"/>
      <c r="H212" s="100"/>
      <c r="I212" s="101"/>
      <c r="J212" s="101"/>
      <c r="K212" s="101"/>
      <c r="L212" s="101"/>
      <c r="M212" s="102"/>
      <c r="N212" s="101"/>
      <c r="O212" s="101"/>
      <c r="P212" s="99"/>
      <c r="Q212" s="99"/>
      <c r="R212" s="99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</row>
    <row r="213" spans="1:65" s="49" customFormat="1" x14ac:dyDescent="0.2">
      <c r="A213" s="89"/>
      <c r="B213" s="11"/>
      <c r="C213" s="101"/>
      <c r="D213" s="102"/>
      <c r="E213" s="102"/>
      <c r="F213" s="100"/>
      <c r="G213" s="100"/>
      <c r="H213" s="100"/>
      <c r="I213" s="101"/>
      <c r="J213" s="101"/>
      <c r="K213" s="101"/>
      <c r="L213" s="101"/>
      <c r="M213" s="102"/>
      <c r="N213" s="101"/>
      <c r="O213" s="101"/>
      <c r="P213" s="99"/>
      <c r="Q213" s="99"/>
      <c r="R213" s="99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</row>
    <row r="214" spans="1:65" s="49" customFormat="1" x14ac:dyDescent="0.2">
      <c r="A214" s="89"/>
      <c r="B214" s="11"/>
      <c r="C214" s="101"/>
      <c r="D214" s="102"/>
      <c r="E214" s="102"/>
      <c r="F214" s="100"/>
      <c r="G214" s="100"/>
      <c r="H214" s="100"/>
      <c r="I214" s="101"/>
      <c r="J214" s="101"/>
      <c r="K214" s="101"/>
      <c r="L214" s="101"/>
      <c r="M214" s="102"/>
      <c r="N214" s="101"/>
      <c r="O214" s="101"/>
      <c r="P214" s="99"/>
      <c r="Q214" s="99"/>
      <c r="R214" s="99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8"/>
    </row>
    <row r="215" spans="1:65" s="49" customFormat="1" x14ac:dyDescent="0.2">
      <c r="A215" s="89"/>
      <c r="B215" s="11"/>
      <c r="C215" s="101"/>
      <c r="D215" s="102"/>
      <c r="E215" s="102"/>
      <c r="F215" s="100"/>
      <c r="G215" s="100"/>
      <c r="H215" s="100"/>
      <c r="I215" s="101"/>
      <c r="J215" s="101"/>
      <c r="K215" s="101"/>
      <c r="L215" s="101"/>
      <c r="M215" s="102"/>
      <c r="N215" s="101"/>
      <c r="O215" s="101"/>
      <c r="P215" s="99"/>
      <c r="Q215" s="99"/>
      <c r="R215" s="99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</row>
    <row r="216" spans="1:65" s="49" customFormat="1" x14ac:dyDescent="0.2">
      <c r="A216" s="89"/>
      <c r="B216" s="11"/>
      <c r="C216" s="101"/>
      <c r="D216" s="102"/>
      <c r="E216" s="102"/>
      <c r="F216" s="100"/>
      <c r="G216" s="100"/>
      <c r="H216" s="100"/>
      <c r="I216" s="101"/>
      <c r="J216" s="101"/>
      <c r="K216" s="101"/>
      <c r="L216" s="101"/>
      <c r="M216" s="102"/>
      <c r="N216" s="101"/>
      <c r="O216" s="101"/>
      <c r="P216" s="99"/>
      <c r="Q216" s="99"/>
      <c r="R216" s="99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</row>
    <row r="217" spans="1:65" s="49" customFormat="1" x14ac:dyDescent="0.2">
      <c r="A217" s="89"/>
      <c r="B217" s="11"/>
      <c r="C217" s="101"/>
      <c r="D217" s="102"/>
      <c r="E217" s="102"/>
      <c r="F217" s="100"/>
      <c r="G217" s="100"/>
      <c r="H217" s="100"/>
      <c r="I217" s="101"/>
      <c r="J217" s="101"/>
      <c r="K217" s="101"/>
      <c r="L217" s="101"/>
      <c r="M217" s="102"/>
      <c r="N217" s="101"/>
      <c r="O217" s="101"/>
      <c r="P217" s="99"/>
      <c r="Q217" s="99"/>
      <c r="R217" s="99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</row>
    <row r="218" spans="1:65" s="49" customFormat="1" x14ac:dyDescent="0.2">
      <c r="A218" s="89"/>
      <c r="B218" s="11"/>
      <c r="C218" s="101"/>
      <c r="D218" s="102"/>
      <c r="E218" s="102"/>
      <c r="F218" s="100"/>
      <c r="G218" s="100"/>
      <c r="H218" s="100"/>
      <c r="I218" s="101"/>
      <c r="J218" s="101"/>
      <c r="K218" s="101"/>
      <c r="L218" s="101"/>
      <c r="M218" s="102"/>
      <c r="N218" s="101"/>
      <c r="O218" s="101"/>
      <c r="P218" s="99"/>
      <c r="Q218" s="99"/>
      <c r="R218" s="99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</row>
    <row r="219" spans="1:65" s="49" customFormat="1" x14ac:dyDescent="0.2">
      <c r="A219" s="89"/>
      <c r="B219" s="11"/>
      <c r="C219" s="101"/>
      <c r="D219" s="102"/>
      <c r="E219" s="102"/>
      <c r="F219" s="100"/>
      <c r="G219" s="100"/>
      <c r="H219" s="100"/>
      <c r="I219" s="101"/>
      <c r="J219" s="101"/>
      <c r="K219" s="101"/>
      <c r="L219" s="101"/>
      <c r="M219" s="102"/>
      <c r="N219" s="101"/>
      <c r="O219" s="101"/>
      <c r="P219" s="99"/>
      <c r="Q219" s="99"/>
      <c r="R219" s="99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</row>
    <row r="220" spans="1:65" s="49" customFormat="1" x14ac:dyDescent="0.2">
      <c r="A220" s="89"/>
      <c r="B220" s="11"/>
      <c r="C220" s="101"/>
      <c r="D220" s="102"/>
      <c r="E220" s="102"/>
      <c r="F220" s="100"/>
      <c r="G220" s="100"/>
      <c r="H220" s="100"/>
      <c r="I220" s="101"/>
      <c r="J220" s="101"/>
      <c r="K220" s="101"/>
      <c r="L220" s="101"/>
      <c r="M220" s="102"/>
      <c r="N220" s="101"/>
      <c r="O220" s="101"/>
      <c r="P220" s="99"/>
      <c r="Q220" s="99"/>
      <c r="R220" s="99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8"/>
    </row>
    <row r="221" spans="1:65" s="49" customFormat="1" x14ac:dyDescent="0.2">
      <c r="A221" s="89"/>
      <c r="B221" s="11"/>
      <c r="C221" s="101"/>
      <c r="D221" s="102"/>
      <c r="E221" s="102"/>
      <c r="F221" s="100"/>
      <c r="G221" s="100"/>
      <c r="H221" s="100"/>
      <c r="I221" s="101"/>
      <c r="J221" s="101"/>
      <c r="K221" s="101"/>
      <c r="L221" s="101"/>
      <c r="M221" s="102"/>
      <c r="N221" s="101"/>
      <c r="O221" s="101"/>
      <c r="P221" s="99"/>
      <c r="Q221" s="99"/>
      <c r="R221" s="99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</row>
    <row r="222" spans="1:65" s="49" customFormat="1" x14ac:dyDescent="0.2">
      <c r="A222" s="89"/>
      <c r="B222" s="11"/>
      <c r="C222" s="101"/>
      <c r="D222" s="102"/>
      <c r="E222" s="102"/>
      <c r="F222" s="100"/>
      <c r="G222" s="100"/>
      <c r="H222" s="100"/>
      <c r="I222" s="101"/>
      <c r="J222" s="101"/>
      <c r="K222" s="101"/>
      <c r="L222" s="101"/>
      <c r="M222" s="102"/>
      <c r="N222" s="101"/>
      <c r="O222" s="101"/>
      <c r="P222" s="99"/>
      <c r="Q222" s="99"/>
      <c r="R222" s="99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</row>
    <row r="223" spans="1:65" s="49" customFormat="1" x14ac:dyDescent="0.2">
      <c r="A223" s="89"/>
      <c r="B223" s="11"/>
      <c r="C223" s="101"/>
      <c r="D223" s="102"/>
      <c r="E223" s="102"/>
      <c r="F223" s="100"/>
      <c r="G223" s="100"/>
      <c r="H223" s="100"/>
      <c r="I223" s="101"/>
      <c r="J223" s="101"/>
      <c r="K223" s="101"/>
      <c r="L223" s="101"/>
      <c r="M223" s="102"/>
      <c r="N223" s="101"/>
      <c r="O223" s="101"/>
      <c r="P223" s="99"/>
      <c r="Q223" s="99"/>
      <c r="R223" s="99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</row>
    <row r="224" spans="1:65" s="49" customFormat="1" x14ac:dyDescent="0.2">
      <c r="A224" s="89"/>
      <c r="B224" s="11"/>
      <c r="C224" s="101"/>
      <c r="D224" s="102"/>
      <c r="E224" s="102"/>
      <c r="F224" s="100"/>
      <c r="G224" s="100"/>
      <c r="H224" s="100"/>
      <c r="I224" s="101"/>
      <c r="J224" s="101"/>
      <c r="K224" s="101"/>
      <c r="L224" s="101"/>
      <c r="M224" s="102"/>
      <c r="N224" s="101"/>
      <c r="O224" s="101"/>
      <c r="P224" s="99"/>
      <c r="Q224" s="99"/>
      <c r="R224" s="99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</row>
    <row r="225" spans="1:65" s="49" customFormat="1" x14ac:dyDescent="0.2">
      <c r="A225" s="89"/>
      <c r="B225" s="11"/>
      <c r="C225" s="101"/>
      <c r="D225" s="102"/>
      <c r="E225" s="102"/>
      <c r="F225" s="100"/>
      <c r="G225" s="100"/>
      <c r="H225" s="100"/>
      <c r="I225" s="101"/>
      <c r="J225" s="101"/>
      <c r="K225" s="101"/>
      <c r="L225" s="101"/>
      <c r="M225" s="102"/>
      <c r="N225" s="101"/>
      <c r="O225" s="101"/>
      <c r="P225" s="99"/>
      <c r="Q225" s="99"/>
      <c r="R225" s="99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</row>
    <row r="226" spans="1:65" s="49" customFormat="1" x14ac:dyDescent="0.2">
      <c r="A226" s="89"/>
      <c r="B226" s="11"/>
      <c r="C226" s="101"/>
      <c r="D226" s="102"/>
      <c r="E226" s="102"/>
      <c r="F226" s="100"/>
      <c r="G226" s="100"/>
      <c r="H226" s="100"/>
      <c r="I226" s="101"/>
      <c r="J226" s="101"/>
      <c r="K226" s="101"/>
      <c r="L226" s="101"/>
      <c r="M226" s="102"/>
      <c r="N226" s="101"/>
      <c r="O226" s="101"/>
      <c r="P226" s="99"/>
      <c r="Q226" s="99"/>
      <c r="R226" s="99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</row>
    <row r="227" spans="1:65" s="49" customFormat="1" x14ac:dyDescent="0.2">
      <c r="A227" s="89"/>
      <c r="B227" s="11"/>
      <c r="C227" s="101"/>
      <c r="D227" s="102"/>
      <c r="E227" s="102"/>
      <c r="F227" s="100"/>
      <c r="G227" s="100"/>
      <c r="H227" s="100"/>
      <c r="I227" s="101"/>
      <c r="J227" s="101"/>
      <c r="K227" s="101"/>
      <c r="L227" s="101"/>
      <c r="M227" s="102"/>
      <c r="N227" s="101"/>
      <c r="O227" s="101"/>
      <c r="P227" s="99"/>
      <c r="Q227" s="99"/>
      <c r="R227" s="99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</row>
    <row r="228" spans="1:65" s="49" customFormat="1" x14ac:dyDescent="0.2">
      <c r="A228" s="89"/>
      <c r="B228" s="11"/>
      <c r="C228" s="101"/>
      <c r="D228" s="102"/>
      <c r="E228" s="102"/>
      <c r="F228" s="100"/>
      <c r="G228" s="100"/>
      <c r="H228" s="100"/>
      <c r="I228" s="101"/>
      <c r="J228" s="101"/>
      <c r="K228" s="101"/>
      <c r="L228" s="101"/>
      <c r="M228" s="102"/>
      <c r="N228" s="101"/>
      <c r="O228" s="101"/>
      <c r="P228" s="99"/>
      <c r="Q228" s="99"/>
      <c r="R228" s="99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</row>
    <row r="229" spans="1:65" s="49" customFormat="1" x14ac:dyDescent="0.2">
      <c r="A229" s="89"/>
      <c r="B229" s="11"/>
      <c r="C229" s="101"/>
      <c r="D229" s="102"/>
      <c r="E229" s="102"/>
      <c r="F229" s="100"/>
      <c r="G229" s="100"/>
      <c r="H229" s="100"/>
      <c r="I229" s="101"/>
      <c r="J229" s="101"/>
      <c r="K229" s="101"/>
      <c r="L229" s="101"/>
      <c r="M229" s="102"/>
      <c r="N229" s="101"/>
      <c r="O229" s="101"/>
      <c r="P229" s="99"/>
      <c r="Q229" s="99"/>
      <c r="R229" s="99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8"/>
    </row>
    <row r="230" spans="1:65" s="49" customFormat="1" x14ac:dyDescent="0.2">
      <c r="A230" s="89"/>
      <c r="B230" s="11"/>
      <c r="C230" s="101"/>
      <c r="D230" s="102"/>
      <c r="E230" s="102"/>
      <c r="F230" s="100"/>
      <c r="G230" s="100"/>
      <c r="H230" s="100"/>
      <c r="I230" s="101"/>
      <c r="J230" s="101"/>
      <c r="K230" s="101"/>
      <c r="L230" s="101"/>
      <c r="M230" s="102"/>
      <c r="N230" s="101"/>
      <c r="O230" s="101"/>
      <c r="P230" s="99"/>
      <c r="Q230" s="99"/>
      <c r="R230" s="99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</row>
  </sheetData>
  <mergeCells count="18">
    <mergeCell ref="A3:R3"/>
    <mergeCell ref="A4:A6"/>
    <mergeCell ref="B4:B6"/>
    <mergeCell ref="C4:C6"/>
    <mergeCell ref="D4:N4"/>
    <mergeCell ref="O4:O6"/>
    <mergeCell ref="P4:P6"/>
    <mergeCell ref="Q4:Q6"/>
    <mergeCell ref="R4:R6"/>
    <mergeCell ref="D5:D6"/>
    <mergeCell ref="M5:M6"/>
    <mergeCell ref="N5:N6"/>
    <mergeCell ref="E5:E6"/>
    <mergeCell ref="F5:F6"/>
    <mergeCell ref="G5:G6"/>
    <mergeCell ref="H5:H6"/>
    <mergeCell ref="I5:J5"/>
    <mergeCell ref="K5:L5"/>
  </mergeCells>
  <pageMargins left="0.31496062992125984" right="0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2020-08-11T06:44:51Z</cp:lastPrinted>
  <dcterms:created xsi:type="dcterms:W3CDTF">2020-08-11T06:44:44Z</dcterms:created>
  <dcterms:modified xsi:type="dcterms:W3CDTF">2020-08-14T00:05:06Z</dcterms:modified>
</cp:coreProperties>
</file>