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330" activeTab="1"/>
  </bookViews>
  <sheets>
    <sheet name="TỔNG HỢP - chuyển tiền vào TK" sheetId="1" r:id="rId1"/>
    <sheet name="BẢNG TÍNH TRUY LĨNH LTT 1490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W63" i="2" l="1"/>
  <c r="W32" i="2"/>
  <c r="W9" i="2"/>
  <c r="T114" i="2"/>
  <c r="T155" i="2"/>
  <c r="V20" i="2"/>
  <c r="V24" i="2"/>
  <c r="Q9" i="2"/>
  <c r="Q153" i="2" l="1"/>
  <c r="Q152" i="2"/>
  <c r="Q151" i="2"/>
  <c r="Q149" i="2"/>
  <c r="Q148" i="2"/>
  <c r="Q147" i="2"/>
  <c r="Q146" i="2"/>
  <c r="Q142" i="2"/>
  <c r="Q141" i="2"/>
  <c r="Q140" i="2"/>
  <c r="Q138" i="2"/>
  <c r="Q137" i="2"/>
  <c r="Q136" i="2"/>
  <c r="Q135" i="2"/>
  <c r="Q134" i="2"/>
  <c r="Q133" i="2"/>
  <c r="Q132" i="2"/>
  <c r="Q130" i="2"/>
  <c r="Q129" i="2"/>
  <c r="Q125" i="2"/>
  <c r="Q124" i="2"/>
  <c r="Q123" i="2"/>
  <c r="Q122" i="2"/>
  <c r="Q121" i="2"/>
  <c r="Q120" i="2"/>
  <c r="Q119" i="2"/>
  <c r="Q118" i="2"/>
  <c r="Q117" i="2"/>
  <c r="Q116" i="2"/>
  <c r="Q113" i="2"/>
  <c r="Q112" i="2"/>
  <c r="Q111" i="2"/>
  <c r="Q110" i="2"/>
  <c r="Q109" i="2"/>
  <c r="Q108" i="2"/>
  <c r="Q105" i="2"/>
  <c r="Q104" i="2"/>
  <c r="Q103" i="2"/>
  <c r="Q102" i="2"/>
  <c r="Q101" i="2"/>
  <c r="Q100" i="2"/>
  <c r="Q94" i="2"/>
  <c r="Q93" i="2"/>
  <c r="Q92" i="2"/>
  <c r="Q89" i="2"/>
  <c r="Q88" i="2"/>
  <c r="Q86" i="2"/>
  <c r="Q85" i="2"/>
  <c r="Q83" i="2"/>
  <c r="Q82" i="2"/>
  <c r="Q81" i="2"/>
  <c r="Q80" i="2"/>
  <c r="Q79" i="2"/>
  <c r="Q78" i="2"/>
  <c r="Q77" i="2"/>
  <c r="Q75" i="2"/>
  <c r="Q74" i="2"/>
  <c r="Q73" i="2"/>
  <c r="Q72" i="2"/>
  <c r="Q71" i="2"/>
  <c r="Q70" i="2"/>
  <c r="Q66" i="2"/>
  <c r="Q65" i="2"/>
  <c r="Q64" i="2"/>
  <c r="Q63" i="2"/>
  <c r="Q62" i="2"/>
  <c r="Q58" i="2"/>
  <c r="Q57" i="2"/>
  <c r="Q56" i="2"/>
  <c r="Q55" i="2"/>
  <c r="Q54" i="2"/>
  <c r="Q52" i="2"/>
  <c r="Q51" i="2"/>
  <c r="Q49" i="2"/>
  <c r="Q48" i="2"/>
  <c r="Q47" i="2"/>
  <c r="Q46" i="2"/>
  <c r="Q45" i="2"/>
  <c r="Q44" i="2"/>
  <c r="Q43" i="2"/>
  <c r="Q42" i="2"/>
  <c r="Q41" i="2"/>
  <c r="Q40" i="2"/>
  <c r="Q38" i="2"/>
  <c r="Q37" i="2"/>
  <c r="Q36" i="2"/>
  <c r="Q35" i="2"/>
  <c r="Q34" i="2"/>
  <c r="Q33" i="2"/>
  <c r="Q32" i="2"/>
  <c r="Q31" i="2"/>
  <c r="Q30" i="2"/>
  <c r="Q29" i="2"/>
  <c r="Q27" i="2"/>
  <c r="Q26" i="2"/>
  <c r="Q25" i="2"/>
  <c r="Q24" i="2"/>
  <c r="Q23" i="2"/>
  <c r="Q22" i="2"/>
  <c r="Q20" i="2"/>
  <c r="Q19" i="2"/>
  <c r="Q17" i="2"/>
  <c r="Q16" i="2"/>
  <c r="Q15" i="2"/>
  <c r="Q14" i="2"/>
  <c r="Q13" i="2"/>
  <c r="Q12" i="2"/>
  <c r="Q11" i="2"/>
  <c r="Q10" i="2"/>
  <c r="J155" i="2"/>
  <c r="S154" i="2"/>
  <c r="L154" i="2"/>
  <c r="I154" i="2"/>
  <c r="I155" i="2" s="1"/>
  <c r="H153" i="2"/>
  <c r="N153" i="2" s="1"/>
  <c r="O153" i="2" s="1"/>
  <c r="P153" i="2" s="1"/>
  <c r="H152" i="2"/>
  <c r="N152" i="2" s="1"/>
  <c r="O152" i="2" s="1"/>
  <c r="P152" i="2" s="1"/>
  <c r="N151" i="2"/>
  <c r="O151" i="2" s="1"/>
  <c r="P151" i="2" s="1"/>
  <c r="H151" i="2"/>
  <c r="K150" i="2"/>
  <c r="H149" i="2"/>
  <c r="N149" i="2" s="1"/>
  <c r="O149" i="2" s="1"/>
  <c r="P149" i="2" s="1"/>
  <c r="N148" i="2"/>
  <c r="O148" i="2" s="1"/>
  <c r="P148" i="2" s="1"/>
  <c r="H148" i="2"/>
  <c r="O147" i="2"/>
  <c r="P147" i="2" s="1"/>
  <c r="H147" i="2"/>
  <c r="N147" i="2" s="1"/>
  <c r="H146" i="2"/>
  <c r="N146" i="2" s="1"/>
  <c r="O146" i="2" s="1"/>
  <c r="P146" i="2" s="1"/>
  <c r="M145" i="2"/>
  <c r="M154" i="2" s="1"/>
  <c r="M155" i="2" s="1"/>
  <c r="F145" i="2"/>
  <c r="F154" i="2" s="1"/>
  <c r="E145" i="2"/>
  <c r="E154" i="2" s="1"/>
  <c r="D145" i="2"/>
  <c r="Q145" i="2" s="1"/>
  <c r="C144" i="2"/>
  <c r="Q144" i="2" s="1"/>
  <c r="C143" i="2"/>
  <c r="H142" i="2"/>
  <c r="N142" i="2" s="1"/>
  <c r="O142" i="2" s="1"/>
  <c r="P142" i="2" s="1"/>
  <c r="H141" i="2"/>
  <c r="N141" i="2" s="1"/>
  <c r="O141" i="2" s="1"/>
  <c r="P141" i="2" s="1"/>
  <c r="H140" i="2"/>
  <c r="N140" i="2" s="1"/>
  <c r="O140" i="2" s="1"/>
  <c r="P140" i="2" s="1"/>
  <c r="K139" i="2"/>
  <c r="Q139" i="2" s="1"/>
  <c r="H139" i="2"/>
  <c r="N139" i="2" s="1"/>
  <c r="O139" i="2" s="1"/>
  <c r="P139" i="2" s="1"/>
  <c r="H138" i="2"/>
  <c r="N138" i="2" s="1"/>
  <c r="O138" i="2" s="1"/>
  <c r="P138" i="2" s="1"/>
  <c r="H137" i="2"/>
  <c r="N137" i="2" s="1"/>
  <c r="O137" i="2" s="1"/>
  <c r="P137" i="2" s="1"/>
  <c r="N136" i="2"/>
  <c r="O136" i="2" s="1"/>
  <c r="P136" i="2" s="1"/>
  <c r="H136" i="2"/>
  <c r="H135" i="2"/>
  <c r="N135" i="2" s="1"/>
  <c r="O135" i="2" s="1"/>
  <c r="P135" i="2" s="1"/>
  <c r="H134" i="2"/>
  <c r="N134" i="2" s="1"/>
  <c r="O134" i="2" s="1"/>
  <c r="P134" i="2" s="1"/>
  <c r="H133" i="2"/>
  <c r="N133" i="2" s="1"/>
  <c r="O133" i="2" s="1"/>
  <c r="P133" i="2" s="1"/>
  <c r="N132" i="2"/>
  <c r="O132" i="2" s="1"/>
  <c r="P132" i="2" s="1"/>
  <c r="H132" i="2"/>
  <c r="K131" i="2"/>
  <c r="H130" i="2"/>
  <c r="N130" i="2" s="1"/>
  <c r="O130" i="2" s="1"/>
  <c r="P130" i="2" s="1"/>
  <c r="N129" i="2"/>
  <c r="O129" i="2" s="1"/>
  <c r="P129" i="2" s="1"/>
  <c r="H129" i="2"/>
  <c r="K128" i="2"/>
  <c r="K127" i="2"/>
  <c r="K126" i="2"/>
  <c r="Q126" i="2" s="1"/>
  <c r="N125" i="2"/>
  <c r="O125" i="2" s="1"/>
  <c r="P125" i="2" s="1"/>
  <c r="H125" i="2"/>
  <c r="H124" i="2"/>
  <c r="N124" i="2" s="1"/>
  <c r="O124" i="2" s="1"/>
  <c r="P124" i="2" s="1"/>
  <c r="H123" i="2"/>
  <c r="N123" i="2" s="1"/>
  <c r="O123" i="2" s="1"/>
  <c r="P123" i="2" s="1"/>
  <c r="H122" i="2"/>
  <c r="N122" i="2" s="1"/>
  <c r="O122" i="2" s="1"/>
  <c r="P122" i="2" s="1"/>
  <c r="N121" i="2"/>
  <c r="O121" i="2" s="1"/>
  <c r="P121" i="2" s="1"/>
  <c r="H121" i="2"/>
  <c r="H120" i="2"/>
  <c r="N120" i="2" s="1"/>
  <c r="O120" i="2" s="1"/>
  <c r="P120" i="2" s="1"/>
  <c r="H119" i="2"/>
  <c r="N119" i="2" s="1"/>
  <c r="O119" i="2" s="1"/>
  <c r="P119" i="2" s="1"/>
  <c r="H118" i="2"/>
  <c r="N118" i="2" s="1"/>
  <c r="O118" i="2" s="1"/>
  <c r="P118" i="2" s="1"/>
  <c r="N117" i="2"/>
  <c r="O117" i="2" s="1"/>
  <c r="P117" i="2" s="1"/>
  <c r="H117" i="2"/>
  <c r="H116" i="2"/>
  <c r="N116" i="2" s="1"/>
  <c r="W121" i="2"/>
  <c r="S114" i="2"/>
  <c r="M114" i="2"/>
  <c r="L114" i="2"/>
  <c r="I114" i="2"/>
  <c r="H113" i="2"/>
  <c r="H112" i="2"/>
  <c r="N112" i="2" s="1"/>
  <c r="O112" i="2" s="1"/>
  <c r="P112" i="2" s="1"/>
  <c r="H111" i="2"/>
  <c r="N110" i="2"/>
  <c r="O110" i="2" s="1"/>
  <c r="P110" i="2" s="1"/>
  <c r="H110" i="2"/>
  <c r="H109" i="2"/>
  <c r="N108" i="2"/>
  <c r="O108" i="2" s="1"/>
  <c r="P108" i="2" s="1"/>
  <c r="H108" i="2"/>
  <c r="K107" i="2"/>
  <c r="Q107" i="2" s="1"/>
  <c r="K106" i="2"/>
  <c r="Q106" i="2" s="1"/>
  <c r="H105" i="2"/>
  <c r="H104" i="2"/>
  <c r="N104" i="2" s="1"/>
  <c r="O104" i="2" s="1"/>
  <c r="P104" i="2" s="1"/>
  <c r="H103" i="2"/>
  <c r="H102" i="2"/>
  <c r="N102" i="2" s="1"/>
  <c r="O102" i="2" s="1"/>
  <c r="P102" i="2" s="1"/>
  <c r="H101" i="2"/>
  <c r="N100" i="2"/>
  <c r="O100" i="2" s="1"/>
  <c r="P100" i="2" s="1"/>
  <c r="H100" i="2"/>
  <c r="F99" i="2"/>
  <c r="F114" i="2" s="1"/>
  <c r="E99" i="2"/>
  <c r="C99" i="2"/>
  <c r="K98" i="2"/>
  <c r="Q98" i="2" s="1"/>
  <c r="K97" i="2"/>
  <c r="Q97" i="2" s="1"/>
  <c r="K96" i="2"/>
  <c r="Q96" i="2" s="1"/>
  <c r="K95" i="2"/>
  <c r="Q95" i="2" s="1"/>
  <c r="H94" i="2"/>
  <c r="H93" i="2"/>
  <c r="N93" i="2" s="1"/>
  <c r="O93" i="2" s="1"/>
  <c r="P93" i="2" s="1"/>
  <c r="H92" i="2"/>
  <c r="K91" i="2"/>
  <c r="Q91" i="2" s="1"/>
  <c r="C90" i="2"/>
  <c r="Q90" i="2" s="1"/>
  <c r="N89" i="2"/>
  <c r="O89" i="2" s="1"/>
  <c r="P89" i="2" s="1"/>
  <c r="H89" i="2"/>
  <c r="H88" i="2"/>
  <c r="E87" i="2"/>
  <c r="C87" i="2"/>
  <c r="Q87" i="2" s="1"/>
  <c r="H86" i="2"/>
  <c r="H85" i="2"/>
  <c r="N85" i="2" s="1"/>
  <c r="O85" i="2" s="1"/>
  <c r="P85" i="2" s="1"/>
  <c r="K84" i="2"/>
  <c r="Q84" i="2" s="1"/>
  <c r="H83" i="2"/>
  <c r="H82" i="2"/>
  <c r="N82" i="2" s="1"/>
  <c r="O82" i="2" s="1"/>
  <c r="P82" i="2" s="1"/>
  <c r="H81" i="2"/>
  <c r="H80" i="2"/>
  <c r="N80" i="2" s="1"/>
  <c r="O80" i="2" s="1"/>
  <c r="P80" i="2" s="1"/>
  <c r="H79" i="2"/>
  <c r="N78" i="2"/>
  <c r="O78" i="2" s="1"/>
  <c r="P78" i="2" s="1"/>
  <c r="H78" i="2"/>
  <c r="H77" i="2"/>
  <c r="K76" i="2"/>
  <c r="Q76" i="2" s="1"/>
  <c r="H76" i="2"/>
  <c r="N75" i="2"/>
  <c r="O75" i="2" s="1"/>
  <c r="P75" i="2" s="1"/>
  <c r="H75" i="2"/>
  <c r="H74" i="2"/>
  <c r="H73" i="2"/>
  <c r="N73" i="2" s="1"/>
  <c r="O73" i="2" s="1"/>
  <c r="P73" i="2" s="1"/>
  <c r="H72" i="2"/>
  <c r="H71" i="2"/>
  <c r="N71" i="2" s="1"/>
  <c r="O71" i="2" s="1"/>
  <c r="P71" i="2" s="1"/>
  <c r="H70" i="2"/>
  <c r="K69" i="2"/>
  <c r="Q69" i="2" s="1"/>
  <c r="E68" i="2"/>
  <c r="C68" i="2"/>
  <c r="K67" i="2"/>
  <c r="Q67" i="2" s="1"/>
  <c r="N66" i="2"/>
  <c r="O66" i="2" s="1"/>
  <c r="P66" i="2" s="1"/>
  <c r="H66" i="2"/>
  <c r="H65" i="2"/>
  <c r="N64" i="2"/>
  <c r="O64" i="2" s="1"/>
  <c r="P64" i="2" s="1"/>
  <c r="H64" i="2"/>
  <c r="H63" i="2"/>
  <c r="H62" i="2"/>
  <c r="N62" i="2" s="1"/>
  <c r="O62" i="2" s="1"/>
  <c r="P62" i="2" s="1"/>
  <c r="K61" i="2"/>
  <c r="Q61" i="2" s="1"/>
  <c r="K60" i="2"/>
  <c r="Q60" i="2" s="1"/>
  <c r="D59" i="2"/>
  <c r="Q59" i="2" s="1"/>
  <c r="N58" i="2"/>
  <c r="O58" i="2" s="1"/>
  <c r="P58" i="2" s="1"/>
  <c r="H58" i="2"/>
  <c r="H57" i="2"/>
  <c r="N56" i="2"/>
  <c r="O56" i="2" s="1"/>
  <c r="P56" i="2" s="1"/>
  <c r="H56" i="2"/>
  <c r="H55" i="2"/>
  <c r="H54" i="2"/>
  <c r="N54" i="2" s="1"/>
  <c r="O54" i="2" s="1"/>
  <c r="P54" i="2" s="1"/>
  <c r="K53" i="2"/>
  <c r="Q53" i="2" s="1"/>
  <c r="H52" i="2"/>
  <c r="N51" i="2"/>
  <c r="O51" i="2" s="1"/>
  <c r="P51" i="2" s="1"/>
  <c r="H51" i="2"/>
  <c r="K50" i="2"/>
  <c r="Q50" i="2" s="1"/>
  <c r="H49" i="2"/>
  <c r="N48" i="2"/>
  <c r="O48" i="2" s="1"/>
  <c r="P48" i="2" s="1"/>
  <c r="H48" i="2"/>
  <c r="H47" i="2"/>
  <c r="N46" i="2"/>
  <c r="O46" i="2" s="1"/>
  <c r="P46" i="2" s="1"/>
  <c r="H46" i="2"/>
  <c r="H45" i="2"/>
  <c r="H44" i="2"/>
  <c r="N44" i="2" s="1"/>
  <c r="O44" i="2" s="1"/>
  <c r="P44" i="2" s="1"/>
  <c r="H43" i="2"/>
  <c r="H42" i="2"/>
  <c r="N42" i="2" s="1"/>
  <c r="O42" i="2" s="1"/>
  <c r="P42" i="2" s="1"/>
  <c r="H41" i="2"/>
  <c r="N40" i="2"/>
  <c r="O40" i="2" s="1"/>
  <c r="P40" i="2" s="1"/>
  <c r="H40" i="2"/>
  <c r="K39" i="2"/>
  <c r="Q39" i="2" s="1"/>
  <c r="H38" i="2"/>
  <c r="H37" i="2"/>
  <c r="N37" i="2" s="1"/>
  <c r="O37" i="2" s="1"/>
  <c r="P37" i="2" s="1"/>
  <c r="H36" i="2"/>
  <c r="N35" i="2"/>
  <c r="O35" i="2" s="1"/>
  <c r="P35" i="2" s="1"/>
  <c r="H35" i="2"/>
  <c r="H34" i="2"/>
  <c r="N33" i="2"/>
  <c r="O33" i="2" s="1"/>
  <c r="P33" i="2" s="1"/>
  <c r="H33" i="2"/>
  <c r="H32" i="2"/>
  <c r="H31" i="2"/>
  <c r="N31" i="2" s="1"/>
  <c r="O31" i="2" s="1"/>
  <c r="P31" i="2" s="1"/>
  <c r="H30" i="2"/>
  <c r="H29" i="2"/>
  <c r="N29" i="2" s="1"/>
  <c r="O29" i="2" s="1"/>
  <c r="P29" i="2" s="1"/>
  <c r="K28" i="2"/>
  <c r="Q28" i="2" s="1"/>
  <c r="H27" i="2"/>
  <c r="H26" i="2"/>
  <c r="N26" i="2" s="1"/>
  <c r="O26" i="2" s="1"/>
  <c r="P26" i="2" s="1"/>
  <c r="H25" i="2"/>
  <c r="H24" i="2"/>
  <c r="N24" i="2" s="1"/>
  <c r="O24" i="2" s="1"/>
  <c r="P24" i="2" s="1"/>
  <c r="H23" i="2"/>
  <c r="N22" i="2"/>
  <c r="O22" i="2" s="1"/>
  <c r="P22" i="2" s="1"/>
  <c r="R22" i="2" s="1"/>
  <c r="H22" i="2"/>
  <c r="K21" i="2"/>
  <c r="Q21" i="2" s="1"/>
  <c r="H20" i="2"/>
  <c r="H19" i="2"/>
  <c r="N19" i="2" s="1"/>
  <c r="O19" i="2" s="1"/>
  <c r="P19" i="2" s="1"/>
  <c r="R19" i="2" s="1"/>
  <c r="K18" i="2"/>
  <c r="Q18" i="2" s="1"/>
  <c r="H17" i="2"/>
  <c r="H16" i="2"/>
  <c r="N16" i="2" s="1"/>
  <c r="O16" i="2" s="1"/>
  <c r="P16" i="2" s="1"/>
  <c r="H15" i="2"/>
  <c r="H14" i="2"/>
  <c r="N14" i="2" s="1"/>
  <c r="O14" i="2" s="1"/>
  <c r="P14" i="2" s="1"/>
  <c r="H13" i="2"/>
  <c r="N12" i="2"/>
  <c r="O12" i="2" s="1"/>
  <c r="P12" i="2" s="1"/>
  <c r="R12" i="2" s="1"/>
  <c r="H12" i="2"/>
  <c r="H11" i="2"/>
  <c r="N10" i="2"/>
  <c r="O10" i="2" s="1"/>
  <c r="P10" i="2" s="1"/>
  <c r="R10" i="2" s="1"/>
  <c r="H10" i="2"/>
  <c r="H9" i="2"/>
  <c r="H164" i="1"/>
  <c r="R14" i="2" l="1"/>
  <c r="T14" i="2" s="1"/>
  <c r="R24" i="2"/>
  <c r="T24" i="2" s="1"/>
  <c r="R26" i="2"/>
  <c r="T26" i="2" s="1"/>
  <c r="F155" i="2"/>
  <c r="T16" i="2"/>
  <c r="R16" i="2"/>
  <c r="H67" i="2"/>
  <c r="H69" i="2"/>
  <c r="N69" i="2" s="1"/>
  <c r="O69" i="2" s="1"/>
  <c r="P69" i="2" s="1"/>
  <c r="H91" i="2"/>
  <c r="N91" i="2" s="1"/>
  <c r="O91" i="2" s="1"/>
  <c r="P91" i="2" s="1"/>
  <c r="H126" i="2"/>
  <c r="N126" i="2" s="1"/>
  <c r="O126" i="2" s="1"/>
  <c r="P126" i="2" s="1"/>
  <c r="H127" i="2"/>
  <c r="N127" i="2" s="1"/>
  <c r="O127" i="2" s="1"/>
  <c r="P127" i="2" s="1"/>
  <c r="Q127" i="2"/>
  <c r="H128" i="2"/>
  <c r="N128" i="2" s="1"/>
  <c r="O128" i="2" s="1"/>
  <c r="P128" i="2" s="1"/>
  <c r="Q128" i="2"/>
  <c r="R139" i="2"/>
  <c r="H150" i="2"/>
  <c r="N150" i="2" s="1"/>
  <c r="O150" i="2" s="1"/>
  <c r="P150" i="2" s="1"/>
  <c r="Q150" i="2"/>
  <c r="R150" i="2" s="1"/>
  <c r="C154" i="2"/>
  <c r="S155" i="2"/>
  <c r="R69" i="2"/>
  <c r="R91" i="2"/>
  <c r="R126" i="2"/>
  <c r="H131" i="2"/>
  <c r="N131" i="2" s="1"/>
  <c r="O131" i="2" s="1"/>
  <c r="P131" i="2" s="1"/>
  <c r="Q131" i="2"/>
  <c r="L155" i="2"/>
  <c r="R40" i="2"/>
  <c r="R42" i="2"/>
  <c r="T42" i="2" s="1"/>
  <c r="R44" i="2"/>
  <c r="T44" i="2" s="1"/>
  <c r="R46" i="2"/>
  <c r="R48" i="2"/>
  <c r="R54" i="2"/>
  <c r="T54" i="2" s="1"/>
  <c r="R56" i="2"/>
  <c r="R58" i="2"/>
  <c r="R62" i="2"/>
  <c r="T62" i="2" s="1"/>
  <c r="R64" i="2"/>
  <c r="R66" i="2"/>
  <c r="R78" i="2"/>
  <c r="R80" i="2"/>
  <c r="T80" i="2" s="1"/>
  <c r="R82" i="2"/>
  <c r="T82" i="2" s="1"/>
  <c r="R100" i="2"/>
  <c r="T100" i="2" s="1"/>
  <c r="R102" i="2"/>
  <c r="R104" i="2"/>
  <c r="R108" i="2"/>
  <c r="T108" i="2" s="1"/>
  <c r="R110" i="2"/>
  <c r="T110" i="2" s="1"/>
  <c r="R112" i="2"/>
  <c r="R118" i="2"/>
  <c r="R120" i="2"/>
  <c r="R122" i="2"/>
  <c r="R124" i="2"/>
  <c r="R130" i="2"/>
  <c r="R132" i="2"/>
  <c r="R134" i="2"/>
  <c r="R136" i="2"/>
  <c r="R138" i="2"/>
  <c r="R140" i="2"/>
  <c r="R142" i="2"/>
  <c r="R146" i="2"/>
  <c r="R148" i="2"/>
  <c r="R152" i="2"/>
  <c r="R29" i="2"/>
  <c r="T29" i="2" s="1"/>
  <c r="R31" i="2"/>
  <c r="T31" i="2" s="1"/>
  <c r="R33" i="2"/>
  <c r="T33" i="2" s="1"/>
  <c r="R35" i="2"/>
  <c r="T35" i="2" s="1"/>
  <c r="R37" i="2"/>
  <c r="T37" i="2" s="1"/>
  <c r="R51" i="2"/>
  <c r="T51" i="2" s="1"/>
  <c r="R71" i="2"/>
  <c r="T71" i="2" s="1"/>
  <c r="R73" i="2"/>
  <c r="T73" i="2" s="1"/>
  <c r="R75" i="2"/>
  <c r="T75" i="2" s="1"/>
  <c r="R85" i="2"/>
  <c r="T85" i="2" s="1"/>
  <c r="R89" i="2"/>
  <c r="T89" i="2" s="1"/>
  <c r="R93" i="2"/>
  <c r="T93" i="2" s="1"/>
  <c r="R117" i="2"/>
  <c r="R119" i="2"/>
  <c r="R121" i="2"/>
  <c r="R123" i="2"/>
  <c r="R125" i="2"/>
  <c r="R129" i="2"/>
  <c r="R133" i="2"/>
  <c r="R135" i="2"/>
  <c r="R137" i="2"/>
  <c r="R141" i="2"/>
  <c r="R147" i="2"/>
  <c r="R149" i="2"/>
  <c r="R151" i="2"/>
  <c r="R153" i="2"/>
  <c r="T119" i="2"/>
  <c r="T122" i="2"/>
  <c r="T130" i="2"/>
  <c r="T133" i="2"/>
  <c r="T136" i="2"/>
  <c r="T138" i="2"/>
  <c r="T140" i="2"/>
  <c r="T146" i="2"/>
  <c r="T148" i="2"/>
  <c r="T117" i="2"/>
  <c r="T120" i="2"/>
  <c r="T121" i="2"/>
  <c r="T124" i="2"/>
  <c r="T125" i="2"/>
  <c r="T129" i="2"/>
  <c r="T135" i="2"/>
  <c r="T139" i="2"/>
  <c r="T142" i="2"/>
  <c r="T149" i="2"/>
  <c r="T151" i="2"/>
  <c r="T152" i="2"/>
  <c r="T153" i="2"/>
  <c r="T118" i="2"/>
  <c r="T123" i="2"/>
  <c r="T132" i="2"/>
  <c r="T134" i="2"/>
  <c r="T137" i="2"/>
  <c r="T141" i="2"/>
  <c r="T147" i="2"/>
  <c r="T10" i="2"/>
  <c r="T12" i="2"/>
  <c r="T19" i="2"/>
  <c r="T22" i="2"/>
  <c r="T40" i="2"/>
  <c r="T46" i="2"/>
  <c r="T48" i="2"/>
  <c r="T56" i="2"/>
  <c r="T58" i="2"/>
  <c r="T64" i="2"/>
  <c r="T66" i="2"/>
  <c r="T78" i="2"/>
  <c r="T102" i="2"/>
  <c r="T104" i="2"/>
  <c r="T112" i="2"/>
  <c r="O116" i="2"/>
  <c r="T150" i="2"/>
  <c r="T126" i="2"/>
  <c r="H144" i="2"/>
  <c r="N144" i="2" s="1"/>
  <c r="O144" i="2" s="1"/>
  <c r="P144" i="2" s="1"/>
  <c r="D154" i="2"/>
  <c r="D155" i="2" s="1"/>
  <c r="H145" i="2"/>
  <c r="N145" i="2" s="1"/>
  <c r="O145" i="2" s="1"/>
  <c r="P145" i="2" s="1"/>
  <c r="K143" i="2"/>
  <c r="H143" i="2" s="1"/>
  <c r="N143" i="2" s="1"/>
  <c r="N11" i="2"/>
  <c r="O11" i="2" s="1"/>
  <c r="P11" i="2" s="1"/>
  <c r="N15" i="2"/>
  <c r="O15" i="2" s="1"/>
  <c r="P15" i="2" s="1"/>
  <c r="H18" i="2"/>
  <c r="N20" i="2"/>
  <c r="O20" i="2" s="1"/>
  <c r="P20" i="2" s="1"/>
  <c r="N25" i="2"/>
  <c r="O25" i="2" s="1"/>
  <c r="P25" i="2" s="1"/>
  <c r="H28" i="2"/>
  <c r="N30" i="2"/>
  <c r="O30" i="2" s="1"/>
  <c r="P30" i="2" s="1"/>
  <c r="N34" i="2"/>
  <c r="O34" i="2" s="1"/>
  <c r="P34" i="2" s="1"/>
  <c r="N38" i="2"/>
  <c r="O38" i="2" s="1"/>
  <c r="P38" i="2" s="1"/>
  <c r="N43" i="2"/>
  <c r="O43" i="2" s="1"/>
  <c r="P43" i="2" s="1"/>
  <c r="N47" i="2"/>
  <c r="O47" i="2" s="1"/>
  <c r="P47" i="2" s="1"/>
  <c r="H50" i="2"/>
  <c r="N52" i="2"/>
  <c r="O52" i="2" s="1"/>
  <c r="P52" i="2" s="1"/>
  <c r="N57" i="2"/>
  <c r="O57" i="2" s="1"/>
  <c r="P57" i="2" s="1"/>
  <c r="N65" i="2"/>
  <c r="O65" i="2" s="1"/>
  <c r="P65" i="2" s="1"/>
  <c r="C114" i="2"/>
  <c r="K68" i="2"/>
  <c r="Q68" i="2" s="1"/>
  <c r="N76" i="2"/>
  <c r="O76" i="2" s="1"/>
  <c r="P76" i="2" s="1"/>
  <c r="N77" i="2"/>
  <c r="O77" i="2" s="1"/>
  <c r="P77" i="2" s="1"/>
  <c r="H84" i="2"/>
  <c r="N9" i="2"/>
  <c r="N13" i="2"/>
  <c r="O13" i="2" s="1"/>
  <c r="P13" i="2" s="1"/>
  <c r="N17" i="2"/>
  <c r="O17" i="2" s="1"/>
  <c r="P17" i="2" s="1"/>
  <c r="H21" i="2"/>
  <c r="N23" i="2"/>
  <c r="O23" i="2" s="1"/>
  <c r="P23" i="2" s="1"/>
  <c r="N27" i="2"/>
  <c r="O27" i="2" s="1"/>
  <c r="P27" i="2" s="1"/>
  <c r="N32" i="2"/>
  <c r="O32" i="2" s="1"/>
  <c r="P32" i="2" s="1"/>
  <c r="N36" i="2"/>
  <c r="O36" i="2" s="1"/>
  <c r="P36" i="2" s="1"/>
  <c r="R36" i="2" s="1"/>
  <c r="H39" i="2"/>
  <c r="N41" i="2"/>
  <c r="O41" i="2" s="1"/>
  <c r="P41" i="2" s="1"/>
  <c r="R41" i="2" s="1"/>
  <c r="N45" i="2"/>
  <c r="O45" i="2" s="1"/>
  <c r="P45" i="2" s="1"/>
  <c r="N49" i="2"/>
  <c r="O49" i="2" s="1"/>
  <c r="P49" i="2" s="1"/>
  <c r="R49" i="2" s="1"/>
  <c r="H53" i="2"/>
  <c r="N55" i="2"/>
  <c r="O55" i="2" s="1"/>
  <c r="P55" i="2" s="1"/>
  <c r="R55" i="2" s="1"/>
  <c r="D114" i="2"/>
  <c r="N59" i="2"/>
  <c r="O59" i="2" s="1"/>
  <c r="P59" i="2" s="1"/>
  <c r="R59" i="2" s="1"/>
  <c r="H60" i="2"/>
  <c r="H61" i="2"/>
  <c r="N63" i="2"/>
  <c r="O63" i="2" s="1"/>
  <c r="P63" i="2" s="1"/>
  <c r="N67" i="2"/>
  <c r="O67" i="2" s="1"/>
  <c r="P67" i="2" s="1"/>
  <c r="N72" i="2"/>
  <c r="O72" i="2" s="1"/>
  <c r="P72" i="2" s="1"/>
  <c r="N81" i="2"/>
  <c r="O81" i="2" s="1"/>
  <c r="P81" i="2" s="1"/>
  <c r="N86" i="2"/>
  <c r="O86" i="2" s="1"/>
  <c r="P86" i="2" s="1"/>
  <c r="H90" i="2"/>
  <c r="N94" i="2"/>
  <c r="O94" i="2" s="1"/>
  <c r="P94" i="2" s="1"/>
  <c r="N103" i="2"/>
  <c r="O103" i="2" s="1"/>
  <c r="P103" i="2" s="1"/>
  <c r="H107" i="2"/>
  <c r="N113" i="2"/>
  <c r="O113" i="2" s="1"/>
  <c r="P113" i="2" s="1"/>
  <c r="N70" i="2"/>
  <c r="O70" i="2" s="1"/>
  <c r="P70" i="2" s="1"/>
  <c r="N74" i="2"/>
  <c r="O74" i="2" s="1"/>
  <c r="P74" i="2" s="1"/>
  <c r="R74" i="2" s="1"/>
  <c r="N79" i="2"/>
  <c r="O79" i="2" s="1"/>
  <c r="P79" i="2" s="1"/>
  <c r="N83" i="2"/>
  <c r="O83" i="2" s="1"/>
  <c r="P83" i="2" s="1"/>
  <c r="R83" i="2" s="1"/>
  <c r="N88" i="2"/>
  <c r="O88" i="2" s="1"/>
  <c r="P88" i="2" s="1"/>
  <c r="N92" i="2"/>
  <c r="O92" i="2" s="1"/>
  <c r="P92" i="2" s="1"/>
  <c r="R92" i="2" s="1"/>
  <c r="H95" i="2"/>
  <c r="H96" i="2"/>
  <c r="H97" i="2"/>
  <c r="H98" i="2"/>
  <c r="H106" i="2"/>
  <c r="N109" i="2"/>
  <c r="O109" i="2" s="1"/>
  <c r="P109" i="2" s="1"/>
  <c r="E114" i="2"/>
  <c r="E155" i="2" s="1"/>
  <c r="H87" i="2"/>
  <c r="K99" i="2"/>
  <c r="Q99" i="2" s="1"/>
  <c r="N101" i="2"/>
  <c r="O101" i="2" s="1"/>
  <c r="P101" i="2" s="1"/>
  <c r="R101" i="2" s="1"/>
  <c r="N105" i="2"/>
  <c r="O105" i="2" s="1"/>
  <c r="P105" i="2" s="1"/>
  <c r="N111" i="2"/>
  <c r="O111" i="2" s="1"/>
  <c r="P111" i="2" s="1"/>
  <c r="R111" i="2" s="1"/>
  <c r="R145" i="2" l="1"/>
  <c r="T145" i="2" s="1"/>
  <c r="R23" i="2"/>
  <c r="T23" i="2" s="1"/>
  <c r="R17" i="2"/>
  <c r="T17" i="2" s="1"/>
  <c r="H68" i="2"/>
  <c r="T20" i="2"/>
  <c r="R20" i="2"/>
  <c r="T15" i="2"/>
  <c r="R15" i="2"/>
  <c r="N154" i="2"/>
  <c r="R105" i="2"/>
  <c r="T105" i="2" s="1"/>
  <c r="R79" i="2"/>
  <c r="T79" i="2" s="1"/>
  <c r="R63" i="2"/>
  <c r="T63" i="2" s="1"/>
  <c r="R45" i="2"/>
  <c r="T45" i="2" s="1"/>
  <c r="R86" i="2"/>
  <c r="T86" i="2" s="1"/>
  <c r="R70" i="2"/>
  <c r="T70" i="2" s="1"/>
  <c r="R32" i="2"/>
  <c r="T32" i="2" s="1"/>
  <c r="R131" i="2"/>
  <c r="T131" i="2" s="1"/>
  <c r="T69" i="2"/>
  <c r="T111" i="2"/>
  <c r="T101" i="2"/>
  <c r="T92" i="2"/>
  <c r="T83" i="2"/>
  <c r="T74" i="2"/>
  <c r="T59" i="2"/>
  <c r="T55" i="2"/>
  <c r="T49" i="2"/>
  <c r="T41" i="2"/>
  <c r="T36" i="2"/>
  <c r="T27" i="2"/>
  <c r="R27" i="2"/>
  <c r="T13" i="2"/>
  <c r="R13" i="2"/>
  <c r="T25" i="2"/>
  <c r="R25" i="2"/>
  <c r="T11" i="2"/>
  <c r="R11" i="2"/>
  <c r="R113" i="2"/>
  <c r="T113" i="2" s="1"/>
  <c r="R109" i="2"/>
  <c r="T109" i="2" s="1"/>
  <c r="R103" i="2"/>
  <c r="T103" i="2" s="1"/>
  <c r="R81" i="2"/>
  <c r="T81" i="2" s="1"/>
  <c r="R77" i="2"/>
  <c r="T77" i="2" s="1"/>
  <c r="R65" i="2"/>
  <c r="T65" i="2" s="1"/>
  <c r="R57" i="2"/>
  <c r="T57" i="2" s="1"/>
  <c r="R47" i="2"/>
  <c r="T47" i="2" s="1"/>
  <c r="R43" i="2"/>
  <c r="T43" i="2" s="1"/>
  <c r="R94" i="2"/>
  <c r="T94" i="2" s="1"/>
  <c r="R88" i="2"/>
  <c r="T88" i="2" s="1"/>
  <c r="R72" i="2"/>
  <c r="T72" i="2" s="1"/>
  <c r="R52" i="2"/>
  <c r="T52" i="2" s="1"/>
  <c r="R38" i="2"/>
  <c r="T38" i="2" s="1"/>
  <c r="R34" i="2"/>
  <c r="T34" i="2" s="1"/>
  <c r="R30" i="2"/>
  <c r="T30" i="2" s="1"/>
  <c r="R144" i="2"/>
  <c r="T144" i="2" s="1"/>
  <c r="R67" i="2"/>
  <c r="T67" i="2" s="1"/>
  <c r="C155" i="2"/>
  <c r="Q143" i="2"/>
  <c r="R128" i="2"/>
  <c r="T128" i="2" s="1"/>
  <c r="R127" i="2"/>
  <c r="T91" i="2"/>
  <c r="R76" i="2"/>
  <c r="T76" i="2" s="1"/>
  <c r="H154" i="2"/>
  <c r="Q154" i="2"/>
  <c r="P116" i="2"/>
  <c r="R116" i="2" s="1"/>
  <c r="O143" i="2"/>
  <c r="P143" i="2" s="1"/>
  <c r="K154" i="2"/>
  <c r="T127" i="2"/>
  <c r="H99" i="2"/>
  <c r="N98" i="2"/>
  <c r="O98" i="2" s="1"/>
  <c r="P98" i="2" s="1"/>
  <c r="N96" i="2"/>
  <c r="O96" i="2" s="1"/>
  <c r="P96" i="2" s="1"/>
  <c r="N107" i="2"/>
  <c r="O107" i="2" s="1"/>
  <c r="P107" i="2" s="1"/>
  <c r="N61" i="2"/>
  <c r="O61" i="2" s="1"/>
  <c r="P61" i="2" s="1"/>
  <c r="N39" i="2"/>
  <c r="O39" i="2" s="1"/>
  <c r="P39" i="2" s="1"/>
  <c r="N84" i="2"/>
  <c r="O84" i="2" s="1"/>
  <c r="P84" i="2" s="1"/>
  <c r="N68" i="2"/>
  <c r="O68" i="2" s="1"/>
  <c r="P68" i="2" s="1"/>
  <c r="R68" i="2" s="1"/>
  <c r="N50" i="2"/>
  <c r="O50" i="2" s="1"/>
  <c r="P50" i="2" s="1"/>
  <c r="N18" i="2"/>
  <c r="O18" i="2" s="1"/>
  <c r="P18" i="2" s="1"/>
  <c r="K114" i="2"/>
  <c r="N106" i="2"/>
  <c r="O106" i="2" s="1"/>
  <c r="P106" i="2" s="1"/>
  <c r="N97" i="2"/>
  <c r="O97" i="2" s="1"/>
  <c r="P97" i="2" s="1"/>
  <c r="N95" i="2"/>
  <c r="O95" i="2" s="1"/>
  <c r="P95" i="2" s="1"/>
  <c r="N90" i="2"/>
  <c r="O90" i="2" s="1"/>
  <c r="P90" i="2" s="1"/>
  <c r="N87" i="2"/>
  <c r="O87" i="2" s="1"/>
  <c r="P87" i="2" s="1"/>
  <c r="N60" i="2"/>
  <c r="O60" i="2" s="1"/>
  <c r="P60" i="2" s="1"/>
  <c r="N53" i="2"/>
  <c r="O53" i="2" s="1"/>
  <c r="P53" i="2" s="1"/>
  <c r="N21" i="2"/>
  <c r="O21" i="2" s="1"/>
  <c r="P21" i="2" s="1"/>
  <c r="O9" i="2"/>
  <c r="Q114" i="2"/>
  <c r="Q155" i="2" s="1"/>
  <c r="N28" i="2"/>
  <c r="O28" i="2" s="1"/>
  <c r="P28" i="2" s="1"/>
  <c r="R28" i="2" l="1"/>
  <c r="T28" i="2" s="1"/>
  <c r="R53" i="2"/>
  <c r="T53" i="2" s="1"/>
  <c r="R87" i="2"/>
  <c r="T87" i="2" s="1"/>
  <c r="R95" i="2"/>
  <c r="T95" i="2" s="1"/>
  <c r="R106" i="2"/>
  <c r="T106" i="2" s="1"/>
  <c r="R18" i="2"/>
  <c r="T18" i="2" s="1"/>
  <c r="R39" i="2"/>
  <c r="T39" i="2" s="1"/>
  <c r="R107" i="2"/>
  <c r="T107" i="2" s="1"/>
  <c r="R98" i="2"/>
  <c r="T98" i="2" s="1"/>
  <c r="R21" i="2"/>
  <c r="T21" i="2" s="1"/>
  <c r="R60" i="2"/>
  <c r="T60" i="2" s="1"/>
  <c r="R90" i="2"/>
  <c r="T90" i="2" s="1"/>
  <c r="R97" i="2"/>
  <c r="T97" i="2" s="1"/>
  <c r="R50" i="2"/>
  <c r="T50" i="2" s="1"/>
  <c r="R84" i="2"/>
  <c r="T84" i="2" s="1"/>
  <c r="R61" i="2"/>
  <c r="T61" i="2" s="1"/>
  <c r="R96" i="2"/>
  <c r="T96" i="2" s="1"/>
  <c r="K155" i="2"/>
  <c r="R143" i="2"/>
  <c r="T143" i="2" s="1"/>
  <c r="O154" i="2"/>
  <c r="P154" i="2"/>
  <c r="P9" i="2"/>
  <c r="R9" i="2" s="1"/>
  <c r="N99" i="2"/>
  <c r="O99" i="2" s="1"/>
  <c r="P99" i="2" s="1"/>
  <c r="H114" i="2"/>
  <c r="H155" i="2" s="1"/>
  <c r="N114" i="2"/>
  <c r="N155" i="2" s="1"/>
  <c r="T68" i="2"/>
  <c r="R99" i="2" l="1"/>
  <c r="T99" i="2" s="1"/>
  <c r="R154" i="2"/>
  <c r="T116" i="2"/>
  <c r="T154" i="2" s="1"/>
  <c r="X118" i="2"/>
  <c r="Y118" i="2" s="1"/>
  <c r="X117" i="2"/>
  <c r="Y117" i="2" s="1"/>
  <c r="Y121" i="2" s="1"/>
  <c r="X120" i="2"/>
  <c r="Y120" i="2" s="1"/>
  <c r="X119" i="2"/>
  <c r="Y119" i="2" s="1"/>
  <c r="P114" i="2"/>
  <c r="P155" i="2" s="1"/>
  <c r="O114" i="2"/>
  <c r="O155" i="2" s="1"/>
  <c r="Y124" i="2" l="1"/>
  <c r="R114" i="2"/>
  <c r="R155" i="2" s="1"/>
  <c r="T9" i="2"/>
  <c r="V153" i="2" l="1"/>
  <c r="D139" i="1" s="1"/>
  <c r="E139" i="1" s="1"/>
  <c r="V141" i="2"/>
  <c r="D128" i="1" s="1"/>
  <c r="E128" i="1" s="1"/>
  <c r="V145" i="2" l="1"/>
  <c r="V133" i="2"/>
  <c r="D120" i="1" s="1"/>
  <c r="E120" i="1" s="1"/>
  <c r="V9" i="2"/>
  <c r="D8" i="1" s="1"/>
  <c r="V147" i="2"/>
  <c r="D133" i="1" s="1"/>
  <c r="E133" i="1" s="1"/>
  <c r="V139" i="2"/>
  <c r="D126" i="1" s="1"/>
  <c r="E126" i="1" s="1"/>
  <c r="V131" i="2"/>
  <c r="D118" i="1" s="1"/>
  <c r="E118" i="1" s="1"/>
  <c r="V123" i="2"/>
  <c r="D110" i="1" s="1"/>
  <c r="E110" i="1" s="1"/>
  <c r="V115" i="2"/>
  <c r="V107" i="2"/>
  <c r="D99" i="1" s="1"/>
  <c r="E99" i="1" s="1"/>
  <c r="V99" i="2"/>
  <c r="V91" i="2"/>
  <c r="D84" i="1" s="1"/>
  <c r="E84" i="1" s="1"/>
  <c r="V83" i="2"/>
  <c r="D76" i="1" s="1"/>
  <c r="E76" i="1" s="1"/>
  <c r="V75" i="2"/>
  <c r="D69" i="1" s="1"/>
  <c r="E69" i="1" s="1"/>
  <c r="V67" i="2"/>
  <c r="D62" i="1" s="1"/>
  <c r="E62" i="1" s="1"/>
  <c r="V59" i="2"/>
  <c r="D54" i="1" s="1"/>
  <c r="E54" i="1" s="1"/>
  <c r="V51" i="2"/>
  <c r="D46" i="1" s="1"/>
  <c r="E46" i="1" s="1"/>
  <c r="V43" i="2"/>
  <c r="D40" i="1" s="1"/>
  <c r="E40" i="1" s="1"/>
  <c r="V35" i="2"/>
  <c r="D33" i="1" s="1"/>
  <c r="E33" i="1" s="1"/>
  <c r="V27" i="2"/>
  <c r="D25" i="1" s="1"/>
  <c r="E25" i="1" s="1"/>
  <c r="V19" i="2"/>
  <c r="D18" i="1" s="1"/>
  <c r="E18" i="1" s="1"/>
  <c r="V11" i="2"/>
  <c r="D10" i="1" s="1"/>
  <c r="E10" i="1" s="1"/>
  <c r="V148" i="2"/>
  <c r="D134" i="1" s="1"/>
  <c r="E134" i="1" s="1"/>
  <c r="V140" i="2"/>
  <c r="D127" i="1" s="1"/>
  <c r="E127" i="1" s="1"/>
  <c r="V132" i="2"/>
  <c r="D119" i="1" s="1"/>
  <c r="E119" i="1" s="1"/>
  <c r="V124" i="2"/>
  <c r="D111" i="1" s="1"/>
  <c r="E111" i="1" s="1"/>
  <c r="V116" i="2"/>
  <c r="D103" i="1" s="1"/>
  <c r="V108" i="2"/>
  <c r="D102" i="1" s="1"/>
  <c r="E102" i="1" s="1"/>
  <c r="V100" i="2"/>
  <c r="D92" i="1" s="1"/>
  <c r="E92" i="1" s="1"/>
  <c r="V92" i="2"/>
  <c r="D85" i="1" s="1"/>
  <c r="E85" i="1" s="1"/>
  <c r="V84" i="2"/>
  <c r="D77" i="1" s="1"/>
  <c r="E77" i="1" s="1"/>
  <c r="V76" i="2"/>
  <c r="D70" i="1" s="1"/>
  <c r="E70" i="1" s="1"/>
  <c r="V68" i="2"/>
  <c r="V60" i="2"/>
  <c r="D55" i="1" s="1"/>
  <c r="E55" i="1" s="1"/>
  <c r="V52" i="2"/>
  <c r="D47" i="1" s="1"/>
  <c r="E47" i="1" s="1"/>
  <c r="V44" i="2"/>
  <c r="V36" i="2"/>
  <c r="D34" i="1" s="1"/>
  <c r="E34" i="1" s="1"/>
  <c r="V28" i="2"/>
  <c r="D26" i="1" s="1"/>
  <c r="E26" i="1" s="1"/>
  <c r="D19" i="1"/>
  <c r="E19" i="1" s="1"/>
  <c r="V12" i="2"/>
  <c r="D11" i="1" s="1"/>
  <c r="E11" i="1" s="1"/>
  <c r="V137" i="2"/>
  <c r="D124" i="1" s="1"/>
  <c r="E124" i="1" s="1"/>
  <c r="V125" i="2"/>
  <c r="D112" i="1" s="1"/>
  <c r="E112" i="1" s="1"/>
  <c r="V117" i="2"/>
  <c r="D104" i="1" s="1"/>
  <c r="E104" i="1" s="1"/>
  <c r="V109" i="2"/>
  <c r="D100" i="1" s="1"/>
  <c r="E100" i="1" s="1"/>
  <c r="V101" i="2"/>
  <c r="D93" i="1" s="1"/>
  <c r="E93" i="1" s="1"/>
  <c r="V93" i="2"/>
  <c r="D86" i="1" s="1"/>
  <c r="E86" i="1" s="1"/>
  <c r="V85" i="2"/>
  <c r="D78" i="1" s="1"/>
  <c r="E78" i="1" s="1"/>
  <c r="V77" i="2"/>
  <c r="D71" i="1" s="1"/>
  <c r="E71" i="1" s="1"/>
  <c r="V69" i="2"/>
  <c r="D63" i="1" s="1"/>
  <c r="E63" i="1" s="1"/>
  <c r="V61" i="2"/>
  <c r="D56" i="1" s="1"/>
  <c r="E56" i="1" s="1"/>
  <c r="V53" i="2"/>
  <c r="D48" i="1" s="1"/>
  <c r="E48" i="1" s="1"/>
  <c r="V45" i="2"/>
  <c r="D41" i="1" s="1"/>
  <c r="E41" i="1" s="1"/>
  <c r="V37" i="2"/>
  <c r="D35" i="1" s="1"/>
  <c r="E35" i="1" s="1"/>
  <c r="V29" i="2"/>
  <c r="D27" i="1" s="1"/>
  <c r="E27" i="1" s="1"/>
  <c r="V21" i="2"/>
  <c r="D20" i="1" s="1"/>
  <c r="E20" i="1" s="1"/>
  <c r="V13" i="2"/>
  <c r="D12" i="1" s="1"/>
  <c r="E12" i="1" s="1"/>
  <c r="V150" i="2"/>
  <c r="D136" i="1" s="1"/>
  <c r="E136" i="1" s="1"/>
  <c r="V142" i="2"/>
  <c r="D129" i="1" s="1"/>
  <c r="E129" i="1" s="1"/>
  <c r="V134" i="2"/>
  <c r="D121" i="1" s="1"/>
  <c r="E121" i="1" s="1"/>
  <c r="V126" i="2"/>
  <c r="D113" i="1" s="1"/>
  <c r="E113" i="1" s="1"/>
  <c r="V118" i="2"/>
  <c r="D105" i="1" s="1"/>
  <c r="E105" i="1" s="1"/>
  <c r="V110" i="2"/>
  <c r="D101" i="1" s="1"/>
  <c r="E101" i="1" s="1"/>
  <c r="V102" i="2"/>
  <c r="D94" i="1" s="1"/>
  <c r="E94" i="1" s="1"/>
  <c r="V94" i="2"/>
  <c r="D87" i="1" s="1"/>
  <c r="E87" i="1" s="1"/>
  <c r="V86" i="2"/>
  <c r="D79" i="1" s="1"/>
  <c r="E79" i="1" s="1"/>
  <c r="V78" i="2"/>
  <c r="D72" i="1" s="1"/>
  <c r="E72" i="1" s="1"/>
  <c r="V70" i="2"/>
  <c r="D64" i="1" s="1"/>
  <c r="E64" i="1" s="1"/>
  <c r="V62" i="2"/>
  <c r="D57" i="1" s="1"/>
  <c r="E57" i="1" s="1"/>
  <c r="V54" i="2"/>
  <c r="D49" i="1" s="1"/>
  <c r="E49" i="1" s="1"/>
  <c r="V46" i="2"/>
  <c r="D42" i="1" s="1"/>
  <c r="E42" i="1" s="1"/>
  <c r="V38" i="2"/>
  <c r="D36" i="1" s="1"/>
  <c r="E36" i="1" s="1"/>
  <c r="V22" i="2"/>
  <c r="D21" i="1" s="1"/>
  <c r="E21" i="1" s="1"/>
  <c r="V14" i="2"/>
  <c r="D13" i="1" s="1"/>
  <c r="E13" i="1" s="1"/>
  <c r="V151" i="2"/>
  <c r="D137" i="1" s="1"/>
  <c r="E137" i="1" s="1"/>
  <c r="V143" i="2"/>
  <c r="D130" i="1" s="1"/>
  <c r="E130" i="1" s="1"/>
  <c r="V135" i="2"/>
  <c r="D122" i="1" s="1"/>
  <c r="E122" i="1" s="1"/>
  <c r="V127" i="2"/>
  <c r="D114" i="1" s="1"/>
  <c r="E114" i="1" s="1"/>
  <c r="V119" i="2"/>
  <c r="D106" i="1" s="1"/>
  <c r="E106" i="1" s="1"/>
  <c r="V111" i="2"/>
  <c r="V103" i="2"/>
  <c r="D95" i="1" s="1"/>
  <c r="E95" i="1" s="1"/>
  <c r="V95" i="2"/>
  <c r="D88" i="1" s="1"/>
  <c r="E88" i="1" s="1"/>
  <c r="V87" i="2"/>
  <c r="D80" i="1" s="1"/>
  <c r="E80" i="1" s="1"/>
  <c r="V79" i="2"/>
  <c r="D73" i="1" s="1"/>
  <c r="E73" i="1" s="1"/>
  <c r="V71" i="2"/>
  <c r="D65" i="1" s="1"/>
  <c r="E65" i="1" s="1"/>
  <c r="V63" i="2"/>
  <c r="D58" i="1" s="1"/>
  <c r="E58" i="1" s="1"/>
  <c r="V55" i="2"/>
  <c r="D50" i="1" s="1"/>
  <c r="E50" i="1" s="1"/>
  <c r="V47" i="2"/>
  <c r="V39" i="2"/>
  <c r="D37" i="1" s="1"/>
  <c r="E37" i="1" s="1"/>
  <c r="V31" i="2"/>
  <c r="D29" i="1" s="1"/>
  <c r="E29" i="1" s="1"/>
  <c r="V23" i="2"/>
  <c r="D22" i="1" s="1"/>
  <c r="E22" i="1" s="1"/>
  <c r="V15" i="2"/>
  <c r="D14" i="1" s="1"/>
  <c r="E14" i="1" s="1"/>
  <c r="V152" i="2"/>
  <c r="D138" i="1" s="1"/>
  <c r="E138" i="1" s="1"/>
  <c r="V144" i="2"/>
  <c r="D131" i="1" s="1"/>
  <c r="E131" i="1" s="1"/>
  <c r="V136" i="2"/>
  <c r="D123" i="1" s="1"/>
  <c r="E123" i="1" s="1"/>
  <c r="V128" i="2"/>
  <c r="D115" i="1" s="1"/>
  <c r="E115" i="1" s="1"/>
  <c r="V120" i="2"/>
  <c r="D107" i="1" s="1"/>
  <c r="E107" i="1" s="1"/>
  <c r="V112" i="2"/>
  <c r="V104" i="2"/>
  <c r="D96" i="1" s="1"/>
  <c r="E96" i="1" s="1"/>
  <c r="V96" i="2"/>
  <c r="D89" i="1" s="1"/>
  <c r="E89" i="1" s="1"/>
  <c r="V88" i="2"/>
  <c r="D81" i="1" s="1"/>
  <c r="E81" i="1" s="1"/>
  <c r="V80" i="2"/>
  <c r="D74" i="1" s="1"/>
  <c r="E74" i="1" s="1"/>
  <c r="V72" i="2"/>
  <c r="D66" i="1" s="1"/>
  <c r="E66" i="1" s="1"/>
  <c r="V64" i="2"/>
  <c r="D59" i="1" s="1"/>
  <c r="E59" i="1" s="1"/>
  <c r="V56" i="2"/>
  <c r="D51" i="1" s="1"/>
  <c r="E51" i="1" s="1"/>
  <c r="V48" i="2"/>
  <c r="D43" i="1" s="1"/>
  <c r="E43" i="1" s="1"/>
  <c r="V40" i="2"/>
  <c r="D38" i="1" s="1"/>
  <c r="E38" i="1" s="1"/>
  <c r="V32" i="2"/>
  <c r="D30" i="1" s="1"/>
  <c r="E30" i="1" s="1"/>
  <c r="D23" i="1"/>
  <c r="E23" i="1" s="1"/>
  <c r="V16" i="2"/>
  <c r="D15" i="1" s="1"/>
  <c r="E15" i="1" s="1"/>
  <c r="V149" i="2"/>
  <c r="D135" i="1" s="1"/>
  <c r="E135" i="1" s="1"/>
  <c r="V129" i="2"/>
  <c r="D116" i="1" s="1"/>
  <c r="E116" i="1" s="1"/>
  <c r="V121" i="2"/>
  <c r="D108" i="1" s="1"/>
  <c r="E108" i="1" s="1"/>
  <c r="V113" i="2"/>
  <c r="V105" i="2"/>
  <c r="D97" i="1" s="1"/>
  <c r="V97" i="2"/>
  <c r="D90" i="1" s="1"/>
  <c r="E90" i="1" s="1"/>
  <c r="V89" i="2"/>
  <c r="D82" i="1" s="1"/>
  <c r="E82" i="1" s="1"/>
  <c r="V81" i="2"/>
  <c r="V73" i="2"/>
  <c r="D67" i="1" s="1"/>
  <c r="E67" i="1" s="1"/>
  <c r="V65" i="2"/>
  <c r="D60" i="1" s="1"/>
  <c r="E60" i="1" s="1"/>
  <c r="V57" i="2"/>
  <c r="D52" i="1" s="1"/>
  <c r="E52" i="1" s="1"/>
  <c r="V49" i="2"/>
  <c r="D44" i="1" s="1"/>
  <c r="E44" i="1" s="1"/>
  <c r="V41" i="2"/>
  <c r="D39" i="1" s="1"/>
  <c r="E39" i="1" s="1"/>
  <c r="V33" i="2"/>
  <c r="D31" i="1" s="1"/>
  <c r="E31" i="1" s="1"/>
  <c r="V25" i="2"/>
  <c r="V17" i="2"/>
  <c r="D16" i="1" s="1"/>
  <c r="E16" i="1" s="1"/>
  <c r="V154" i="2"/>
  <c r="V146" i="2"/>
  <c r="D132" i="1" s="1"/>
  <c r="E132" i="1" s="1"/>
  <c r="V138" i="2"/>
  <c r="D125" i="1" s="1"/>
  <c r="E125" i="1" s="1"/>
  <c r="V130" i="2"/>
  <c r="D117" i="1" s="1"/>
  <c r="E117" i="1" s="1"/>
  <c r="V122" i="2"/>
  <c r="D109" i="1" s="1"/>
  <c r="E109" i="1" s="1"/>
  <c r="V114" i="2"/>
  <c r="V106" i="2"/>
  <c r="D98" i="1" s="1"/>
  <c r="E98" i="1" s="1"/>
  <c r="V98" i="2"/>
  <c r="D91" i="1" s="1"/>
  <c r="E91" i="1" s="1"/>
  <c r="V90" i="2"/>
  <c r="D83" i="1" s="1"/>
  <c r="E83" i="1" s="1"/>
  <c r="V82" i="2"/>
  <c r="D75" i="1" s="1"/>
  <c r="E75" i="1" s="1"/>
  <c r="V74" i="2"/>
  <c r="D68" i="1" s="1"/>
  <c r="E68" i="1" s="1"/>
  <c r="V66" i="2"/>
  <c r="V58" i="2"/>
  <c r="D53" i="1" s="1"/>
  <c r="E53" i="1" s="1"/>
  <c r="V50" i="2"/>
  <c r="D45" i="1" s="1"/>
  <c r="E45" i="1" s="1"/>
  <c r="V42" i="2"/>
  <c r="V34" i="2"/>
  <c r="D32" i="1" s="1"/>
  <c r="E32" i="1" s="1"/>
  <c r="V26" i="2"/>
  <c r="D24" i="1" s="1"/>
  <c r="E24" i="1" s="1"/>
  <c r="V18" i="2"/>
  <c r="D17" i="1" s="1"/>
  <c r="E17" i="1" s="1"/>
  <c r="V10" i="2"/>
  <c r="D9" i="1" s="1"/>
  <c r="E9" i="1" s="1"/>
  <c r="V30" i="2"/>
  <c r="D28" i="1" s="1"/>
  <c r="E28" i="1" s="1"/>
  <c r="D61" i="1" l="1"/>
  <c r="E61" i="1" s="1"/>
  <c r="E8" i="1"/>
  <c r="E103" i="1"/>
  <c r="E97" i="1"/>
  <c r="D142" i="1"/>
  <c r="E142" i="1" s="1"/>
  <c r="D141" i="1"/>
  <c r="E141" i="1" s="1"/>
  <c r="D140" i="1"/>
  <c r="E143" i="1" l="1"/>
  <c r="E140" i="1"/>
  <c r="D143" i="1"/>
  <c r="H165" i="1" l="1"/>
</calcChain>
</file>

<file path=xl/sharedStrings.xml><?xml version="1.0" encoding="utf-8"?>
<sst xmlns="http://schemas.openxmlformats.org/spreadsheetml/2006/main" count="501" uniqueCount="347">
  <si>
    <t>Trung tâm y tế huyện Quỳ Châu</t>
  </si>
  <si>
    <t>STT</t>
  </si>
  <si>
    <t>Số tài khoản</t>
  </si>
  <si>
    <t>Họ và tên</t>
  </si>
  <si>
    <t>3613215000480</t>
  </si>
  <si>
    <t>Đặng Tân Minh</t>
  </si>
  <si>
    <t>3613215000950</t>
  </si>
  <si>
    <t>Lô Thanh Quý</t>
  </si>
  <si>
    <t>3613215000350</t>
  </si>
  <si>
    <t>Hoàng Anh Hiệp</t>
  </si>
  <si>
    <t>3613215000497</t>
  </si>
  <si>
    <t>Lê Hữu Ngọc</t>
  </si>
  <si>
    <t>3613215000501</t>
  </si>
  <si>
    <t>Vi Thị Hồng Bé</t>
  </si>
  <si>
    <t>3613215000518</t>
  </si>
  <si>
    <t>Đặng Thị Ninh</t>
  </si>
  <si>
    <t>3613215000524</t>
  </si>
  <si>
    <t>Trương Đỗ Mỹ</t>
  </si>
  <si>
    <t>3613215000530</t>
  </si>
  <si>
    <t>Lang Thi Hồng Lan</t>
  </si>
  <si>
    <t>3613215000422</t>
  </si>
  <si>
    <t>Phan Bá Lịch</t>
  </si>
  <si>
    <t>3613215000468</t>
  </si>
  <si>
    <t>Lương Việt Khoa</t>
  </si>
  <si>
    <t>3613215000451</t>
  </si>
  <si>
    <t>Vi Văn Nhất</t>
  </si>
  <si>
    <t>3613215000553</t>
  </si>
  <si>
    <t>Trần Thị Hương</t>
  </si>
  <si>
    <t>3613215000582</t>
  </si>
  <si>
    <t>Hồ Thị Thanh</t>
  </si>
  <si>
    <t>3613215000599</t>
  </si>
  <si>
    <t>Lê Thị Hồng Thắm</t>
  </si>
  <si>
    <t>3613215000560</t>
  </si>
  <si>
    <t>Sầm Thị Hà</t>
  </si>
  <si>
    <t>3613215000212</t>
  </si>
  <si>
    <t>Lang Thị Nga</t>
  </si>
  <si>
    <t>3613215000728</t>
  </si>
  <si>
    <t>Lương Thị Ngọc ánh</t>
  </si>
  <si>
    <t>3613215000763</t>
  </si>
  <si>
    <t>Lương Thị Lan</t>
  </si>
  <si>
    <t>3613215000740</t>
  </si>
  <si>
    <t>Quang Thị Yến</t>
  </si>
  <si>
    <t>3613215000807</t>
  </si>
  <si>
    <t>Nguyễn Thị Mai</t>
  </si>
  <si>
    <t>3613215000859</t>
  </si>
  <si>
    <t>Vi Thị Nang</t>
  </si>
  <si>
    <t>3613215000871</t>
  </si>
  <si>
    <t>Lữ Thị Ly</t>
  </si>
  <si>
    <t>3613215000842</t>
  </si>
  <si>
    <t>Trương Trung Hiếu</t>
  </si>
  <si>
    <t>3613215000836</t>
  </si>
  <si>
    <t>Lương Thị Bích Thủy</t>
  </si>
  <si>
    <t>3613215000888</t>
  </si>
  <si>
    <t>Lim Thị Phương Thảo</t>
  </si>
  <si>
    <t>3613215000813</t>
  </si>
  <si>
    <t>Nguyễn Thị Thỏa</t>
  </si>
  <si>
    <t>3613215000820</t>
  </si>
  <si>
    <t>Phạm Thị Thủy</t>
  </si>
  <si>
    <t>3613215001028</t>
  </si>
  <si>
    <t>Trần Anh Tuấn</t>
  </si>
  <si>
    <t>3613215001159</t>
  </si>
  <si>
    <t>Lương Thị Tuyến</t>
  </si>
  <si>
    <t>3613215000865</t>
  </si>
  <si>
    <t>Lê Thị Hải</t>
  </si>
  <si>
    <t>Vi Ngọc Trâm</t>
  </si>
  <si>
    <t>3613215000967</t>
  </si>
  <si>
    <t>Lương Văn Thuỷ</t>
  </si>
  <si>
    <t>3613215000980</t>
  </si>
  <si>
    <t>Lê Việt Thắng</t>
  </si>
  <si>
    <t>3613215001005</t>
  </si>
  <si>
    <t>Tống Thị Mỹ Châu</t>
  </si>
  <si>
    <t>3613215000996</t>
  </si>
  <si>
    <t>Lô Thanh Ngọc</t>
  </si>
  <si>
    <t>3613215001034</t>
  </si>
  <si>
    <t>Hủn Vi Thành</t>
  </si>
  <si>
    <t>3613215001040</t>
  </si>
  <si>
    <t>Vy Thị Vinh</t>
  </si>
  <si>
    <t>3613215001057</t>
  </si>
  <si>
    <t>Vy Thị Danh</t>
  </si>
  <si>
    <t>3613215001063</t>
  </si>
  <si>
    <t>Lương Thị Tuyết</t>
  </si>
  <si>
    <t>3613215001070</t>
  </si>
  <si>
    <t>Tống Thị Oanh</t>
  </si>
  <si>
    <t>3613215001092</t>
  </si>
  <si>
    <t>Châu Minh Cương</t>
  </si>
  <si>
    <t>3613215001113</t>
  </si>
  <si>
    <t>Lê Thị Hoài</t>
  </si>
  <si>
    <t>3613215000576</t>
  </si>
  <si>
    <t>Lê Thị Thu Huyền</t>
  </si>
  <si>
    <t>Mạc Thị Yến</t>
  </si>
  <si>
    <t>3613215000973</t>
  </si>
  <si>
    <t>Nguyễn Thị Khuyên</t>
  </si>
  <si>
    <t>3613215001011</t>
  </si>
  <si>
    <t>Nguyễn Thị Phương</t>
  </si>
  <si>
    <t>3613215001086</t>
  </si>
  <si>
    <t>Lương Thị Thu</t>
  </si>
  <si>
    <t>3613215001136</t>
  </si>
  <si>
    <t>Đinh Thị Hạnh</t>
  </si>
  <si>
    <t>3613215001142</t>
  </si>
  <si>
    <t>Lang Thị Kiều</t>
  </si>
  <si>
    <t>Lim Trung Hiếu</t>
  </si>
  <si>
    <t>3613215000270</t>
  </si>
  <si>
    <t>Vi Văn Chung</t>
  </si>
  <si>
    <t>3613215000314</t>
  </si>
  <si>
    <t>Lý Thị Nhung</t>
  </si>
  <si>
    <t>3613215000308</t>
  </si>
  <si>
    <t>Lang Thị Hà</t>
  </si>
  <si>
    <t>3613215000287</t>
  </si>
  <si>
    <t>Lang Thị Thu</t>
  </si>
  <si>
    <t>3613215001120</t>
  </si>
  <si>
    <t>Lô Thị Phương</t>
  </si>
  <si>
    <t>3613215000320</t>
  </si>
  <si>
    <t>Hồ Thị Thuỷ</t>
  </si>
  <si>
    <t>3613215000915</t>
  </si>
  <si>
    <t>Lang Văn Duy</t>
  </si>
  <si>
    <t>3613215000661</t>
  </si>
  <si>
    <t>Vi Văn Ngọc</t>
  </si>
  <si>
    <t>3613205011937</t>
  </si>
  <si>
    <t>Sầm Thị Phương Thuận</t>
  </si>
  <si>
    <t>3613215000156</t>
  </si>
  <si>
    <t>Vi Thị Xuân</t>
  </si>
  <si>
    <t>3613215000191</t>
  </si>
  <si>
    <t>Lương Xuân Quỳnh</t>
  </si>
  <si>
    <t>3613215000206</t>
  </si>
  <si>
    <t>Lê Thị Nga</t>
  </si>
  <si>
    <t>3613215000185</t>
  </si>
  <si>
    <t>Vi Thi Hương</t>
  </si>
  <si>
    <t>3613215000229</t>
  </si>
  <si>
    <t>Trần Thị Thúy Ngân</t>
  </si>
  <si>
    <t>3613215000235</t>
  </si>
  <si>
    <t>Nguyễn Tuấn Anh</t>
  </si>
  <si>
    <t>Phạm Đức Anh</t>
  </si>
  <si>
    <t>3613215000258</t>
  </si>
  <si>
    <t>Cao Văn Khánh</t>
  </si>
  <si>
    <t>3613215000264</t>
  </si>
  <si>
    <t>Vi Thị Hải Hậu</t>
  </si>
  <si>
    <t>3613215000162</t>
  </si>
  <si>
    <t>Lang Thị Chiến</t>
  </si>
  <si>
    <t>3613215000179</t>
  </si>
  <si>
    <t>Vi Thị Lan</t>
  </si>
  <si>
    <t>3613215000293</t>
  </si>
  <si>
    <t>Lữ Thị Thuận</t>
  </si>
  <si>
    <t>3613205013689</t>
  </si>
  <si>
    <t>Lương Quý Nhân</t>
  </si>
  <si>
    <t>3613215000632</t>
  </si>
  <si>
    <t>Lương Văn Thuơng</t>
  </si>
  <si>
    <t>3613215000734</t>
  </si>
  <si>
    <t>Phan Thị Hải Yến</t>
  </si>
  <si>
    <t>3613215000610</t>
  </si>
  <si>
    <t>Trần Văn Chung</t>
  </si>
  <si>
    <t>3613215000649</t>
  </si>
  <si>
    <t>Hoàng Thị Lập</t>
  </si>
  <si>
    <t>3613215000690</t>
  </si>
  <si>
    <t>Lô Thị Mơ</t>
  </si>
  <si>
    <t>3613215000684</t>
  </si>
  <si>
    <t>Nguyễn Đình Phùng</t>
  </si>
  <si>
    <t>3613215000705</t>
  </si>
  <si>
    <t>Lò Thị Mai</t>
  </si>
  <si>
    <t>3613215000678</t>
  </si>
  <si>
    <t>Lang Văn Thuận</t>
  </si>
  <si>
    <t>3613215000655</t>
  </si>
  <si>
    <t>Đậu Thị Hương</t>
  </si>
  <si>
    <t>3613215000770</t>
  </si>
  <si>
    <t>Vi Thị Hải</t>
  </si>
  <si>
    <t>3613215000603</t>
  </si>
  <si>
    <t>Từ Thị Hường</t>
  </si>
  <si>
    <t>3613215000400</t>
  </si>
  <si>
    <t>Mạc Thành Linh</t>
  </si>
  <si>
    <t>3613215000343</t>
  </si>
  <si>
    <t>Phan Thị Lài</t>
  </si>
  <si>
    <t>3613215000372</t>
  </si>
  <si>
    <t>Trần Thức Huy</t>
  </si>
  <si>
    <t>3613215000389</t>
  </si>
  <si>
    <t>Tống Thị Cúc</t>
  </si>
  <si>
    <t>3613215000395</t>
  </si>
  <si>
    <t>Nguyễn Như Ngọc</t>
  </si>
  <si>
    <t>3613215000416</t>
  </si>
  <si>
    <t>3613215000366</t>
  </si>
  <si>
    <t>Lữ Thị Minh</t>
  </si>
  <si>
    <t>3613215000894</t>
  </si>
  <si>
    <t>Nguyễn Tiến Dũng</t>
  </si>
  <si>
    <t>3613215000909</t>
  </si>
  <si>
    <t>Sầm Thị Giang</t>
  </si>
  <si>
    <t>3613215000938</t>
  </si>
  <si>
    <t>Nguyễn Thị Thu Hoài</t>
  </si>
  <si>
    <t>3613215000944</t>
  </si>
  <si>
    <t>Lô Thị Tâm</t>
  </si>
  <si>
    <t>3613215001402</t>
  </si>
  <si>
    <t>Vi Văn Thắng</t>
  </si>
  <si>
    <t>3613215001460</t>
  </si>
  <si>
    <t>Nguyễn Thị Ngọc Hạnh</t>
  </si>
  <si>
    <t>3613215001714</t>
  </si>
  <si>
    <t>Đinh Ngọc Khiêm</t>
  </si>
  <si>
    <t>3613215001562</t>
  </si>
  <si>
    <t>Tống Thị Hằng</t>
  </si>
  <si>
    <t>3613215001540</t>
  </si>
  <si>
    <t>Hà Văn Hải</t>
  </si>
  <si>
    <t>3613215001687</t>
  </si>
  <si>
    <t>Đinh Thị Thu Trang</t>
  </si>
  <si>
    <t>3613215007887</t>
  </si>
  <si>
    <t>Lương Thị Nhã</t>
  </si>
  <si>
    <t>Lang Thị Trúc Phương</t>
  </si>
  <si>
    <t>3613215001708</t>
  </si>
  <si>
    <t>Lương Anh Sơn</t>
  </si>
  <si>
    <t>3613215001591</t>
  </si>
  <si>
    <t>Nguyễn Văn Hiếu</t>
  </si>
  <si>
    <t>3613215001504</t>
  </si>
  <si>
    <t>Nguyễn Thị Bích Vân</t>
  </si>
  <si>
    <t>3613215001510</t>
  </si>
  <si>
    <t>Trần Thị Thu</t>
  </si>
  <si>
    <t>3613215001527</t>
  </si>
  <si>
    <t>Hoàng Thị Hường</t>
  </si>
  <si>
    <t>3613215001533</t>
  </si>
  <si>
    <t>Hoàng Thị Tuyết</t>
  </si>
  <si>
    <t>3613215001658</t>
  </si>
  <si>
    <t>Nguyễn Thành Chung</t>
  </si>
  <si>
    <t>3613215001670</t>
  </si>
  <si>
    <t>Lang Thị Hoa</t>
  </si>
  <si>
    <t>3613215001579</t>
  </si>
  <si>
    <t>Cao Thị Huyền</t>
  </si>
  <si>
    <t>3613215001743</t>
  </si>
  <si>
    <t>Vi Nam Đông</t>
  </si>
  <si>
    <t>3613215001425</t>
  </si>
  <si>
    <t>Thái Thị Hải Anh</t>
  </si>
  <si>
    <t>3613215001448</t>
  </si>
  <si>
    <t>3613215001750</t>
  </si>
  <si>
    <t>Hoàng Anh Trung</t>
  </si>
  <si>
    <t>3613215001612</t>
  </si>
  <si>
    <t>Nguyễn Thị Trang Nhung</t>
  </si>
  <si>
    <t>3613215001585</t>
  </si>
  <si>
    <t>Nguyễn Trọng Khánh</t>
  </si>
  <si>
    <t>3613215001556</t>
  </si>
  <si>
    <t>Sầm Thị Nga</t>
  </si>
  <si>
    <t>3613215001737</t>
  </si>
  <si>
    <t>Vi Thị Tư</t>
  </si>
  <si>
    <t>3613215001720</t>
  </si>
  <si>
    <t>Vi Thị Bốn</t>
  </si>
  <si>
    <t>3613215001606</t>
  </si>
  <si>
    <t>Lê Thị Huệ</t>
  </si>
  <si>
    <t>3613215010216</t>
  </si>
  <si>
    <t>Lang Thị Hồng</t>
  </si>
  <si>
    <t>3613215001664</t>
  </si>
  <si>
    <t>Phan Xuân Đức</t>
  </si>
  <si>
    <t>3613215001635</t>
  </si>
  <si>
    <t>Lô Thị Thu</t>
  </si>
  <si>
    <t>3613215001454</t>
  </si>
  <si>
    <t>Lương Thị Loan</t>
  </si>
  <si>
    <t>3613215001477</t>
  </si>
  <si>
    <t>Lô Thanh Hương</t>
  </si>
  <si>
    <t>3613215001693</t>
  </si>
  <si>
    <t>Phạm Đình Thuần</t>
  </si>
  <si>
    <t>3613215001483</t>
  </si>
  <si>
    <t>Trương Thanh Tâm</t>
  </si>
  <si>
    <t>Hoàng Thị Lệ</t>
  </si>
  <si>
    <t>3613205068697</t>
  </si>
  <si>
    <t>Vi Thị Giang</t>
  </si>
  <si>
    <t>3613205014278</t>
  </si>
  <si>
    <t>Võ Thị Ngà</t>
  </si>
  <si>
    <t>3613215000474</t>
  </si>
  <si>
    <t>Đậu Phi Trường</t>
  </si>
  <si>
    <t>Vi Hữu Đức</t>
  </si>
  <si>
    <t>Vi Thị Trang</t>
  </si>
  <si>
    <t>TỔNG CỘNG:</t>
  </si>
  <si>
    <t xml:space="preserve">   NGƯỜI LẬP</t>
  </si>
  <si>
    <t xml:space="preserve">     THỦ TRƯỞNG ĐƠN VỊ</t>
  </si>
  <si>
    <t xml:space="preserve">             Đặng Tân Minh</t>
  </si>
  <si>
    <t xml:space="preserve">             SỞ Y TẾ NGHỆ AN </t>
  </si>
  <si>
    <t>TRUNG TÂM Y TẾ QUỲ CHÂU</t>
  </si>
  <si>
    <t xml:space="preserve">DANH SÁCH THANH TOÁN TIỀN TRUY LĨNH LƯƠNG TỐI THIỂU 1.490.000 </t>
  </si>
  <si>
    <t>TT</t>
  </si>
  <si>
    <t xml:space="preserve">  Họ và tên </t>
  </si>
  <si>
    <t>Hệ số lương</t>
  </si>
  <si>
    <t xml:space="preserve"> PHỤ CẤP TÍNH THEO HỆ SỐ </t>
  </si>
  <si>
    <t>Tổng cộng hệ số và phụ cấp</t>
  </si>
  <si>
    <t>Tiền lương chệnh lệch do nâng LTT 1.490.000 
 ( tăng 100.000)</t>
  </si>
  <si>
    <t xml:space="preserve">Số tháng  truy lĩnh (7,8,9,10,11,12). </t>
  </si>
  <si>
    <t>Ghi chú</t>
  </si>
  <si>
    <t>Chức vụ</t>
  </si>
  <si>
    <t>Khu vực</t>
  </si>
  <si>
    <t>Độc hại</t>
  </si>
  <si>
    <t>Ưu đãi</t>
  </si>
  <si>
    <t>Trách nhiệm</t>
  </si>
  <si>
    <t>Cấp ủy</t>
  </si>
  <si>
    <t>Lưu động</t>
  </si>
  <si>
    <t>Vượt khung</t>
  </si>
  <si>
    <t>Cộng Phụ cấp</t>
  </si>
  <si>
    <t>%</t>
  </si>
  <si>
    <t>Hệ số</t>
  </si>
  <si>
    <t>I</t>
  </si>
  <si>
    <t>HỆ ĐIỀU TRỊ</t>
  </si>
  <si>
    <t>Nguyễn Tiến Mạnh</t>
  </si>
  <si>
    <t>Đi học</t>
  </si>
  <si>
    <t>Tháng 7,8,9</t>
  </si>
  <si>
    <t>Giảm chức vụ T 10,11,12</t>
  </si>
  <si>
    <t>Lương Thị Ngọc Ánh</t>
  </si>
  <si>
    <t>Nghỉ sinh T7-T10</t>
  </si>
  <si>
    <t>Nghỉ sinh T8-T12</t>
  </si>
  <si>
    <t>Nghỉ sinh T9-T12</t>
  </si>
  <si>
    <t>Nâng Ưu đãi</t>
  </si>
  <si>
    <t>Tháng 7,9,10,11 đi học</t>
  </si>
  <si>
    <t>Tháng 8,12 về làm</t>
  </si>
  <si>
    <t>Tăng Chức vụ T 10,11,12</t>
  </si>
  <si>
    <t>Tháng 7,8,10,11,12</t>
  </si>
  <si>
    <t>Tháng 9 ốm 12 ngày</t>
  </si>
  <si>
    <t>Đi học tháng 7,8,9</t>
  </si>
  <si>
    <t>Về làm tháng 10,11,12</t>
  </si>
  <si>
    <t>Nghỉ sinh T10,11,12</t>
  </si>
  <si>
    <t>Tháng 9 ốm 8 ngày</t>
  </si>
  <si>
    <t>Cộng hệ dự phòng:</t>
  </si>
  <si>
    <t xml:space="preserve">NGƯỜI LẬP  </t>
  </si>
  <si>
    <t>KẾ TOÁN TRƯỞNG</t>
  </si>
  <si>
    <t xml:space="preserve">THỦ TRƯỞNG ĐƠN VỊ </t>
  </si>
  <si>
    <t xml:space="preserve">     Lê Hữu Ngọc</t>
  </si>
  <si>
    <t xml:space="preserve">           Đặng Tân Minh</t>
  </si>
  <si>
    <t xml:space="preserve">Tiền bằng chữ : </t>
  </si>
  <si>
    <t>###</t>
  </si>
  <si>
    <t xml:space="preserve"> Quỳ chõu, ngày 15 thỏng 5 năm 2017 </t>
  </si>
  <si>
    <t xml:space="preserve">NGƯỜI LẬP BIỂU </t>
  </si>
  <si>
    <t xml:space="preserve"> THỦ TRƯỞNG ĐƠN VỊ  </t>
  </si>
  <si>
    <t>Đinh Ngọc Khiờm</t>
  </si>
  <si>
    <t xml:space="preserve"> Đặng Tõn Minh  </t>
  </si>
  <si>
    <t>Nghỉ sinh từ thỏng 11/2016</t>
  </si>
  <si>
    <t>Lụ Thị Mơ</t>
  </si>
  <si>
    <t>Cắt từ thỏng 3/2017</t>
  </si>
  <si>
    <t>II</t>
  </si>
  <si>
    <t>HỆ DỰ PHÒNG</t>
  </si>
  <si>
    <t>Nguyễn Thị Tùy</t>
  </si>
  <si>
    <t>Hưu T12</t>
  </si>
  <si>
    <t>Cộng điều trị:</t>
  </si>
  <si>
    <t>Các khoản đóng góp tăng thêm 10,5%</t>
  </si>
  <si>
    <t>Tiền truy lĩnh LTT 1.490.000 được nhận năm 2019</t>
  </si>
  <si>
    <t xml:space="preserve">Đinh Ngọc Khiêm           </t>
  </si>
  <si>
    <t>TRUNG TÂM Y TẾ -NĂM 2019 (HỆ ĐIỀU TRỊ - HỆ DỰ PHÒNG)</t>
  </si>
  <si>
    <t>CỘNG TỔNG LẠI ĐỂ CHUYỂN TIỀN VÀO TÀI KHOẢN</t>
  </si>
  <si>
    <t>Số tiền được truy lĩnh LTT 1.490.000 năm 2019</t>
  </si>
  <si>
    <t>TỔNG NHẬN</t>
  </si>
  <si>
    <t xml:space="preserve">KẾ TOÁN TRƯỞNG </t>
  </si>
  <si>
    <t xml:space="preserve">    Ngày 19 tháng 2 năm 2020</t>
  </si>
  <si>
    <t>DANH SÁCH TRẢ TIỀN TRUY LĨNH LƯƠNG TỐI THIỂU 1.490.00
VÀO TÀI KHOẢN CÁ NHÂN</t>
  </si>
  <si>
    <t>Thời gian tính trả truy lĩnh Tháng 7,8,9,10,11,12- Năm 2019</t>
  </si>
  <si>
    <t xml:space="preserve">         SỞ Y TẾ NGHỆ AN</t>
  </si>
  <si>
    <t xml:space="preserve">      Lê Hữu Ngọc </t>
  </si>
  <si>
    <t>Tiền tăng thêm 1 tháng</t>
  </si>
  <si>
    <t>Quỳ châu, ngày 19 tháng 2 năm 2020</t>
  </si>
  <si>
    <t>HĐ68</t>
  </si>
  <si>
    <t>Lang Thị Hà ( Dược )</t>
  </si>
  <si>
    <t>T 11 có nghỉ đi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</si>
</sst>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₫_-;\-* #,##0.00\ _₫_-;_-* &quot;-&quot;??\ _₫_-;_-@_-"/>
    <numFmt numFmtId="164" formatCode="_(* #,##0_);_(* \(#,##0\);_(* &quot;-&quot;???_);_(@_)"/>
    <numFmt numFmtId="165" formatCode="_(* #,##0.0000_);_(* \(#,##0.0000\);_(* &quot;-&quot;??_);_(@_)"/>
    <numFmt numFmtId="166" formatCode="0.000"/>
    <numFmt numFmtId="167" formatCode="_(* #,##0.000_);_(* \(#,##0.000\);_(* &quot;-&quot;??_);_(@_)"/>
    <numFmt numFmtId="168" formatCode="_(* #,##0_);_(* \(#,##0\);_(* &quot;-&quot;??_);_(@_)"/>
    <numFmt numFmtId="169" formatCode="0.0"/>
    <numFmt numFmtId="170" formatCode="_(* #,##0.0_);_(* \(#,##0.0\);_(* &quot;-&quot;??_);_(@_)"/>
    <numFmt numFmtId="171" formatCode="_(* #,##0.00_);_(* \(#,##0.00\);_(* &quot;-&quot;??_);_(@_)"/>
    <numFmt numFmtId="172" formatCode="0.0000"/>
    <numFmt numFmtId="173" formatCode="_(* #,##0.0_);_(* \(#,##0.0\);_(* &quot;-&quot;???_);_(@_)"/>
  </numFmts>
  <fonts count="29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0"/>
      <color theme="1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sz val="8"/>
      <name val="Times New Roman"/>
      <family val="1"/>
    </font>
    <font>
      <b/>
      <sz val="10"/>
      <color rgb="FFFF0000"/>
      <name val="Times New Roman"/>
      <family val="1"/>
    </font>
    <font>
      <sz val="12"/>
      <name val="Arial"/>
      <family val="2"/>
      <charset val="163"/>
    </font>
    <font>
      <b/>
      <sz val="12"/>
      <name val="Arial"/>
      <family val="2"/>
    </font>
    <font>
      <sz val="8"/>
      <name val="Arial"/>
      <family val="2"/>
      <charset val="163"/>
    </font>
    <font>
      <sz val="11"/>
      <name val="Times New Roman"/>
      <family val="1"/>
    </font>
    <font>
      <sz val="13"/>
      <name val="Times New Roman"/>
      <family val="1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67">
    <xf numFmtId="0" fontId="0" fillId="0" borderId="0" xfId="0"/>
    <xf numFmtId="0" fontId="3" fillId="2" borderId="0" xfId="2" applyFont="1" applyFill="1" applyAlignment="1">
      <alignment horizontal="left"/>
    </xf>
    <xf numFmtId="0" fontId="4" fillId="2" borderId="0" xfId="0" applyFont="1" applyFill="1"/>
    <xf numFmtId="49" fontId="4" fillId="2" borderId="0" xfId="0" applyNumberFormat="1" applyFont="1" applyFill="1"/>
    <xf numFmtId="0" fontId="3" fillId="2" borderId="0" xfId="0" applyFont="1" applyFill="1"/>
    <xf numFmtId="0" fontId="3" fillId="2" borderId="0" xfId="2" applyFont="1" applyFill="1"/>
    <xf numFmtId="164" fontId="3" fillId="2" borderId="0" xfId="2" applyNumberFormat="1" applyFont="1" applyFill="1" applyBorder="1"/>
    <xf numFmtId="0" fontId="6" fillId="2" borderId="0" xfId="2" applyFont="1" applyFill="1"/>
    <xf numFmtId="0" fontId="5" fillId="2" borderId="0" xfId="2" applyFont="1" applyFill="1"/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center"/>
    </xf>
    <xf numFmtId="165" fontId="4" fillId="2" borderId="0" xfId="1" applyNumberFormat="1" applyFont="1" applyFill="1"/>
    <xf numFmtId="165" fontId="9" fillId="2" borderId="0" xfId="1" applyNumberFormat="1" applyFont="1" applyFill="1"/>
    <xf numFmtId="0" fontId="10" fillId="2" borderId="0" xfId="0" applyFont="1" applyFill="1"/>
    <xf numFmtId="3" fontId="4" fillId="2" borderId="0" xfId="0" applyNumberFormat="1" applyFont="1" applyFill="1"/>
    <xf numFmtId="0" fontId="4" fillId="2" borderId="8" xfId="2" applyFont="1" applyFill="1" applyBorder="1"/>
    <xf numFmtId="0" fontId="3" fillId="2" borderId="0" xfId="0" applyFont="1" applyFill="1" applyAlignment="1">
      <alignment horizontal="left"/>
    </xf>
    <xf numFmtId="0" fontId="3" fillId="2" borderId="0" xfId="2" applyFont="1" applyFill="1" applyBorder="1"/>
    <xf numFmtId="0" fontId="5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3" fillId="2" borderId="0" xfId="0" applyFont="1" applyFill="1" applyAlignment="1"/>
    <xf numFmtId="0" fontId="5" fillId="2" borderId="0" xfId="2" applyFont="1" applyFill="1" applyAlignment="1">
      <alignment horizontal="center"/>
    </xf>
    <xf numFmtId="164" fontId="5" fillId="2" borderId="0" xfId="2" applyNumberFormat="1" applyFont="1" applyFill="1" applyBorder="1"/>
    <xf numFmtId="0" fontId="12" fillId="2" borderId="0" xfId="2" applyFont="1" applyFill="1"/>
    <xf numFmtId="0" fontId="12" fillId="2" borderId="0" xfId="2" applyFont="1" applyFill="1" applyAlignment="1">
      <alignment horizontal="center"/>
    </xf>
    <xf numFmtId="0" fontId="4" fillId="2" borderId="0" xfId="2" applyFont="1" applyFill="1"/>
    <xf numFmtId="2" fontId="13" fillId="2" borderId="0" xfId="2" applyNumberFormat="1" applyFont="1" applyFill="1" applyAlignment="1">
      <alignment horizontal="center"/>
    </xf>
    <xf numFmtId="0" fontId="7" fillId="2" borderId="0" xfId="2" applyFont="1" applyFill="1" applyBorder="1" applyAlignment="1">
      <alignment horizontal="center"/>
    </xf>
    <xf numFmtId="164" fontId="4" fillId="2" borderId="0" xfId="2" applyNumberFormat="1" applyFont="1" applyFill="1" applyBorder="1"/>
    <xf numFmtId="0" fontId="4" fillId="2" borderId="0" xfId="2" applyFont="1" applyFill="1" applyBorder="1"/>
    <xf numFmtId="164" fontId="14" fillId="2" borderId="0" xfId="2" applyNumberFormat="1" applyFont="1" applyFill="1" applyBorder="1"/>
    <xf numFmtId="0" fontId="14" fillId="2" borderId="0" xfId="2" applyFont="1" applyFill="1" applyBorder="1"/>
    <xf numFmtId="0" fontId="14" fillId="2" borderId="0" xfId="2" applyFont="1" applyFill="1"/>
    <xf numFmtId="0" fontId="14" fillId="2" borderId="17" xfId="2" applyFont="1" applyFill="1" applyBorder="1"/>
    <xf numFmtId="167" fontId="15" fillId="2" borderId="8" xfId="2" applyNumberFormat="1" applyFont="1" applyFill="1" applyBorder="1" applyAlignment="1">
      <alignment horizontal="center" vertical="center"/>
    </xf>
    <xf numFmtId="164" fontId="3" fillId="2" borderId="0" xfId="2" applyNumberFormat="1" applyFont="1" applyFill="1" applyBorder="1" applyAlignment="1">
      <alignment vertical="center"/>
    </xf>
    <xf numFmtId="3" fontId="14" fillId="2" borderId="0" xfId="2" applyNumberFormat="1" applyFont="1" applyFill="1" applyBorder="1" applyAlignment="1">
      <alignment vertical="center"/>
    </xf>
    <xf numFmtId="166" fontId="3" fillId="2" borderId="0" xfId="2" applyNumberFormat="1" applyFont="1" applyFill="1" applyBorder="1" applyAlignment="1">
      <alignment vertical="center"/>
    </xf>
    <xf numFmtId="166" fontId="3" fillId="2" borderId="0" xfId="2" applyNumberFormat="1" applyFont="1" applyFill="1" applyAlignment="1">
      <alignment vertical="center"/>
    </xf>
    <xf numFmtId="0" fontId="16" fillId="2" borderId="19" xfId="2" applyFont="1" applyFill="1" applyBorder="1" applyAlignment="1">
      <alignment horizontal="center"/>
    </xf>
    <xf numFmtId="166" fontId="16" fillId="2" borderId="19" xfId="2" applyNumberFormat="1" applyFont="1" applyFill="1" applyBorder="1" applyAlignment="1">
      <alignment horizontal="center"/>
    </xf>
    <xf numFmtId="168" fontId="16" fillId="2" borderId="19" xfId="2" applyNumberFormat="1" applyFont="1" applyFill="1" applyBorder="1" applyAlignment="1">
      <alignment horizontal="center"/>
    </xf>
    <xf numFmtId="0" fontId="4" fillId="2" borderId="20" xfId="2" applyFont="1" applyFill="1" applyBorder="1"/>
    <xf numFmtId="0" fontId="4" fillId="0" borderId="0" xfId="0" applyFont="1" applyFill="1"/>
    <xf numFmtId="164" fontId="6" fillId="2" borderId="0" xfId="2" applyNumberFormat="1" applyFont="1" applyFill="1" applyBorder="1"/>
    <xf numFmtId="0" fontId="9" fillId="2" borderId="0" xfId="0" applyFont="1" applyFill="1" applyAlignment="1">
      <alignment horizontal="left"/>
    </xf>
    <xf numFmtId="0" fontId="18" fillId="2" borderId="0" xfId="0" applyFont="1" applyFill="1"/>
    <xf numFmtId="165" fontId="19" fillId="2" borderId="0" xfId="1" applyNumberFormat="1" applyFont="1" applyFill="1" applyAlignment="1">
      <alignment horizontal="center"/>
    </xf>
    <xf numFmtId="0" fontId="6" fillId="2" borderId="0" xfId="0" applyFont="1" applyFill="1"/>
    <xf numFmtId="0" fontId="19" fillId="2" borderId="0" xfId="0" applyFont="1" applyFill="1" applyAlignment="1">
      <alignment horizontal="center"/>
    </xf>
    <xf numFmtId="0" fontId="19" fillId="2" borderId="0" xfId="0" applyFont="1" applyFill="1"/>
    <xf numFmtId="165" fontId="19" fillId="2" borderId="0" xfId="1" applyNumberFormat="1" applyFont="1" applyFill="1"/>
    <xf numFmtId="2" fontId="20" fillId="2" borderId="0" xfId="0" applyNumberFormat="1" applyFont="1" applyFill="1" applyAlignment="1">
      <alignment horizontal="center"/>
    </xf>
    <xf numFmtId="166" fontId="20" fillId="2" borderId="0" xfId="0" applyNumberFormat="1" applyFont="1" applyFill="1" applyAlignment="1">
      <alignment horizontal="center"/>
    </xf>
    <xf numFmtId="165" fontId="18" fillId="2" borderId="0" xfId="1" applyNumberFormat="1" applyFont="1" applyFill="1" applyAlignment="1">
      <alignment horizontal="center"/>
    </xf>
    <xf numFmtId="0" fontId="21" fillId="2" borderId="0" xfId="0" applyFont="1" applyFill="1"/>
    <xf numFmtId="172" fontId="20" fillId="2" borderId="0" xfId="0" applyNumberFormat="1" applyFont="1" applyFill="1" applyAlignment="1">
      <alignment horizontal="center"/>
    </xf>
    <xf numFmtId="2" fontId="18" fillId="2" borderId="0" xfId="0" applyNumberFormat="1" applyFont="1" applyFill="1" applyAlignment="1">
      <alignment horizontal="center"/>
    </xf>
    <xf numFmtId="166" fontId="18" fillId="2" borderId="0" xfId="0" applyNumberFormat="1" applyFont="1" applyFill="1" applyAlignment="1">
      <alignment horizontal="center"/>
    </xf>
    <xf numFmtId="173" fontId="4" fillId="2" borderId="0" xfId="2" applyNumberFormat="1" applyFont="1" applyFill="1" applyBorder="1"/>
    <xf numFmtId="0" fontId="18" fillId="2" borderId="0" xfId="0" applyFont="1" applyFill="1" applyAlignment="1">
      <alignment horizontal="center"/>
    </xf>
    <xf numFmtId="165" fontId="18" fillId="2" borderId="0" xfId="1" applyNumberFormat="1" applyFont="1" applyFill="1"/>
    <xf numFmtId="166" fontId="3" fillId="2" borderId="0" xfId="2" applyNumberFormat="1" applyFont="1" applyFill="1" applyBorder="1" applyAlignment="1">
      <alignment horizontal="center" vertical="center"/>
    </xf>
    <xf numFmtId="0" fontId="21" fillId="2" borderId="0" xfId="2" applyFont="1" applyFill="1" applyBorder="1"/>
    <xf numFmtId="167" fontId="15" fillId="2" borderId="0" xfId="2" applyNumberFormat="1" applyFont="1" applyFill="1" applyBorder="1" applyAlignment="1">
      <alignment horizontal="center" vertical="center"/>
    </xf>
    <xf numFmtId="171" fontId="15" fillId="2" borderId="0" xfId="2" applyNumberFormat="1" applyFont="1" applyFill="1" applyBorder="1" applyAlignment="1">
      <alignment horizontal="center" vertical="center"/>
    </xf>
    <xf numFmtId="170" fontId="15" fillId="2" borderId="0" xfId="2" applyNumberFormat="1" applyFont="1" applyFill="1" applyBorder="1" applyAlignment="1">
      <alignment horizontal="center" vertical="center"/>
    </xf>
    <xf numFmtId="168" fontId="15" fillId="2" borderId="0" xfId="2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8" fillId="2" borderId="0" xfId="2" applyFont="1" applyFill="1" applyBorder="1"/>
    <xf numFmtId="0" fontId="22" fillId="2" borderId="0" xfId="2" applyFont="1" applyFill="1" applyAlignment="1">
      <alignment horizontal="left"/>
    </xf>
    <xf numFmtId="0" fontId="16" fillId="2" borderId="0" xfId="2" applyFont="1" applyFill="1" applyAlignment="1">
      <alignment horizontal="center"/>
    </xf>
    <xf numFmtId="0" fontId="21" fillId="2" borderId="0" xfId="2" applyFont="1" applyFill="1"/>
    <xf numFmtId="2" fontId="16" fillId="2" borderId="0" xfId="2" applyNumberFormat="1" applyFont="1" applyFill="1" applyBorder="1" applyAlignment="1">
      <alignment horizontal="center"/>
    </xf>
    <xf numFmtId="2" fontId="21" fillId="2" borderId="0" xfId="2" applyNumberFormat="1" applyFont="1" applyFill="1" applyBorder="1" applyAlignment="1">
      <alignment horizontal="center"/>
    </xf>
    <xf numFmtId="0" fontId="21" fillId="2" borderId="0" xfId="2" applyFont="1" applyFill="1" applyBorder="1" applyAlignment="1">
      <alignment horizontal="center"/>
    </xf>
    <xf numFmtId="165" fontId="5" fillId="2" borderId="0" xfId="1" applyNumberFormat="1" applyFont="1" applyFill="1" applyAlignment="1">
      <alignment horizontal="center"/>
    </xf>
    <xf numFmtId="165" fontId="3" fillId="2" borderId="0" xfId="1" applyNumberFormat="1" applyFont="1" applyFill="1"/>
    <xf numFmtId="165" fontId="3" fillId="2" borderId="0" xfId="1" applyNumberFormat="1" applyFont="1" applyFill="1" applyAlignment="1">
      <alignment horizontal="center"/>
    </xf>
    <xf numFmtId="165" fontId="5" fillId="2" borderId="0" xfId="1" applyNumberFormat="1" applyFont="1" applyFill="1"/>
    <xf numFmtId="0" fontId="4" fillId="2" borderId="0" xfId="2" applyFont="1" applyFill="1" applyAlignment="1">
      <alignment horizontal="center"/>
    </xf>
    <xf numFmtId="2" fontId="16" fillId="2" borderId="0" xfId="2" applyNumberFormat="1" applyFont="1" applyFill="1" applyAlignment="1">
      <alignment horizontal="center"/>
    </xf>
    <xf numFmtId="0" fontId="21" fillId="2" borderId="19" xfId="2" applyFont="1" applyFill="1" applyBorder="1"/>
    <xf numFmtId="168" fontId="16" fillId="2" borderId="0" xfId="2" applyNumberFormat="1" applyFont="1" applyFill="1" applyBorder="1" applyAlignment="1">
      <alignment horizontal="center"/>
    </xf>
    <xf numFmtId="168" fontId="16" fillId="2" borderId="20" xfId="2" applyNumberFormat="1" applyFont="1" applyFill="1" applyBorder="1" applyAlignment="1">
      <alignment horizontal="center"/>
    </xf>
    <xf numFmtId="164" fontId="4" fillId="2" borderId="20" xfId="2" applyNumberFormat="1" applyFont="1" applyFill="1" applyBorder="1"/>
    <xf numFmtId="168" fontId="16" fillId="2" borderId="21" xfId="2" applyNumberFormat="1" applyFont="1" applyFill="1" applyBorder="1" applyAlignment="1">
      <alignment horizontal="center"/>
    </xf>
    <xf numFmtId="164" fontId="4" fillId="2" borderId="21" xfId="2" applyNumberFormat="1" applyFont="1" applyFill="1" applyBorder="1"/>
    <xf numFmtId="0" fontId="4" fillId="2" borderId="21" xfId="2" applyFont="1" applyFill="1" applyBorder="1"/>
    <xf numFmtId="0" fontId="14" fillId="2" borderId="8" xfId="2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68" fontId="16" fillId="2" borderId="8" xfId="2" applyNumberFormat="1" applyFont="1" applyFill="1" applyBorder="1" applyAlignment="1">
      <alignment horizontal="left"/>
    </xf>
    <xf numFmtId="168" fontId="14" fillId="2" borderId="8" xfId="2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wrapText="1"/>
    </xf>
    <xf numFmtId="168" fontId="16" fillId="2" borderId="8" xfId="2" applyNumberFormat="1" applyFont="1" applyFill="1" applyBorder="1" applyAlignment="1">
      <alignment horizontal="left" wrapText="1"/>
    </xf>
    <xf numFmtId="0" fontId="4" fillId="2" borderId="8" xfId="2" applyFont="1" applyFill="1" applyBorder="1" applyAlignment="1">
      <alignment horizontal="center"/>
    </xf>
    <xf numFmtId="166" fontId="4" fillId="2" borderId="8" xfId="2" applyNumberFormat="1" applyFont="1" applyFill="1" applyBorder="1" applyAlignment="1">
      <alignment horizontal="center"/>
    </xf>
    <xf numFmtId="169" fontId="4" fillId="2" borderId="8" xfId="2" applyNumberFormat="1" applyFont="1" applyFill="1" applyBorder="1" applyAlignment="1">
      <alignment horizontal="center"/>
    </xf>
    <xf numFmtId="166" fontId="9" fillId="2" borderId="8" xfId="2" applyNumberFormat="1" applyFont="1" applyFill="1" applyBorder="1" applyAlignment="1">
      <alignment horizontal="center" vertical="center"/>
    </xf>
    <xf numFmtId="168" fontId="15" fillId="2" borderId="8" xfId="2" applyNumberFormat="1" applyFont="1" applyFill="1" applyBorder="1" applyAlignment="1">
      <alignment horizontal="center" vertical="center"/>
    </xf>
    <xf numFmtId="3" fontId="14" fillId="2" borderId="8" xfId="2" applyNumberFormat="1" applyFont="1" applyFill="1" applyBorder="1" applyAlignment="1">
      <alignment horizontal="right" vertical="center"/>
    </xf>
    <xf numFmtId="168" fontId="14" fillId="2" borderId="8" xfId="2" applyNumberFormat="1" applyFont="1" applyFill="1" applyBorder="1" applyAlignment="1">
      <alignment horizontal="center" vertical="center"/>
    </xf>
    <xf numFmtId="168" fontId="5" fillId="0" borderId="18" xfId="2" applyNumberFormat="1" applyFont="1" applyBorder="1" applyAlignment="1">
      <alignment horizontal="center"/>
    </xf>
    <xf numFmtId="164" fontId="23" fillId="2" borderId="0" xfId="2" applyNumberFormat="1" applyFont="1" applyFill="1" applyBorder="1"/>
    <xf numFmtId="164" fontId="24" fillId="2" borderId="0" xfId="2" applyNumberFormat="1" applyFont="1" applyFill="1" applyBorder="1"/>
    <xf numFmtId="164" fontId="23" fillId="2" borderId="0" xfId="2" applyNumberFormat="1" applyFont="1" applyFill="1" applyBorder="1" applyAlignment="1">
      <alignment vertical="center"/>
    </xf>
    <xf numFmtId="3" fontId="17" fillId="0" borderId="16" xfId="0" applyNumberFormat="1" applyFont="1" applyFill="1" applyBorder="1"/>
    <xf numFmtId="0" fontId="26" fillId="2" borderId="0" xfId="0" applyFont="1" applyFill="1"/>
    <xf numFmtId="0" fontId="23" fillId="2" borderId="0" xfId="0" applyFont="1" applyFill="1"/>
    <xf numFmtId="164" fontId="24" fillId="2" borderId="20" xfId="2" applyNumberFormat="1" applyFont="1" applyFill="1" applyBorder="1"/>
    <xf numFmtId="164" fontId="24" fillId="2" borderId="21" xfId="2" applyNumberFormat="1" applyFont="1" applyFill="1" applyBorder="1"/>
    <xf numFmtId="164" fontId="23" fillId="2" borderId="8" xfId="2" applyNumberFormat="1" applyFont="1" applyFill="1" applyBorder="1" applyAlignment="1">
      <alignment vertical="center"/>
    </xf>
    <xf numFmtId="164" fontId="25" fillId="2" borderId="14" xfId="2" applyNumberFormat="1" applyFont="1" applyFill="1" applyBorder="1" applyAlignment="1">
      <alignment horizontal="center" vertical="center" wrapText="1"/>
    </xf>
    <xf numFmtId="164" fontId="25" fillId="2" borderId="15" xfId="2" applyNumberFormat="1" applyFont="1" applyFill="1" applyBorder="1" applyAlignment="1">
      <alignment horizontal="center" vertical="center" wrapText="1"/>
    </xf>
    <xf numFmtId="164" fontId="25" fillId="2" borderId="5" xfId="2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1" fontId="5" fillId="2" borderId="5" xfId="0" applyNumberFormat="1" applyFont="1" applyFill="1" applyBorder="1"/>
    <xf numFmtId="0" fontId="5" fillId="2" borderId="8" xfId="2" applyFont="1" applyFill="1" applyBorder="1"/>
    <xf numFmtId="3" fontId="3" fillId="2" borderId="6" xfId="1" applyNumberFormat="1" applyFont="1" applyFill="1" applyBorder="1" applyAlignment="1">
      <alignment horizontal="right"/>
    </xf>
    <xf numFmtId="0" fontId="5" fillId="2" borderId="7" xfId="0" applyFont="1" applyFill="1" applyBorder="1" applyAlignment="1">
      <alignment horizontal="center"/>
    </xf>
    <xf numFmtId="1" fontId="5" fillId="2" borderId="8" xfId="0" applyNumberFormat="1" applyFont="1" applyFill="1" applyBorder="1"/>
    <xf numFmtId="0" fontId="5" fillId="2" borderId="8" xfId="0" applyFont="1" applyFill="1" applyBorder="1"/>
    <xf numFmtId="1" fontId="5" fillId="2" borderId="8" xfId="0" applyNumberFormat="1" applyFont="1" applyFill="1" applyBorder="1" applyAlignment="1">
      <alignment horizontal="left"/>
    </xf>
    <xf numFmtId="49" fontId="5" fillId="2" borderId="8" xfId="0" applyNumberFormat="1" applyFont="1" applyFill="1" applyBorder="1"/>
    <xf numFmtId="1" fontId="5" fillId="2" borderId="8" xfId="0" applyNumberFormat="1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3" fontId="3" fillId="2" borderId="12" xfId="1" applyNumberFormat="1" applyFont="1" applyFill="1" applyBorder="1" applyAlignment="1">
      <alignment horizontal="right"/>
    </xf>
    <xf numFmtId="3" fontId="3" fillId="2" borderId="13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2" fontId="9" fillId="2" borderId="8" xfId="2" applyNumberFormat="1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166" fontId="27" fillId="2" borderId="8" xfId="2" applyNumberFormat="1" applyFont="1" applyFill="1" applyBorder="1" applyAlignment="1">
      <alignment horizontal="center" vertical="center"/>
    </xf>
    <xf numFmtId="167" fontId="9" fillId="2" borderId="8" xfId="2" applyNumberFormat="1" applyFont="1" applyFill="1" applyBorder="1" applyAlignment="1">
      <alignment horizontal="center" vertical="center"/>
    </xf>
    <xf numFmtId="0" fontId="28" fillId="2" borderId="8" xfId="2" applyFont="1" applyFill="1" applyBorder="1" applyAlignment="1">
      <alignment horizontal="center"/>
    </xf>
    <xf numFmtId="168" fontId="4" fillId="2" borderId="8" xfId="2" applyNumberFormat="1" applyFont="1" applyFill="1" applyBorder="1" applyAlignment="1">
      <alignment horizontal="center"/>
    </xf>
    <xf numFmtId="2" fontId="4" fillId="2" borderId="8" xfId="2" applyNumberFormat="1" applyFont="1" applyFill="1" applyBorder="1" applyAlignment="1">
      <alignment horizontal="center"/>
    </xf>
    <xf numFmtId="170" fontId="9" fillId="2" borderId="8" xfId="2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166" fontId="4" fillId="2" borderId="8" xfId="0" applyNumberFormat="1" applyFont="1" applyFill="1" applyBorder="1" applyAlignment="1">
      <alignment horizontal="center"/>
    </xf>
    <xf numFmtId="0" fontId="9" fillId="2" borderId="8" xfId="2" applyFont="1" applyFill="1" applyBorder="1"/>
    <xf numFmtId="0" fontId="11" fillId="2" borderId="8" xfId="0" applyFont="1" applyFill="1" applyBorder="1" applyAlignment="1">
      <alignment horizontal="center" vertical="center" wrapText="1"/>
    </xf>
    <xf numFmtId="1" fontId="9" fillId="2" borderId="8" xfId="0" applyNumberFormat="1" applyFont="1" applyFill="1" applyBorder="1" applyAlignment="1">
      <alignment horizontal="center" wrapText="1"/>
    </xf>
    <xf numFmtId="172" fontId="4" fillId="2" borderId="8" xfId="2" applyNumberFormat="1" applyFont="1" applyFill="1" applyBorder="1" applyAlignment="1">
      <alignment horizontal="center"/>
    </xf>
    <xf numFmtId="1" fontId="4" fillId="2" borderId="8" xfId="0" applyNumberFormat="1" applyFont="1" applyFill="1" applyBorder="1" applyAlignment="1">
      <alignment horizontal="center" wrapText="1"/>
    </xf>
    <xf numFmtId="166" fontId="4" fillId="2" borderId="8" xfId="0" applyNumberFormat="1" applyFont="1" applyFill="1" applyBorder="1" applyAlignment="1">
      <alignment horizontal="center" wrapText="1"/>
    </xf>
    <xf numFmtId="170" fontId="4" fillId="2" borderId="8" xfId="2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wrapText="1"/>
    </xf>
    <xf numFmtId="170" fontId="14" fillId="2" borderId="8" xfId="2" applyNumberFormat="1" applyFont="1" applyFill="1" applyBorder="1" applyAlignment="1">
      <alignment horizontal="right" vertical="center"/>
    </xf>
    <xf numFmtId="3" fontId="14" fillId="2" borderId="8" xfId="2" applyNumberFormat="1" applyFont="1" applyFill="1" applyBorder="1" applyAlignment="1">
      <alignment horizontal="center" vertical="center"/>
    </xf>
    <xf numFmtId="169" fontId="14" fillId="2" borderId="8" xfId="2" applyNumberFormat="1" applyFont="1" applyFill="1" applyBorder="1" applyAlignment="1">
      <alignment horizontal="center" vertical="center"/>
    </xf>
    <xf numFmtId="168" fontId="5" fillId="0" borderId="8" xfId="2" applyNumberFormat="1" applyFont="1" applyBorder="1" applyAlignment="1">
      <alignment horizontal="center"/>
    </xf>
    <xf numFmtId="3" fontId="10" fillId="2" borderId="0" xfId="0" applyNumberFormat="1" applyFont="1" applyFill="1"/>
    <xf numFmtId="168" fontId="5" fillId="3" borderId="18" xfId="2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topLeftCell="A124" workbookViewId="0">
      <selection activeCell="E144" sqref="E144"/>
    </sheetView>
  </sheetViews>
  <sheetFormatPr defaultRowHeight="12.75" x14ac:dyDescent="0.2"/>
  <cols>
    <col min="1" max="1" width="5.28515625" style="13" customWidth="1"/>
    <col min="2" max="2" width="17.42578125" style="2" customWidth="1"/>
    <col min="3" max="3" width="23" style="3" customWidth="1"/>
    <col min="4" max="4" width="24.7109375" style="2" customWidth="1"/>
    <col min="5" max="5" width="28" style="14" customWidth="1"/>
    <col min="6" max="6" width="10.7109375" style="2" bestFit="1" customWidth="1"/>
    <col min="7" max="7" width="12.85546875" style="2" customWidth="1"/>
    <col min="8" max="8" width="20.28515625" style="2" customWidth="1"/>
    <col min="9" max="9" width="16.140625" style="2" customWidth="1"/>
    <col min="10" max="248" width="9.140625" style="2"/>
    <col min="249" max="249" width="4.28515625" style="2" customWidth="1"/>
    <col min="250" max="250" width="13.140625" style="2" customWidth="1"/>
    <col min="251" max="251" width="16" style="2" customWidth="1"/>
    <col min="252" max="252" width="12.5703125" style="2" customWidth="1"/>
    <col min="253" max="253" width="11.5703125" style="2" customWidth="1"/>
    <col min="254" max="254" width="11.7109375" style="2" customWidth="1"/>
    <col min="255" max="256" width="9.7109375" style="2" customWidth="1"/>
    <col min="257" max="257" width="10.5703125" style="2" customWidth="1"/>
    <col min="258" max="258" width="12.5703125" style="2" customWidth="1"/>
    <col min="259" max="259" width="13" style="2" customWidth="1"/>
    <col min="260" max="260" width="14.5703125" style="2" customWidth="1"/>
    <col min="261" max="261" width="11.7109375" style="2" customWidth="1"/>
    <col min="262" max="263" width="9.140625" style="2"/>
    <col min="264" max="264" width="20.28515625" style="2" customWidth="1"/>
    <col min="265" max="504" width="9.140625" style="2"/>
    <col min="505" max="505" width="4.28515625" style="2" customWidth="1"/>
    <col min="506" max="506" width="13.140625" style="2" customWidth="1"/>
    <col min="507" max="507" width="16" style="2" customWidth="1"/>
    <col min="508" max="508" width="12.5703125" style="2" customWidth="1"/>
    <col min="509" max="509" width="11.5703125" style="2" customWidth="1"/>
    <col min="510" max="510" width="11.7109375" style="2" customWidth="1"/>
    <col min="511" max="512" width="9.7109375" style="2" customWidth="1"/>
    <col min="513" max="513" width="10.5703125" style="2" customWidth="1"/>
    <col min="514" max="514" width="12.5703125" style="2" customWidth="1"/>
    <col min="515" max="515" width="13" style="2" customWidth="1"/>
    <col min="516" max="516" width="14.5703125" style="2" customWidth="1"/>
    <col min="517" max="517" width="11.7109375" style="2" customWidth="1"/>
    <col min="518" max="519" width="9.140625" style="2"/>
    <col min="520" max="520" width="20.28515625" style="2" customWidth="1"/>
    <col min="521" max="760" width="9.140625" style="2"/>
    <col min="761" max="761" width="4.28515625" style="2" customWidth="1"/>
    <col min="762" max="762" width="13.140625" style="2" customWidth="1"/>
    <col min="763" max="763" width="16" style="2" customWidth="1"/>
    <col min="764" max="764" width="12.5703125" style="2" customWidth="1"/>
    <col min="765" max="765" width="11.5703125" style="2" customWidth="1"/>
    <col min="766" max="766" width="11.7109375" style="2" customWidth="1"/>
    <col min="767" max="768" width="9.7109375" style="2" customWidth="1"/>
    <col min="769" max="769" width="10.5703125" style="2" customWidth="1"/>
    <col min="770" max="770" width="12.5703125" style="2" customWidth="1"/>
    <col min="771" max="771" width="13" style="2" customWidth="1"/>
    <col min="772" max="772" width="14.5703125" style="2" customWidth="1"/>
    <col min="773" max="773" width="11.7109375" style="2" customWidth="1"/>
    <col min="774" max="775" width="9.140625" style="2"/>
    <col min="776" max="776" width="20.28515625" style="2" customWidth="1"/>
    <col min="777" max="1016" width="9.140625" style="2"/>
    <col min="1017" max="1017" width="4.28515625" style="2" customWidth="1"/>
    <col min="1018" max="1018" width="13.140625" style="2" customWidth="1"/>
    <col min="1019" max="1019" width="16" style="2" customWidth="1"/>
    <col min="1020" max="1020" width="12.5703125" style="2" customWidth="1"/>
    <col min="1021" max="1021" width="11.5703125" style="2" customWidth="1"/>
    <col min="1022" max="1022" width="11.7109375" style="2" customWidth="1"/>
    <col min="1023" max="1024" width="9.7109375" style="2" customWidth="1"/>
    <col min="1025" max="1025" width="10.5703125" style="2" customWidth="1"/>
    <col min="1026" max="1026" width="12.5703125" style="2" customWidth="1"/>
    <col min="1027" max="1027" width="13" style="2" customWidth="1"/>
    <col min="1028" max="1028" width="14.5703125" style="2" customWidth="1"/>
    <col min="1029" max="1029" width="11.7109375" style="2" customWidth="1"/>
    <col min="1030" max="1031" width="9.140625" style="2"/>
    <col min="1032" max="1032" width="20.28515625" style="2" customWidth="1"/>
    <col min="1033" max="1272" width="9.140625" style="2"/>
    <col min="1273" max="1273" width="4.28515625" style="2" customWidth="1"/>
    <col min="1274" max="1274" width="13.140625" style="2" customWidth="1"/>
    <col min="1275" max="1275" width="16" style="2" customWidth="1"/>
    <col min="1276" max="1276" width="12.5703125" style="2" customWidth="1"/>
    <col min="1277" max="1277" width="11.5703125" style="2" customWidth="1"/>
    <col min="1278" max="1278" width="11.7109375" style="2" customWidth="1"/>
    <col min="1279" max="1280" width="9.7109375" style="2" customWidth="1"/>
    <col min="1281" max="1281" width="10.5703125" style="2" customWidth="1"/>
    <col min="1282" max="1282" width="12.5703125" style="2" customWidth="1"/>
    <col min="1283" max="1283" width="13" style="2" customWidth="1"/>
    <col min="1284" max="1284" width="14.5703125" style="2" customWidth="1"/>
    <col min="1285" max="1285" width="11.7109375" style="2" customWidth="1"/>
    <col min="1286" max="1287" width="9.140625" style="2"/>
    <col min="1288" max="1288" width="20.28515625" style="2" customWidth="1"/>
    <col min="1289" max="1528" width="9.140625" style="2"/>
    <col min="1529" max="1529" width="4.28515625" style="2" customWidth="1"/>
    <col min="1530" max="1530" width="13.140625" style="2" customWidth="1"/>
    <col min="1531" max="1531" width="16" style="2" customWidth="1"/>
    <col min="1532" max="1532" width="12.5703125" style="2" customWidth="1"/>
    <col min="1533" max="1533" width="11.5703125" style="2" customWidth="1"/>
    <col min="1534" max="1534" width="11.7109375" style="2" customWidth="1"/>
    <col min="1535" max="1536" width="9.7109375" style="2" customWidth="1"/>
    <col min="1537" max="1537" width="10.5703125" style="2" customWidth="1"/>
    <col min="1538" max="1538" width="12.5703125" style="2" customWidth="1"/>
    <col min="1539" max="1539" width="13" style="2" customWidth="1"/>
    <col min="1540" max="1540" width="14.5703125" style="2" customWidth="1"/>
    <col min="1541" max="1541" width="11.7109375" style="2" customWidth="1"/>
    <col min="1542" max="1543" width="9.140625" style="2"/>
    <col min="1544" max="1544" width="20.28515625" style="2" customWidth="1"/>
    <col min="1545" max="1784" width="9.140625" style="2"/>
    <col min="1785" max="1785" width="4.28515625" style="2" customWidth="1"/>
    <col min="1786" max="1786" width="13.140625" style="2" customWidth="1"/>
    <col min="1787" max="1787" width="16" style="2" customWidth="1"/>
    <col min="1788" max="1788" width="12.5703125" style="2" customWidth="1"/>
    <col min="1789" max="1789" width="11.5703125" style="2" customWidth="1"/>
    <col min="1790" max="1790" width="11.7109375" style="2" customWidth="1"/>
    <col min="1791" max="1792" width="9.7109375" style="2" customWidth="1"/>
    <col min="1793" max="1793" width="10.5703125" style="2" customWidth="1"/>
    <col min="1794" max="1794" width="12.5703125" style="2" customWidth="1"/>
    <col min="1795" max="1795" width="13" style="2" customWidth="1"/>
    <col min="1796" max="1796" width="14.5703125" style="2" customWidth="1"/>
    <col min="1797" max="1797" width="11.7109375" style="2" customWidth="1"/>
    <col min="1798" max="1799" width="9.140625" style="2"/>
    <col min="1800" max="1800" width="20.28515625" style="2" customWidth="1"/>
    <col min="1801" max="2040" width="9.140625" style="2"/>
    <col min="2041" max="2041" width="4.28515625" style="2" customWidth="1"/>
    <col min="2042" max="2042" width="13.140625" style="2" customWidth="1"/>
    <col min="2043" max="2043" width="16" style="2" customWidth="1"/>
    <col min="2044" max="2044" width="12.5703125" style="2" customWidth="1"/>
    <col min="2045" max="2045" width="11.5703125" style="2" customWidth="1"/>
    <col min="2046" max="2046" width="11.7109375" style="2" customWidth="1"/>
    <col min="2047" max="2048" width="9.7109375" style="2" customWidth="1"/>
    <col min="2049" max="2049" width="10.5703125" style="2" customWidth="1"/>
    <col min="2050" max="2050" width="12.5703125" style="2" customWidth="1"/>
    <col min="2051" max="2051" width="13" style="2" customWidth="1"/>
    <col min="2052" max="2052" width="14.5703125" style="2" customWidth="1"/>
    <col min="2053" max="2053" width="11.7109375" style="2" customWidth="1"/>
    <col min="2054" max="2055" width="9.140625" style="2"/>
    <col min="2056" max="2056" width="20.28515625" style="2" customWidth="1"/>
    <col min="2057" max="2296" width="9.140625" style="2"/>
    <col min="2297" max="2297" width="4.28515625" style="2" customWidth="1"/>
    <col min="2298" max="2298" width="13.140625" style="2" customWidth="1"/>
    <col min="2299" max="2299" width="16" style="2" customWidth="1"/>
    <col min="2300" max="2300" width="12.5703125" style="2" customWidth="1"/>
    <col min="2301" max="2301" width="11.5703125" style="2" customWidth="1"/>
    <col min="2302" max="2302" width="11.7109375" style="2" customWidth="1"/>
    <col min="2303" max="2304" width="9.7109375" style="2" customWidth="1"/>
    <col min="2305" max="2305" width="10.5703125" style="2" customWidth="1"/>
    <col min="2306" max="2306" width="12.5703125" style="2" customWidth="1"/>
    <col min="2307" max="2307" width="13" style="2" customWidth="1"/>
    <col min="2308" max="2308" width="14.5703125" style="2" customWidth="1"/>
    <col min="2309" max="2309" width="11.7109375" style="2" customWidth="1"/>
    <col min="2310" max="2311" width="9.140625" style="2"/>
    <col min="2312" max="2312" width="20.28515625" style="2" customWidth="1"/>
    <col min="2313" max="2552" width="9.140625" style="2"/>
    <col min="2553" max="2553" width="4.28515625" style="2" customWidth="1"/>
    <col min="2554" max="2554" width="13.140625" style="2" customWidth="1"/>
    <col min="2555" max="2555" width="16" style="2" customWidth="1"/>
    <col min="2556" max="2556" width="12.5703125" style="2" customWidth="1"/>
    <col min="2557" max="2557" width="11.5703125" style="2" customWidth="1"/>
    <col min="2558" max="2558" width="11.7109375" style="2" customWidth="1"/>
    <col min="2559" max="2560" width="9.7109375" style="2" customWidth="1"/>
    <col min="2561" max="2561" width="10.5703125" style="2" customWidth="1"/>
    <col min="2562" max="2562" width="12.5703125" style="2" customWidth="1"/>
    <col min="2563" max="2563" width="13" style="2" customWidth="1"/>
    <col min="2564" max="2564" width="14.5703125" style="2" customWidth="1"/>
    <col min="2565" max="2565" width="11.7109375" style="2" customWidth="1"/>
    <col min="2566" max="2567" width="9.140625" style="2"/>
    <col min="2568" max="2568" width="20.28515625" style="2" customWidth="1"/>
    <col min="2569" max="2808" width="9.140625" style="2"/>
    <col min="2809" max="2809" width="4.28515625" style="2" customWidth="1"/>
    <col min="2810" max="2810" width="13.140625" style="2" customWidth="1"/>
    <col min="2811" max="2811" width="16" style="2" customWidth="1"/>
    <col min="2812" max="2812" width="12.5703125" style="2" customWidth="1"/>
    <col min="2813" max="2813" width="11.5703125" style="2" customWidth="1"/>
    <col min="2814" max="2814" width="11.7109375" style="2" customWidth="1"/>
    <col min="2815" max="2816" width="9.7109375" style="2" customWidth="1"/>
    <col min="2817" max="2817" width="10.5703125" style="2" customWidth="1"/>
    <col min="2818" max="2818" width="12.5703125" style="2" customWidth="1"/>
    <col min="2819" max="2819" width="13" style="2" customWidth="1"/>
    <col min="2820" max="2820" width="14.5703125" style="2" customWidth="1"/>
    <col min="2821" max="2821" width="11.7109375" style="2" customWidth="1"/>
    <col min="2822" max="2823" width="9.140625" style="2"/>
    <col min="2824" max="2824" width="20.28515625" style="2" customWidth="1"/>
    <col min="2825" max="3064" width="9.140625" style="2"/>
    <col min="3065" max="3065" width="4.28515625" style="2" customWidth="1"/>
    <col min="3066" max="3066" width="13.140625" style="2" customWidth="1"/>
    <col min="3067" max="3067" width="16" style="2" customWidth="1"/>
    <col min="3068" max="3068" width="12.5703125" style="2" customWidth="1"/>
    <col min="3069" max="3069" width="11.5703125" style="2" customWidth="1"/>
    <col min="3070" max="3070" width="11.7109375" style="2" customWidth="1"/>
    <col min="3071" max="3072" width="9.7109375" style="2" customWidth="1"/>
    <col min="3073" max="3073" width="10.5703125" style="2" customWidth="1"/>
    <col min="3074" max="3074" width="12.5703125" style="2" customWidth="1"/>
    <col min="3075" max="3075" width="13" style="2" customWidth="1"/>
    <col min="3076" max="3076" width="14.5703125" style="2" customWidth="1"/>
    <col min="3077" max="3077" width="11.7109375" style="2" customWidth="1"/>
    <col min="3078" max="3079" width="9.140625" style="2"/>
    <col min="3080" max="3080" width="20.28515625" style="2" customWidth="1"/>
    <col min="3081" max="3320" width="9.140625" style="2"/>
    <col min="3321" max="3321" width="4.28515625" style="2" customWidth="1"/>
    <col min="3322" max="3322" width="13.140625" style="2" customWidth="1"/>
    <col min="3323" max="3323" width="16" style="2" customWidth="1"/>
    <col min="3324" max="3324" width="12.5703125" style="2" customWidth="1"/>
    <col min="3325" max="3325" width="11.5703125" style="2" customWidth="1"/>
    <col min="3326" max="3326" width="11.7109375" style="2" customWidth="1"/>
    <col min="3327" max="3328" width="9.7109375" style="2" customWidth="1"/>
    <col min="3329" max="3329" width="10.5703125" style="2" customWidth="1"/>
    <col min="3330" max="3330" width="12.5703125" style="2" customWidth="1"/>
    <col min="3331" max="3331" width="13" style="2" customWidth="1"/>
    <col min="3332" max="3332" width="14.5703125" style="2" customWidth="1"/>
    <col min="3333" max="3333" width="11.7109375" style="2" customWidth="1"/>
    <col min="3334" max="3335" width="9.140625" style="2"/>
    <col min="3336" max="3336" width="20.28515625" style="2" customWidth="1"/>
    <col min="3337" max="3576" width="9.140625" style="2"/>
    <col min="3577" max="3577" width="4.28515625" style="2" customWidth="1"/>
    <col min="3578" max="3578" width="13.140625" style="2" customWidth="1"/>
    <col min="3579" max="3579" width="16" style="2" customWidth="1"/>
    <col min="3580" max="3580" width="12.5703125" style="2" customWidth="1"/>
    <col min="3581" max="3581" width="11.5703125" style="2" customWidth="1"/>
    <col min="3582" max="3582" width="11.7109375" style="2" customWidth="1"/>
    <col min="3583" max="3584" width="9.7109375" style="2" customWidth="1"/>
    <col min="3585" max="3585" width="10.5703125" style="2" customWidth="1"/>
    <col min="3586" max="3586" width="12.5703125" style="2" customWidth="1"/>
    <col min="3587" max="3587" width="13" style="2" customWidth="1"/>
    <col min="3588" max="3588" width="14.5703125" style="2" customWidth="1"/>
    <col min="3589" max="3589" width="11.7109375" style="2" customWidth="1"/>
    <col min="3590" max="3591" width="9.140625" style="2"/>
    <col min="3592" max="3592" width="20.28515625" style="2" customWidth="1"/>
    <col min="3593" max="3832" width="9.140625" style="2"/>
    <col min="3833" max="3833" width="4.28515625" style="2" customWidth="1"/>
    <col min="3834" max="3834" width="13.140625" style="2" customWidth="1"/>
    <col min="3835" max="3835" width="16" style="2" customWidth="1"/>
    <col min="3836" max="3836" width="12.5703125" style="2" customWidth="1"/>
    <col min="3837" max="3837" width="11.5703125" style="2" customWidth="1"/>
    <col min="3838" max="3838" width="11.7109375" style="2" customWidth="1"/>
    <col min="3839" max="3840" width="9.7109375" style="2" customWidth="1"/>
    <col min="3841" max="3841" width="10.5703125" style="2" customWidth="1"/>
    <col min="3842" max="3842" width="12.5703125" style="2" customWidth="1"/>
    <col min="3843" max="3843" width="13" style="2" customWidth="1"/>
    <col min="3844" max="3844" width="14.5703125" style="2" customWidth="1"/>
    <col min="3845" max="3845" width="11.7109375" style="2" customWidth="1"/>
    <col min="3846" max="3847" width="9.140625" style="2"/>
    <col min="3848" max="3848" width="20.28515625" style="2" customWidth="1"/>
    <col min="3849" max="4088" width="9.140625" style="2"/>
    <col min="4089" max="4089" width="4.28515625" style="2" customWidth="1"/>
    <col min="4090" max="4090" width="13.140625" style="2" customWidth="1"/>
    <col min="4091" max="4091" width="16" style="2" customWidth="1"/>
    <col min="4092" max="4092" width="12.5703125" style="2" customWidth="1"/>
    <col min="4093" max="4093" width="11.5703125" style="2" customWidth="1"/>
    <col min="4094" max="4094" width="11.7109375" style="2" customWidth="1"/>
    <col min="4095" max="4096" width="9.7109375" style="2" customWidth="1"/>
    <col min="4097" max="4097" width="10.5703125" style="2" customWidth="1"/>
    <col min="4098" max="4098" width="12.5703125" style="2" customWidth="1"/>
    <col min="4099" max="4099" width="13" style="2" customWidth="1"/>
    <col min="4100" max="4100" width="14.5703125" style="2" customWidth="1"/>
    <col min="4101" max="4101" width="11.7109375" style="2" customWidth="1"/>
    <col min="4102" max="4103" width="9.140625" style="2"/>
    <col min="4104" max="4104" width="20.28515625" style="2" customWidth="1"/>
    <col min="4105" max="4344" width="9.140625" style="2"/>
    <col min="4345" max="4345" width="4.28515625" style="2" customWidth="1"/>
    <col min="4346" max="4346" width="13.140625" style="2" customWidth="1"/>
    <col min="4347" max="4347" width="16" style="2" customWidth="1"/>
    <col min="4348" max="4348" width="12.5703125" style="2" customWidth="1"/>
    <col min="4349" max="4349" width="11.5703125" style="2" customWidth="1"/>
    <col min="4350" max="4350" width="11.7109375" style="2" customWidth="1"/>
    <col min="4351" max="4352" width="9.7109375" style="2" customWidth="1"/>
    <col min="4353" max="4353" width="10.5703125" style="2" customWidth="1"/>
    <col min="4354" max="4354" width="12.5703125" style="2" customWidth="1"/>
    <col min="4355" max="4355" width="13" style="2" customWidth="1"/>
    <col min="4356" max="4356" width="14.5703125" style="2" customWidth="1"/>
    <col min="4357" max="4357" width="11.7109375" style="2" customWidth="1"/>
    <col min="4358" max="4359" width="9.140625" style="2"/>
    <col min="4360" max="4360" width="20.28515625" style="2" customWidth="1"/>
    <col min="4361" max="4600" width="9.140625" style="2"/>
    <col min="4601" max="4601" width="4.28515625" style="2" customWidth="1"/>
    <col min="4602" max="4602" width="13.140625" style="2" customWidth="1"/>
    <col min="4603" max="4603" width="16" style="2" customWidth="1"/>
    <col min="4604" max="4604" width="12.5703125" style="2" customWidth="1"/>
    <col min="4605" max="4605" width="11.5703125" style="2" customWidth="1"/>
    <col min="4606" max="4606" width="11.7109375" style="2" customWidth="1"/>
    <col min="4607" max="4608" width="9.7109375" style="2" customWidth="1"/>
    <col min="4609" max="4609" width="10.5703125" style="2" customWidth="1"/>
    <col min="4610" max="4610" width="12.5703125" style="2" customWidth="1"/>
    <col min="4611" max="4611" width="13" style="2" customWidth="1"/>
    <col min="4612" max="4612" width="14.5703125" style="2" customWidth="1"/>
    <col min="4613" max="4613" width="11.7109375" style="2" customWidth="1"/>
    <col min="4614" max="4615" width="9.140625" style="2"/>
    <col min="4616" max="4616" width="20.28515625" style="2" customWidth="1"/>
    <col min="4617" max="4856" width="9.140625" style="2"/>
    <col min="4857" max="4857" width="4.28515625" style="2" customWidth="1"/>
    <col min="4858" max="4858" width="13.140625" style="2" customWidth="1"/>
    <col min="4859" max="4859" width="16" style="2" customWidth="1"/>
    <col min="4860" max="4860" width="12.5703125" style="2" customWidth="1"/>
    <col min="4861" max="4861" width="11.5703125" style="2" customWidth="1"/>
    <col min="4862" max="4862" width="11.7109375" style="2" customWidth="1"/>
    <col min="4863" max="4864" width="9.7109375" style="2" customWidth="1"/>
    <col min="4865" max="4865" width="10.5703125" style="2" customWidth="1"/>
    <col min="4866" max="4866" width="12.5703125" style="2" customWidth="1"/>
    <col min="4867" max="4867" width="13" style="2" customWidth="1"/>
    <col min="4868" max="4868" width="14.5703125" style="2" customWidth="1"/>
    <col min="4869" max="4869" width="11.7109375" style="2" customWidth="1"/>
    <col min="4870" max="4871" width="9.140625" style="2"/>
    <col min="4872" max="4872" width="20.28515625" style="2" customWidth="1"/>
    <col min="4873" max="5112" width="9.140625" style="2"/>
    <col min="5113" max="5113" width="4.28515625" style="2" customWidth="1"/>
    <col min="5114" max="5114" width="13.140625" style="2" customWidth="1"/>
    <col min="5115" max="5115" width="16" style="2" customWidth="1"/>
    <col min="5116" max="5116" width="12.5703125" style="2" customWidth="1"/>
    <col min="5117" max="5117" width="11.5703125" style="2" customWidth="1"/>
    <col min="5118" max="5118" width="11.7109375" style="2" customWidth="1"/>
    <col min="5119" max="5120" width="9.7109375" style="2" customWidth="1"/>
    <col min="5121" max="5121" width="10.5703125" style="2" customWidth="1"/>
    <col min="5122" max="5122" width="12.5703125" style="2" customWidth="1"/>
    <col min="5123" max="5123" width="13" style="2" customWidth="1"/>
    <col min="5124" max="5124" width="14.5703125" style="2" customWidth="1"/>
    <col min="5125" max="5125" width="11.7109375" style="2" customWidth="1"/>
    <col min="5126" max="5127" width="9.140625" style="2"/>
    <col min="5128" max="5128" width="20.28515625" style="2" customWidth="1"/>
    <col min="5129" max="5368" width="9.140625" style="2"/>
    <col min="5369" max="5369" width="4.28515625" style="2" customWidth="1"/>
    <col min="5370" max="5370" width="13.140625" style="2" customWidth="1"/>
    <col min="5371" max="5371" width="16" style="2" customWidth="1"/>
    <col min="5372" max="5372" width="12.5703125" style="2" customWidth="1"/>
    <col min="5373" max="5373" width="11.5703125" style="2" customWidth="1"/>
    <col min="5374" max="5374" width="11.7109375" style="2" customWidth="1"/>
    <col min="5375" max="5376" width="9.7109375" style="2" customWidth="1"/>
    <col min="5377" max="5377" width="10.5703125" style="2" customWidth="1"/>
    <col min="5378" max="5378" width="12.5703125" style="2" customWidth="1"/>
    <col min="5379" max="5379" width="13" style="2" customWidth="1"/>
    <col min="5380" max="5380" width="14.5703125" style="2" customWidth="1"/>
    <col min="5381" max="5381" width="11.7109375" style="2" customWidth="1"/>
    <col min="5382" max="5383" width="9.140625" style="2"/>
    <col min="5384" max="5384" width="20.28515625" style="2" customWidth="1"/>
    <col min="5385" max="5624" width="9.140625" style="2"/>
    <col min="5625" max="5625" width="4.28515625" style="2" customWidth="1"/>
    <col min="5626" max="5626" width="13.140625" style="2" customWidth="1"/>
    <col min="5627" max="5627" width="16" style="2" customWidth="1"/>
    <col min="5628" max="5628" width="12.5703125" style="2" customWidth="1"/>
    <col min="5629" max="5629" width="11.5703125" style="2" customWidth="1"/>
    <col min="5630" max="5630" width="11.7109375" style="2" customWidth="1"/>
    <col min="5631" max="5632" width="9.7109375" style="2" customWidth="1"/>
    <col min="5633" max="5633" width="10.5703125" style="2" customWidth="1"/>
    <col min="5634" max="5634" width="12.5703125" style="2" customWidth="1"/>
    <col min="5635" max="5635" width="13" style="2" customWidth="1"/>
    <col min="5636" max="5636" width="14.5703125" style="2" customWidth="1"/>
    <col min="5637" max="5637" width="11.7109375" style="2" customWidth="1"/>
    <col min="5638" max="5639" width="9.140625" style="2"/>
    <col min="5640" max="5640" width="20.28515625" style="2" customWidth="1"/>
    <col min="5641" max="5880" width="9.140625" style="2"/>
    <col min="5881" max="5881" width="4.28515625" style="2" customWidth="1"/>
    <col min="5882" max="5882" width="13.140625" style="2" customWidth="1"/>
    <col min="5883" max="5883" width="16" style="2" customWidth="1"/>
    <col min="5884" max="5884" width="12.5703125" style="2" customWidth="1"/>
    <col min="5885" max="5885" width="11.5703125" style="2" customWidth="1"/>
    <col min="5886" max="5886" width="11.7109375" style="2" customWidth="1"/>
    <col min="5887" max="5888" width="9.7109375" style="2" customWidth="1"/>
    <col min="5889" max="5889" width="10.5703125" style="2" customWidth="1"/>
    <col min="5890" max="5890" width="12.5703125" style="2" customWidth="1"/>
    <col min="5891" max="5891" width="13" style="2" customWidth="1"/>
    <col min="5892" max="5892" width="14.5703125" style="2" customWidth="1"/>
    <col min="5893" max="5893" width="11.7109375" style="2" customWidth="1"/>
    <col min="5894" max="5895" width="9.140625" style="2"/>
    <col min="5896" max="5896" width="20.28515625" style="2" customWidth="1"/>
    <col min="5897" max="6136" width="9.140625" style="2"/>
    <col min="6137" max="6137" width="4.28515625" style="2" customWidth="1"/>
    <col min="6138" max="6138" width="13.140625" style="2" customWidth="1"/>
    <col min="6139" max="6139" width="16" style="2" customWidth="1"/>
    <col min="6140" max="6140" width="12.5703125" style="2" customWidth="1"/>
    <col min="6141" max="6141" width="11.5703125" style="2" customWidth="1"/>
    <col min="6142" max="6142" width="11.7109375" style="2" customWidth="1"/>
    <col min="6143" max="6144" width="9.7109375" style="2" customWidth="1"/>
    <col min="6145" max="6145" width="10.5703125" style="2" customWidth="1"/>
    <col min="6146" max="6146" width="12.5703125" style="2" customWidth="1"/>
    <col min="6147" max="6147" width="13" style="2" customWidth="1"/>
    <col min="6148" max="6148" width="14.5703125" style="2" customWidth="1"/>
    <col min="6149" max="6149" width="11.7109375" style="2" customWidth="1"/>
    <col min="6150" max="6151" width="9.140625" style="2"/>
    <col min="6152" max="6152" width="20.28515625" style="2" customWidth="1"/>
    <col min="6153" max="6392" width="9.140625" style="2"/>
    <col min="6393" max="6393" width="4.28515625" style="2" customWidth="1"/>
    <col min="6394" max="6394" width="13.140625" style="2" customWidth="1"/>
    <col min="6395" max="6395" width="16" style="2" customWidth="1"/>
    <col min="6396" max="6396" width="12.5703125" style="2" customWidth="1"/>
    <col min="6397" max="6397" width="11.5703125" style="2" customWidth="1"/>
    <col min="6398" max="6398" width="11.7109375" style="2" customWidth="1"/>
    <col min="6399" max="6400" width="9.7109375" style="2" customWidth="1"/>
    <col min="6401" max="6401" width="10.5703125" style="2" customWidth="1"/>
    <col min="6402" max="6402" width="12.5703125" style="2" customWidth="1"/>
    <col min="6403" max="6403" width="13" style="2" customWidth="1"/>
    <col min="6404" max="6404" width="14.5703125" style="2" customWidth="1"/>
    <col min="6405" max="6405" width="11.7109375" style="2" customWidth="1"/>
    <col min="6406" max="6407" width="9.140625" style="2"/>
    <col min="6408" max="6408" width="20.28515625" style="2" customWidth="1"/>
    <col min="6409" max="6648" width="9.140625" style="2"/>
    <col min="6649" max="6649" width="4.28515625" style="2" customWidth="1"/>
    <col min="6650" max="6650" width="13.140625" style="2" customWidth="1"/>
    <col min="6651" max="6651" width="16" style="2" customWidth="1"/>
    <col min="6652" max="6652" width="12.5703125" style="2" customWidth="1"/>
    <col min="6653" max="6653" width="11.5703125" style="2" customWidth="1"/>
    <col min="6654" max="6654" width="11.7109375" style="2" customWidth="1"/>
    <col min="6655" max="6656" width="9.7109375" style="2" customWidth="1"/>
    <col min="6657" max="6657" width="10.5703125" style="2" customWidth="1"/>
    <col min="6658" max="6658" width="12.5703125" style="2" customWidth="1"/>
    <col min="6659" max="6659" width="13" style="2" customWidth="1"/>
    <col min="6660" max="6660" width="14.5703125" style="2" customWidth="1"/>
    <col min="6661" max="6661" width="11.7109375" style="2" customWidth="1"/>
    <col min="6662" max="6663" width="9.140625" style="2"/>
    <col min="6664" max="6664" width="20.28515625" style="2" customWidth="1"/>
    <col min="6665" max="6904" width="9.140625" style="2"/>
    <col min="6905" max="6905" width="4.28515625" style="2" customWidth="1"/>
    <col min="6906" max="6906" width="13.140625" style="2" customWidth="1"/>
    <col min="6907" max="6907" width="16" style="2" customWidth="1"/>
    <col min="6908" max="6908" width="12.5703125" style="2" customWidth="1"/>
    <col min="6909" max="6909" width="11.5703125" style="2" customWidth="1"/>
    <col min="6910" max="6910" width="11.7109375" style="2" customWidth="1"/>
    <col min="6911" max="6912" width="9.7109375" style="2" customWidth="1"/>
    <col min="6913" max="6913" width="10.5703125" style="2" customWidth="1"/>
    <col min="6914" max="6914" width="12.5703125" style="2" customWidth="1"/>
    <col min="6915" max="6915" width="13" style="2" customWidth="1"/>
    <col min="6916" max="6916" width="14.5703125" style="2" customWidth="1"/>
    <col min="6917" max="6917" width="11.7109375" style="2" customWidth="1"/>
    <col min="6918" max="6919" width="9.140625" style="2"/>
    <col min="6920" max="6920" width="20.28515625" style="2" customWidth="1"/>
    <col min="6921" max="7160" width="9.140625" style="2"/>
    <col min="7161" max="7161" width="4.28515625" style="2" customWidth="1"/>
    <col min="7162" max="7162" width="13.140625" style="2" customWidth="1"/>
    <col min="7163" max="7163" width="16" style="2" customWidth="1"/>
    <col min="7164" max="7164" width="12.5703125" style="2" customWidth="1"/>
    <col min="7165" max="7165" width="11.5703125" style="2" customWidth="1"/>
    <col min="7166" max="7166" width="11.7109375" style="2" customWidth="1"/>
    <col min="7167" max="7168" width="9.7109375" style="2" customWidth="1"/>
    <col min="7169" max="7169" width="10.5703125" style="2" customWidth="1"/>
    <col min="7170" max="7170" width="12.5703125" style="2" customWidth="1"/>
    <col min="7171" max="7171" width="13" style="2" customWidth="1"/>
    <col min="7172" max="7172" width="14.5703125" style="2" customWidth="1"/>
    <col min="7173" max="7173" width="11.7109375" style="2" customWidth="1"/>
    <col min="7174" max="7175" width="9.140625" style="2"/>
    <col min="7176" max="7176" width="20.28515625" style="2" customWidth="1"/>
    <col min="7177" max="7416" width="9.140625" style="2"/>
    <col min="7417" max="7417" width="4.28515625" style="2" customWidth="1"/>
    <col min="7418" max="7418" width="13.140625" style="2" customWidth="1"/>
    <col min="7419" max="7419" width="16" style="2" customWidth="1"/>
    <col min="7420" max="7420" width="12.5703125" style="2" customWidth="1"/>
    <col min="7421" max="7421" width="11.5703125" style="2" customWidth="1"/>
    <col min="7422" max="7422" width="11.7109375" style="2" customWidth="1"/>
    <col min="7423" max="7424" width="9.7109375" style="2" customWidth="1"/>
    <col min="7425" max="7425" width="10.5703125" style="2" customWidth="1"/>
    <col min="7426" max="7426" width="12.5703125" style="2" customWidth="1"/>
    <col min="7427" max="7427" width="13" style="2" customWidth="1"/>
    <col min="7428" max="7428" width="14.5703125" style="2" customWidth="1"/>
    <col min="7429" max="7429" width="11.7109375" style="2" customWidth="1"/>
    <col min="7430" max="7431" width="9.140625" style="2"/>
    <col min="7432" max="7432" width="20.28515625" style="2" customWidth="1"/>
    <col min="7433" max="7672" width="9.140625" style="2"/>
    <col min="7673" max="7673" width="4.28515625" style="2" customWidth="1"/>
    <col min="7674" max="7674" width="13.140625" style="2" customWidth="1"/>
    <col min="7675" max="7675" width="16" style="2" customWidth="1"/>
    <col min="7676" max="7676" width="12.5703125" style="2" customWidth="1"/>
    <col min="7677" max="7677" width="11.5703125" style="2" customWidth="1"/>
    <col min="7678" max="7678" width="11.7109375" style="2" customWidth="1"/>
    <col min="7679" max="7680" width="9.7109375" style="2" customWidth="1"/>
    <col min="7681" max="7681" width="10.5703125" style="2" customWidth="1"/>
    <col min="7682" max="7682" width="12.5703125" style="2" customWidth="1"/>
    <col min="7683" max="7683" width="13" style="2" customWidth="1"/>
    <col min="7684" max="7684" width="14.5703125" style="2" customWidth="1"/>
    <col min="7685" max="7685" width="11.7109375" style="2" customWidth="1"/>
    <col min="7686" max="7687" width="9.140625" style="2"/>
    <col min="7688" max="7688" width="20.28515625" style="2" customWidth="1"/>
    <col min="7689" max="7928" width="9.140625" style="2"/>
    <col min="7929" max="7929" width="4.28515625" style="2" customWidth="1"/>
    <col min="7930" max="7930" width="13.140625" style="2" customWidth="1"/>
    <col min="7931" max="7931" width="16" style="2" customWidth="1"/>
    <col min="7932" max="7932" width="12.5703125" style="2" customWidth="1"/>
    <col min="7933" max="7933" width="11.5703125" style="2" customWidth="1"/>
    <col min="7934" max="7934" width="11.7109375" style="2" customWidth="1"/>
    <col min="7935" max="7936" width="9.7109375" style="2" customWidth="1"/>
    <col min="7937" max="7937" width="10.5703125" style="2" customWidth="1"/>
    <col min="7938" max="7938" width="12.5703125" style="2" customWidth="1"/>
    <col min="7939" max="7939" width="13" style="2" customWidth="1"/>
    <col min="7940" max="7940" width="14.5703125" style="2" customWidth="1"/>
    <col min="7941" max="7941" width="11.7109375" style="2" customWidth="1"/>
    <col min="7942" max="7943" width="9.140625" style="2"/>
    <col min="7944" max="7944" width="20.28515625" style="2" customWidth="1"/>
    <col min="7945" max="8184" width="9.140625" style="2"/>
    <col min="8185" max="8185" width="4.28515625" style="2" customWidth="1"/>
    <col min="8186" max="8186" width="13.140625" style="2" customWidth="1"/>
    <col min="8187" max="8187" width="16" style="2" customWidth="1"/>
    <col min="8188" max="8188" width="12.5703125" style="2" customWidth="1"/>
    <col min="8189" max="8189" width="11.5703125" style="2" customWidth="1"/>
    <col min="8190" max="8190" width="11.7109375" style="2" customWidth="1"/>
    <col min="8191" max="8192" width="9.7109375" style="2" customWidth="1"/>
    <col min="8193" max="8193" width="10.5703125" style="2" customWidth="1"/>
    <col min="8194" max="8194" width="12.5703125" style="2" customWidth="1"/>
    <col min="8195" max="8195" width="13" style="2" customWidth="1"/>
    <col min="8196" max="8196" width="14.5703125" style="2" customWidth="1"/>
    <col min="8197" max="8197" width="11.7109375" style="2" customWidth="1"/>
    <col min="8198" max="8199" width="9.140625" style="2"/>
    <col min="8200" max="8200" width="20.28515625" style="2" customWidth="1"/>
    <col min="8201" max="8440" width="9.140625" style="2"/>
    <col min="8441" max="8441" width="4.28515625" style="2" customWidth="1"/>
    <col min="8442" max="8442" width="13.140625" style="2" customWidth="1"/>
    <col min="8443" max="8443" width="16" style="2" customWidth="1"/>
    <col min="8444" max="8444" width="12.5703125" style="2" customWidth="1"/>
    <col min="8445" max="8445" width="11.5703125" style="2" customWidth="1"/>
    <col min="8446" max="8446" width="11.7109375" style="2" customWidth="1"/>
    <col min="8447" max="8448" width="9.7109375" style="2" customWidth="1"/>
    <col min="8449" max="8449" width="10.5703125" style="2" customWidth="1"/>
    <col min="8450" max="8450" width="12.5703125" style="2" customWidth="1"/>
    <col min="8451" max="8451" width="13" style="2" customWidth="1"/>
    <col min="8452" max="8452" width="14.5703125" style="2" customWidth="1"/>
    <col min="8453" max="8453" width="11.7109375" style="2" customWidth="1"/>
    <col min="8454" max="8455" width="9.140625" style="2"/>
    <col min="8456" max="8456" width="20.28515625" style="2" customWidth="1"/>
    <col min="8457" max="8696" width="9.140625" style="2"/>
    <col min="8697" max="8697" width="4.28515625" style="2" customWidth="1"/>
    <col min="8698" max="8698" width="13.140625" style="2" customWidth="1"/>
    <col min="8699" max="8699" width="16" style="2" customWidth="1"/>
    <col min="8700" max="8700" width="12.5703125" style="2" customWidth="1"/>
    <col min="8701" max="8701" width="11.5703125" style="2" customWidth="1"/>
    <col min="8702" max="8702" width="11.7109375" style="2" customWidth="1"/>
    <col min="8703" max="8704" width="9.7109375" style="2" customWidth="1"/>
    <col min="8705" max="8705" width="10.5703125" style="2" customWidth="1"/>
    <col min="8706" max="8706" width="12.5703125" style="2" customWidth="1"/>
    <col min="8707" max="8707" width="13" style="2" customWidth="1"/>
    <col min="8708" max="8708" width="14.5703125" style="2" customWidth="1"/>
    <col min="8709" max="8709" width="11.7109375" style="2" customWidth="1"/>
    <col min="8710" max="8711" width="9.140625" style="2"/>
    <col min="8712" max="8712" width="20.28515625" style="2" customWidth="1"/>
    <col min="8713" max="8952" width="9.140625" style="2"/>
    <col min="8953" max="8953" width="4.28515625" style="2" customWidth="1"/>
    <col min="8954" max="8954" width="13.140625" style="2" customWidth="1"/>
    <col min="8955" max="8955" width="16" style="2" customWidth="1"/>
    <col min="8956" max="8956" width="12.5703125" style="2" customWidth="1"/>
    <col min="8957" max="8957" width="11.5703125" style="2" customWidth="1"/>
    <col min="8958" max="8958" width="11.7109375" style="2" customWidth="1"/>
    <col min="8959" max="8960" width="9.7109375" style="2" customWidth="1"/>
    <col min="8961" max="8961" width="10.5703125" style="2" customWidth="1"/>
    <col min="8962" max="8962" width="12.5703125" style="2" customWidth="1"/>
    <col min="8963" max="8963" width="13" style="2" customWidth="1"/>
    <col min="8964" max="8964" width="14.5703125" style="2" customWidth="1"/>
    <col min="8965" max="8965" width="11.7109375" style="2" customWidth="1"/>
    <col min="8966" max="8967" width="9.140625" style="2"/>
    <col min="8968" max="8968" width="20.28515625" style="2" customWidth="1"/>
    <col min="8969" max="9208" width="9.140625" style="2"/>
    <col min="9209" max="9209" width="4.28515625" style="2" customWidth="1"/>
    <col min="9210" max="9210" width="13.140625" style="2" customWidth="1"/>
    <col min="9211" max="9211" width="16" style="2" customWidth="1"/>
    <col min="9212" max="9212" width="12.5703125" style="2" customWidth="1"/>
    <col min="9213" max="9213" width="11.5703125" style="2" customWidth="1"/>
    <col min="9214" max="9214" width="11.7109375" style="2" customWidth="1"/>
    <col min="9215" max="9216" width="9.7109375" style="2" customWidth="1"/>
    <col min="9217" max="9217" width="10.5703125" style="2" customWidth="1"/>
    <col min="9218" max="9218" width="12.5703125" style="2" customWidth="1"/>
    <col min="9219" max="9219" width="13" style="2" customWidth="1"/>
    <col min="9220" max="9220" width="14.5703125" style="2" customWidth="1"/>
    <col min="9221" max="9221" width="11.7109375" style="2" customWidth="1"/>
    <col min="9222" max="9223" width="9.140625" style="2"/>
    <col min="9224" max="9224" width="20.28515625" style="2" customWidth="1"/>
    <col min="9225" max="9464" width="9.140625" style="2"/>
    <col min="9465" max="9465" width="4.28515625" style="2" customWidth="1"/>
    <col min="9466" max="9466" width="13.140625" style="2" customWidth="1"/>
    <col min="9467" max="9467" width="16" style="2" customWidth="1"/>
    <col min="9468" max="9468" width="12.5703125" style="2" customWidth="1"/>
    <col min="9469" max="9469" width="11.5703125" style="2" customWidth="1"/>
    <col min="9470" max="9470" width="11.7109375" style="2" customWidth="1"/>
    <col min="9471" max="9472" width="9.7109375" style="2" customWidth="1"/>
    <col min="9473" max="9473" width="10.5703125" style="2" customWidth="1"/>
    <col min="9474" max="9474" width="12.5703125" style="2" customWidth="1"/>
    <col min="9475" max="9475" width="13" style="2" customWidth="1"/>
    <col min="9476" max="9476" width="14.5703125" style="2" customWidth="1"/>
    <col min="9477" max="9477" width="11.7109375" style="2" customWidth="1"/>
    <col min="9478" max="9479" width="9.140625" style="2"/>
    <col min="9480" max="9480" width="20.28515625" style="2" customWidth="1"/>
    <col min="9481" max="9720" width="9.140625" style="2"/>
    <col min="9721" max="9721" width="4.28515625" style="2" customWidth="1"/>
    <col min="9722" max="9722" width="13.140625" style="2" customWidth="1"/>
    <col min="9723" max="9723" width="16" style="2" customWidth="1"/>
    <col min="9724" max="9724" width="12.5703125" style="2" customWidth="1"/>
    <col min="9725" max="9725" width="11.5703125" style="2" customWidth="1"/>
    <col min="9726" max="9726" width="11.7109375" style="2" customWidth="1"/>
    <col min="9727" max="9728" width="9.7109375" style="2" customWidth="1"/>
    <col min="9729" max="9729" width="10.5703125" style="2" customWidth="1"/>
    <col min="9730" max="9730" width="12.5703125" style="2" customWidth="1"/>
    <col min="9731" max="9731" width="13" style="2" customWidth="1"/>
    <col min="9732" max="9732" width="14.5703125" style="2" customWidth="1"/>
    <col min="9733" max="9733" width="11.7109375" style="2" customWidth="1"/>
    <col min="9734" max="9735" width="9.140625" style="2"/>
    <col min="9736" max="9736" width="20.28515625" style="2" customWidth="1"/>
    <col min="9737" max="9976" width="9.140625" style="2"/>
    <col min="9977" max="9977" width="4.28515625" style="2" customWidth="1"/>
    <col min="9978" max="9978" width="13.140625" style="2" customWidth="1"/>
    <col min="9979" max="9979" width="16" style="2" customWidth="1"/>
    <col min="9980" max="9980" width="12.5703125" style="2" customWidth="1"/>
    <col min="9981" max="9981" width="11.5703125" style="2" customWidth="1"/>
    <col min="9982" max="9982" width="11.7109375" style="2" customWidth="1"/>
    <col min="9983" max="9984" width="9.7109375" style="2" customWidth="1"/>
    <col min="9985" max="9985" width="10.5703125" style="2" customWidth="1"/>
    <col min="9986" max="9986" width="12.5703125" style="2" customWidth="1"/>
    <col min="9987" max="9987" width="13" style="2" customWidth="1"/>
    <col min="9988" max="9988" width="14.5703125" style="2" customWidth="1"/>
    <col min="9989" max="9989" width="11.7109375" style="2" customWidth="1"/>
    <col min="9990" max="9991" width="9.140625" style="2"/>
    <col min="9992" max="9992" width="20.28515625" style="2" customWidth="1"/>
    <col min="9993" max="10232" width="9.140625" style="2"/>
    <col min="10233" max="10233" width="4.28515625" style="2" customWidth="1"/>
    <col min="10234" max="10234" width="13.140625" style="2" customWidth="1"/>
    <col min="10235" max="10235" width="16" style="2" customWidth="1"/>
    <col min="10236" max="10236" width="12.5703125" style="2" customWidth="1"/>
    <col min="10237" max="10237" width="11.5703125" style="2" customWidth="1"/>
    <col min="10238" max="10238" width="11.7109375" style="2" customWidth="1"/>
    <col min="10239" max="10240" width="9.7109375" style="2" customWidth="1"/>
    <col min="10241" max="10241" width="10.5703125" style="2" customWidth="1"/>
    <col min="10242" max="10242" width="12.5703125" style="2" customWidth="1"/>
    <col min="10243" max="10243" width="13" style="2" customWidth="1"/>
    <col min="10244" max="10244" width="14.5703125" style="2" customWidth="1"/>
    <col min="10245" max="10245" width="11.7109375" style="2" customWidth="1"/>
    <col min="10246" max="10247" width="9.140625" style="2"/>
    <col min="10248" max="10248" width="20.28515625" style="2" customWidth="1"/>
    <col min="10249" max="10488" width="9.140625" style="2"/>
    <col min="10489" max="10489" width="4.28515625" style="2" customWidth="1"/>
    <col min="10490" max="10490" width="13.140625" style="2" customWidth="1"/>
    <col min="10491" max="10491" width="16" style="2" customWidth="1"/>
    <col min="10492" max="10492" width="12.5703125" style="2" customWidth="1"/>
    <col min="10493" max="10493" width="11.5703125" style="2" customWidth="1"/>
    <col min="10494" max="10494" width="11.7109375" style="2" customWidth="1"/>
    <col min="10495" max="10496" width="9.7109375" style="2" customWidth="1"/>
    <col min="10497" max="10497" width="10.5703125" style="2" customWidth="1"/>
    <col min="10498" max="10498" width="12.5703125" style="2" customWidth="1"/>
    <col min="10499" max="10499" width="13" style="2" customWidth="1"/>
    <col min="10500" max="10500" width="14.5703125" style="2" customWidth="1"/>
    <col min="10501" max="10501" width="11.7109375" style="2" customWidth="1"/>
    <col min="10502" max="10503" width="9.140625" style="2"/>
    <col min="10504" max="10504" width="20.28515625" style="2" customWidth="1"/>
    <col min="10505" max="10744" width="9.140625" style="2"/>
    <col min="10745" max="10745" width="4.28515625" style="2" customWidth="1"/>
    <col min="10746" max="10746" width="13.140625" style="2" customWidth="1"/>
    <col min="10747" max="10747" width="16" style="2" customWidth="1"/>
    <col min="10748" max="10748" width="12.5703125" style="2" customWidth="1"/>
    <col min="10749" max="10749" width="11.5703125" style="2" customWidth="1"/>
    <col min="10750" max="10750" width="11.7109375" style="2" customWidth="1"/>
    <col min="10751" max="10752" width="9.7109375" style="2" customWidth="1"/>
    <col min="10753" max="10753" width="10.5703125" style="2" customWidth="1"/>
    <col min="10754" max="10754" width="12.5703125" style="2" customWidth="1"/>
    <col min="10755" max="10755" width="13" style="2" customWidth="1"/>
    <col min="10756" max="10756" width="14.5703125" style="2" customWidth="1"/>
    <col min="10757" max="10757" width="11.7109375" style="2" customWidth="1"/>
    <col min="10758" max="10759" width="9.140625" style="2"/>
    <col min="10760" max="10760" width="20.28515625" style="2" customWidth="1"/>
    <col min="10761" max="11000" width="9.140625" style="2"/>
    <col min="11001" max="11001" width="4.28515625" style="2" customWidth="1"/>
    <col min="11002" max="11002" width="13.140625" style="2" customWidth="1"/>
    <col min="11003" max="11003" width="16" style="2" customWidth="1"/>
    <col min="11004" max="11004" width="12.5703125" style="2" customWidth="1"/>
    <col min="11005" max="11005" width="11.5703125" style="2" customWidth="1"/>
    <col min="11006" max="11006" width="11.7109375" style="2" customWidth="1"/>
    <col min="11007" max="11008" width="9.7109375" style="2" customWidth="1"/>
    <col min="11009" max="11009" width="10.5703125" style="2" customWidth="1"/>
    <col min="11010" max="11010" width="12.5703125" style="2" customWidth="1"/>
    <col min="11011" max="11011" width="13" style="2" customWidth="1"/>
    <col min="11012" max="11012" width="14.5703125" style="2" customWidth="1"/>
    <col min="11013" max="11013" width="11.7109375" style="2" customWidth="1"/>
    <col min="11014" max="11015" width="9.140625" style="2"/>
    <col min="11016" max="11016" width="20.28515625" style="2" customWidth="1"/>
    <col min="11017" max="11256" width="9.140625" style="2"/>
    <col min="11257" max="11257" width="4.28515625" style="2" customWidth="1"/>
    <col min="11258" max="11258" width="13.140625" style="2" customWidth="1"/>
    <col min="11259" max="11259" width="16" style="2" customWidth="1"/>
    <col min="11260" max="11260" width="12.5703125" style="2" customWidth="1"/>
    <col min="11261" max="11261" width="11.5703125" style="2" customWidth="1"/>
    <col min="11262" max="11262" width="11.7109375" style="2" customWidth="1"/>
    <col min="11263" max="11264" width="9.7109375" style="2" customWidth="1"/>
    <col min="11265" max="11265" width="10.5703125" style="2" customWidth="1"/>
    <col min="11266" max="11266" width="12.5703125" style="2" customWidth="1"/>
    <col min="11267" max="11267" width="13" style="2" customWidth="1"/>
    <col min="11268" max="11268" width="14.5703125" style="2" customWidth="1"/>
    <col min="11269" max="11269" width="11.7109375" style="2" customWidth="1"/>
    <col min="11270" max="11271" width="9.140625" style="2"/>
    <col min="11272" max="11272" width="20.28515625" style="2" customWidth="1"/>
    <col min="11273" max="11512" width="9.140625" style="2"/>
    <col min="11513" max="11513" width="4.28515625" style="2" customWidth="1"/>
    <col min="11514" max="11514" width="13.140625" style="2" customWidth="1"/>
    <col min="11515" max="11515" width="16" style="2" customWidth="1"/>
    <col min="11516" max="11516" width="12.5703125" style="2" customWidth="1"/>
    <col min="11517" max="11517" width="11.5703125" style="2" customWidth="1"/>
    <col min="11518" max="11518" width="11.7109375" style="2" customWidth="1"/>
    <col min="11519" max="11520" width="9.7109375" style="2" customWidth="1"/>
    <col min="11521" max="11521" width="10.5703125" style="2" customWidth="1"/>
    <col min="11522" max="11522" width="12.5703125" style="2" customWidth="1"/>
    <col min="11523" max="11523" width="13" style="2" customWidth="1"/>
    <col min="11524" max="11524" width="14.5703125" style="2" customWidth="1"/>
    <col min="11525" max="11525" width="11.7109375" style="2" customWidth="1"/>
    <col min="11526" max="11527" width="9.140625" style="2"/>
    <col min="11528" max="11528" width="20.28515625" style="2" customWidth="1"/>
    <col min="11529" max="11768" width="9.140625" style="2"/>
    <col min="11769" max="11769" width="4.28515625" style="2" customWidth="1"/>
    <col min="11770" max="11770" width="13.140625" style="2" customWidth="1"/>
    <col min="11771" max="11771" width="16" style="2" customWidth="1"/>
    <col min="11772" max="11772" width="12.5703125" style="2" customWidth="1"/>
    <col min="11773" max="11773" width="11.5703125" style="2" customWidth="1"/>
    <col min="11774" max="11774" width="11.7109375" style="2" customWidth="1"/>
    <col min="11775" max="11776" width="9.7109375" style="2" customWidth="1"/>
    <col min="11777" max="11777" width="10.5703125" style="2" customWidth="1"/>
    <col min="11778" max="11778" width="12.5703125" style="2" customWidth="1"/>
    <col min="11779" max="11779" width="13" style="2" customWidth="1"/>
    <col min="11780" max="11780" width="14.5703125" style="2" customWidth="1"/>
    <col min="11781" max="11781" width="11.7109375" style="2" customWidth="1"/>
    <col min="11782" max="11783" width="9.140625" style="2"/>
    <col min="11784" max="11784" width="20.28515625" style="2" customWidth="1"/>
    <col min="11785" max="12024" width="9.140625" style="2"/>
    <col min="12025" max="12025" width="4.28515625" style="2" customWidth="1"/>
    <col min="12026" max="12026" width="13.140625" style="2" customWidth="1"/>
    <col min="12027" max="12027" width="16" style="2" customWidth="1"/>
    <col min="12028" max="12028" width="12.5703125" style="2" customWidth="1"/>
    <col min="12029" max="12029" width="11.5703125" style="2" customWidth="1"/>
    <col min="12030" max="12030" width="11.7109375" style="2" customWidth="1"/>
    <col min="12031" max="12032" width="9.7109375" style="2" customWidth="1"/>
    <col min="12033" max="12033" width="10.5703125" style="2" customWidth="1"/>
    <col min="12034" max="12034" width="12.5703125" style="2" customWidth="1"/>
    <col min="12035" max="12035" width="13" style="2" customWidth="1"/>
    <col min="12036" max="12036" width="14.5703125" style="2" customWidth="1"/>
    <col min="12037" max="12037" width="11.7109375" style="2" customWidth="1"/>
    <col min="12038" max="12039" width="9.140625" style="2"/>
    <col min="12040" max="12040" width="20.28515625" style="2" customWidth="1"/>
    <col min="12041" max="12280" width="9.140625" style="2"/>
    <col min="12281" max="12281" width="4.28515625" style="2" customWidth="1"/>
    <col min="12282" max="12282" width="13.140625" style="2" customWidth="1"/>
    <col min="12283" max="12283" width="16" style="2" customWidth="1"/>
    <col min="12284" max="12284" width="12.5703125" style="2" customWidth="1"/>
    <col min="12285" max="12285" width="11.5703125" style="2" customWidth="1"/>
    <col min="12286" max="12286" width="11.7109375" style="2" customWidth="1"/>
    <col min="12287" max="12288" width="9.7109375" style="2" customWidth="1"/>
    <col min="12289" max="12289" width="10.5703125" style="2" customWidth="1"/>
    <col min="12290" max="12290" width="12.5703125" style="2" customWidth="1"/>
    <col min="12291" max="12291" width="13" style="2" customWidth="1"/>
    <col min="12292" max="12292" width="14.5703125" style="2" customWidth="1"/>
    <col min="12293" max="12293" width="11.7109375" style="2" customWidth="1"/>
    <col min="12294" max="12295" width="9.140625" style="2"/>
    <col min="12296" max="12296" width="20.28515625" style="2" customWidth="1"/>
    <col min="12297" max="12536" width="9.140625" style="2"/>
    <col min="12537" max="12537" width="4.28515625" style="2" customWidth="1"/>
    <col min="12538" max="12538" width="13.140625" style="2" customWidth="1"/>
    <col min="12539" max="12539" width="16" style="2" customWidth="1"/>
    <col min="12540" max="12540" width="12.5703125" style="2" customWidth="1"/>
    <col min="12541" max="12541" width="11.5703125" style="2" customWidth="1"/>
    <col min="12542" max="12542" width="11.7109375" style="2" customWidth="1"/>
    <col min="12543" max="12544" width="9.7109375" style="2" customWidth="1"/>
    <col min="12545" max="12545" width="10.5703125" style="2" customWidth="1"/>
    <col min="12546" max="12546" width="12.5703125" style="2" customWidth="1"/>
    <col min="12547" max="12547" width="13" style="2" customWidth="1"/>
    <col min="12548" max="12548" width="14.5703125" style="2" customWidth="1"/>
    <col min="12549" max="12549" width="11.7109375" style="2" customWidth="1"/>
    <col min="12550" max="12551" width="9.140625" style="2"/>
    <col min="12552" max="12552" width="20.28515625" style="2" customWidth="1"/>
    <col min="12553" max="12792" width="9.140625" style="2"/>
    <col min="12793" max="12793" width="4.28515625" style="2" customWidth="1"/>
    <col min="12794" max="12794" width="13.140625" style="2" customWidth="1"/>
    <col min="12795" max="12795" width="16" style="2" customWidth="1"/>
    <col min="12796" max="12796" width="12.5703125" style="2" customWidth="1"/>
    <col min="12797" max="12797" width="11.5703125" style="2" customWidth="1"/>
    <col min="12798" max="12798" width="11.7109375" style="2" customWidth="1"/>
    <col min="12799" max="12800" width="9.7109375" style="2" customWidth="1"/>
    <col min="12801" max="12801" width="10.5703125" style="2" customWidth="1"/>
    <col min="12802" max="12802" width="12.5703125" style="2" customWidth="1"/>
    <col min="12803" max="12803" width="13" style="2" customWidth="1"/>
    <col min="12804" max="12804" width="14.5703125" style="2" customWidth="1"/>
    <col min="12805" max="12805" width="11.7109375" style="2" customWidth="1"/>
    <col min="12806" max="12807" width="9.140625" style="2"/>
    <col min="12808" max="12808" width="20.28515625" style="2" customWidth="1"/>
    <col min="12809" max="13048" width="9.140625" style="2"/>
    <col min="13049" max="13049" width="4.28515625" style="2" customWidth="1"/>
    <col min="13050" max="13050" width="13.140625" style="2" customWidth="1"/>
    <col min="13051" max="13051" width="16" style="2" customWidth="1"/>
    <col min="13052" max="13052" width="12.5703125" style="2" customWidth="1"/>
    <col min="13053" max="13053" width="11.5703125" style="2" customWidth="1"/>
    <col min="13054" max="13054" width="11.7109375" style="2" customWidth="1"/>
    <col min="13055" max="13056" width="9.7109375" style="2" customWidth="1"/>
    <col min="13057" max="13057" width="10.5703125" style="2" customWidth="1"/>
    <col min="13058" max="13058" width="12.5703125" style="2" customWidth="1"/>
    <col min="13059" max="13059" width="13" style="2" customWidth="1"/>
    <col min="13060" max="13060" width="14.5703125" style="2" customWidth="1"/>
    <col min="13061" max="13061" width="11.7109375" style="2" customWidth="1"/>
    <col min="13062" max="13063" width="9.140625" style="2"/>
    <col min="13064" max="13064" width="20.28515625" style="2" customWidth="1"/>
    <col min="13065" max="13304" width="9.140625" style="2"/>
    <col min="13305" max="13305" width="4.28515625" style="2" customWidth="1"/>
    <col min="13306" max="13306" width="13.140625" style="2" customWidth="1"/>
    <col min="13307" max="13307" width="16" style="2" customWidth="1"/>
    <col min="13308" max="13308" width="12.5703125" style="2" customWidth="1"/>
    <col min="13309" max="13309" width="11.5703125" style="2" customWidth="1"/>
    <col min="13310" max="13310" width="11.7109375" style="2" customWidth="1"/>
    <col min="13311" max="13312" width="9.7109375" style="2" customWidth="1"/>
    <col min="13313" max="13313" width="10.5703125" style="2" customWidth="1"/>
    <col min="13314" max="13314" width="12.5703125" style="2" customWidth="1"/>
    <col min="13315" max="13315" width="13" style="2" customWidth="1"/>
    <col min="13316" max="13316" width="14.5703125" style="2" customWidth="1"/>
    <col min="13317" max="13317" width="11.7109375" style="2" customWidth="1"/>
    <col min="13318" max="13319" width="9.140625" style="2"/>
    <col min="13320" max="13320" width="20.28515625" style="2" customWidth="1"/>
    <col min="13321" max="13560" width="9.140625" style="2"/>
    <col min="13561" max="13561" width="4.28515625" style="2" customWidth="1"/>
    <col min="13562" max="13562" width="13.140625" style="2" customWidth="1"/>
    <col min="13563" max="13563" width="16" style="2" customWidth="1"/>
    <col min="13564" max="13564" width="12.5703125" style="2" customWidth="1"/>
    <col min="13565" max="13565" width="11.5703125" style="2" customWidth="1"/>
    <col min="13566" max="13566" width="11.7109375" style="2" customWidth="1"/>
    <col min="13567" max="13568" width="9.7109375" style="2" customWidth="1"/>
    <col min="13569" max="13569" width="10.5703125" style="2" customWidth="1"/>
    <col min="13570" max="13570" width="12.5703125" style="2" customWidth="1"/>
    <col min="13571" max="13571" width="13" style="2" customWidth="1"/>
    <col min="13572" max="13572" width="14.5703125" style="2" customWidth="1"/>
    <col min="13573" max="13573" width="11.7109375" style="2" customWidth="1"/>
    <col min="13574" max="13575" width="9.140625" style="2"/>
    <col min="13576" max="13576" width="20.28515625" style="2" customWidth="1"/>
    <col min="13577" max="13816" width="9.140625" style="2"/>
    <col min="13817" max="13817" width="4.28515625" style="2" customWidth="1"/>
    <col min="13818" max="13818" width="13.140625" style="2" customWidth="1"/>
    <col min="13819" max="13819" width="16" style="2" customWidth="1"/>
    <col min="13820" max="13820" width="12.5703125" style="2" customWidth="1"/>
    <col min="13821" max="13821" width="11.5703125" style="2" customWidth="1"/>
    <col min="13822" max="13822" width="11.7109375" style="2" customWidth="1"/>
    <col min="13823" max="13824" width="9.7109375" style="2" customWidth="1"/>
    <col min="13825" max="13825" width="10.5703125" style="2" customWidth="1"/>
    <col min="13826" max="13826" width="12.5703125" style="2" customWidth="1"/>
    <col min="13827" max="13827" width="13" style="2" customWidth="1"/>
    <col min="13828" max="13828" width="14.5703125" style="2" customWidth="1"/>
    <col min="13829" max="13829" width="11.7109375" style="2" customWidth="1"/>
    <col min="13830" max="13831" width="9.140625" style="2"/>
    <col min="13832" max="13832" width="20.28515625" style="2" customWidth="1"/>
    <col min="13833" max="14072" width="9.140625" style="2"/>
    <col min="14073" max="14073" width="4.28515625" style="2" customWidth="1"/>
    <col min="14074" max="14074" width="13.140625" style="2" customWidth="1"/>
    <col min="14075" max="14075" width="16" style="2" customWidth="1"/>
    <col min="14076" max="14076" width="12.5703125" style="2" customWidth="1"/>
    <col min="14077" max="14077" width="11.5703125" style="2" customWidth="1"/>
    <col min="14078" max="14078" width="11.7109375" style="2" customWidth="1"/>
    <col min="14079" max="14080" width="9.7109375" style="2" customWidth="1"/>
    <col min="14081" max="14081" width="10.5703125" style="2" customWidth="1"/>
    <col min="14082" max="14082" width="12.5703125" style="2" customWidth="1"/>
    <col min="14083" max="14083" width="13" style="2" customWidth="1"/>
    <col min="14084" max="14084" width="14.5703125" style="2" customWidth="1"/>
    <col min="14085" max="14085" width="11.7109375" style="2" customWidth="1"/>
    <col min="14086" max="14087" width="9.140625" style="2"/>
    <col min="14088" max="14088" width="20.28515625" style="2" customWidth="1"/>
    <col min="14089" max="14328" width="9.140625" style="2"/>
    <col min="14329" max="14329" width="4.28515625" style="2" customWidth="1"/>
    <col min="14330" max="14330" width="13.140625" style="2" customWidth="1"/>
    <col min="14331" max="14331" width="16" style="2" customWidth="1"/>
    <col min="14332" max="14332" width="12.5703125" style="2" customWidth="1"/>
    <col min="14333" max="14333" width="11.5703125" style="2" customWidth="1"/>
    <col min="14334" max="14334" width="11.7109375" style="2" customWidth="1"/>
    <col min="14335" max="14336" width="9.7109375" style="2" customWidth="1"/>
    <col min="14337" max="14337" width="10.5703125" style="2" customWidth="1"/>
    <col min="14338" max="14338" width="12.5703125" style="2" customWidth="1"/>
    <col min="14339" max="14339" width="13" style="2" customWidth="1"/>
    <col min="14340" max="14340" width="14.5703125" style="2" customWidth="1"/>
    <col min="14341" max="14341" width="11.7109375" style="2" customWidth="1"/>
    <col min="14342" max="14343" width="9.140625" style="2"/>
    <col min="14344" max="14344" width="20.28515625" style="2" customWidth="1"/>
    <col min="14345" max="14584" width="9.140625" style="2"/>
    <col min="14585" max="14585" width="4.28515625" style="2" customWidth="1"/>
    <col min="14586" max="14586" width="13.140625" style="2" customWidth="1"/>
    <col min="14587" max="14587" width="16" style="2" customWidth="1"/>
    <col min="14588" max="14588" width="12.5703125" style="2" customWidth="1"/>
    <col min="14589" max="14589" width="11.5703125" style="2" customWidth="1"/>
    <col min="14590" max="14590" width="11.7109375" style="2" customWidth="1"/>
    <col min="14591" max="14592" width="9.7109375" style="2" customWidth="1"/>
    <col min="14593" max="14593" width="10.5703125" style="2" customWidth="1"/>
    <col min="14594" max="14594" width="12.5703125" style="2" customWidth="1"/>
    <col min="14595" max="14595" width="13" style="2" customWidth="1"/>
    <col min="14596" max="14596" width="14.5703125" style="2" customWidth="1"/>
    <col min="14597" max="14597" width="11.7109375" style="2" customWidth="1"/>
    <col min="14598" max="14599" width="9.140625" style="2"/>
    <col min="14600" max="14600" width="20.28515625" style="2" customWidth="1"/>
    <col min="14601" max="14840" width="9.140625" style="2"/>
    <col min="14841" max="14841" width="4.28515625" style="2" customWidth="1"/>
    <col min="14842" max="14842" width="13.140625" style="2" customWidth="1"/>
    <col min="14843" max="14843" width="16" style="2" customWidth="1"/>
    <col min="14844" max="14844" width="12.5703125" style="2" customWidth="1"/>
    <col min="14845" max="14845" width="11.5703125" style="2" customWidth="1"/>
    <col min="14846" max="14846" width="11.7109375" style="2" customWidth="1"/>
    <col min="14847" max="14848" width="9.7109375" style="2" customWidth="1"/>
    <col min="14849" max="14849" width="10.5703125" style="2" customWidth="1"/>
    <col min="14850" max="14850" width="12.5703125" style="2" customWidth="1"/>
    <col min="14851" max="14851" width="13" style="2" customWidth="1"/>
    <col min="14852" max="14852" width="14.5703125" style="2" customWidth="1"/>
    <col min="14853" max="14853" width="11.7109375" style="2" customWidth="1"/>
    <col min="14854" max="14855" width="9.140625" style="2"/>
    <col min="14856" max="14856" width="20.28515625" style="2" customWidth="1"/>
    <col min="14857" max="15096" width="9.140625" style="2"/>
    <col min="15097" max="15097" width="4.28515625" style="2" customWidth="1"/>
    <col min="15098" max="15098" width="13.140625" style="2" customWidth="1"/>
    <col min="15099" max="15099" width="16" style="2" customWidth="1"/>
    <col min="15100" max="15100" width="12.5703125" style="2" customWidth="1"/>
    <col min="15101" max="15101" width="11.5703125" style="2" customWidth="1"/>
    <col min="15102" max="15102" width="11.7109375" style="2" customWidth="1"/>
    <col min="15103" max="15104" width="9.7109375" style="2" customWidth="1"/>
    <col min="15105" max="15105" width="10.5703125" style="2" customWidth="1"/>
    <col min="15106" max="15106" width="12.5703125" style="2" customWidth="1"/>
    <col min="15107" max="15107" width="13" style="2" customWidth="1"/>
    <col min="15108" max="15108" width="14.5703125" style="2" customWidth="1"/>
    <col min="15109" max="15109" width="11.7109375" style="2" customWidth="1"/>
    <col min="15110" max="15111" width="9.140625" style="2"/>
    <col min="15112" max="15112" width="20.28515625" style="2" customWidth="1"/>
    <col min="15113" max="15352" width="9.140625" style="2"/>
    <col min="15353" max="15353" width="4.28515625" style="2" customWidth="1"/>
    <col min="15354" max="15354" width="13.140625" style="2" customWidth="1"/>
    <col min="15355" max="15355" width="16" style="2" customWidth="1"/>
    <col min="15356" max="15356" width="12.5703125" style="2" customWidth="1"/>
    <col min="15357" max="15357" width="11.5703125" style="2" customWidth="1"/>
    <col min="15358" max="15358" width="11.7109375" style="2" customWidth="1"/>
    <col min="15359" max="15360" width="9.7109375" style="2" customWidth="1"/>
    <col min="15361" max="15361" width="10.5703125" style="2" customWidth="1"/>
    <col min="15362" max="15362" width="12.5703125" style="2" customWidth="1"/>
    <col min="15363" max="15363" width="13" style="2" customWidth="1"/>
    <col min="15364" max="15364" width="14.5703125" style="2" customWidth="1"/>
    <col min="15365" max="15365" width="11.7109375" style="2" customWidth="1"/>
    <col min="15366" max="15367" width="9.140625" style="2"/>
    <col min="15368" max="15368" width="20.28515625" style="2" customWidth="1"/>
    <col min="15369" max="15608" width="9.140625" style="2"/>
    <col min="15609" max="15609" width="4.28515625" style="2" customWidth="1"/>
    <col min="15610" max="15610" width="13.140625" style="2" customWidth="1"/>
    <col min="15611" max="15611" width="16" style="2" customWidth="1"/>
    <col min="15612" max="15612" width="12.5703125" style="2" customWidth="1"/>
    <col min="15613" max="15613" width="11.5703125" style="2" customWidth="1"/>
    <col min="15614" max="15614" width="11.7109375" style="2" customWidth="1"/>
    <col min="15615" max="15616" width="9.7109375" style="2" customWidth="1"/>
    <col min="15617" max="15617" width="10.5703125" style="2" customWidth="1"/>
    <col min="15618" max="15618" width="12.5703125" style="2" customWidth="1"/>
    <col min="15619" max="15619" width="13" style="2" customWidth="1"/>
    <col min="15620" max="15620" width="14.5703125" style="2" customWidth="1"/>
    <col min="15621" max="15621" width="11.7109375" style="2" customWidth="1"/>
    <col min="15622" max="15623" width="9.140625" style="2"/>
    <col min="15624" max="15624" width="20.28515625" style="2" customWidth="1"/>
    <col min="15625" max="15864" width="9.140625" style="2"/>
    <col min="15865" max="15865" width="4.28515625" style="2" customWidth="1"/>
    <col min="15866" max="15866" width="13.140625" style="2" customWidth="1"/>
    <col min="15867" max="15867" width="16" style="2" customWidth="1"/>
    <col min="15868" max="15868" width="12.5703125" style="2" customWidth="1"/>
    <col min="15869" max="15869" width="11.5703125" style="2" customWidth="1"/>
    <col min="15870" max="15870" width="11.7109375" style="2" customWidth="1"/>
    <col min="15871" max="15872" width="9.7109375" style="2" customWidth="1"/>
    <col min="15873" max="15873" width="10.5703125" style="2" customWidth="1"/>
    <col min="15874" max="15874" width="12.5703125" style="2" customWidth="1"/>
    <col min="15875" max="15875" width="13" style="2" customWidth="1"/>
    <col min="15876" max="15876" width="14.5703125" style="2" customWidth="1"/>
    <col min="15877" max="15877" width="11.7109375" style="2" customWidth="1"/>
    <col min="15878" max="15879" width="9.140625" style="2"/>
    <col min="15880" max="15880" width="20.28515625" style="2" customWidth="1"/>
    <col min="15881" max="16120" width="9.140625" style="2"/>
    <col min="16121" max="16121" width="4.28515625" style="2" customWidth="1"/>
    <col min="16122" max="16122" width="13.140625" style="2" customWidth="1"/>
    <col min="16123" max="16123" width="16" style="2" customWidth="1"/>
    <col min="16124" max="16124" width="12.5703125" style="2" customWidth="1"/>
    <col min="16125" max="16125" width="11.5703125" style="2" customWidth="1"/>
    <col min="16126" max="16126" width="11.7109375" style="2" customWidth="1"/>
    <col min="16127" max="16128" width="9.7109375" style="2" customWidth="1"/>
    <col min="16129" max="16129" width="10.5703125" style="2" customWidth="1"/>
    <col min="16130" max="16130" width="12.5703125" style="2" customWidth="1"/>
    <col min="16131" max="16131" width="13" style="2" customWidth="1"/>
    <col min="16132" max="16132" width="14.5703125" style="2" customWidth="1"/>
    <col min="16133" max="16133" width="11.7109375" style="2" customWidth="1"/>
    <col min="16134" max="16135" width="9.140625" style="2"/>
    <col min="16136" max="16136" width="20.28515625" style="2" customWidth="1"/>
    <col min="16137" max="16384" width="9.140625" style="2"/>
  </cols>
  <sheetData>
    <row r="1" spans="1:7" ht="15.75" x14ac:dyDescent="0.25">
      <c r="A1" s="1" t="s">
        <v>340</v>
      </c>
      <c r="D1" s="4"/>
      <c r="E1" s="2"/>
    </row>
    <row r="2" spans="1:7" ht="15.75" x14ac:dyDescent="0.25">
      <c r="A2" s="1" t="s">
        <v>0</v>
      </c>
      <c r="B2" s="7"/>
      <c r="D2" s="8"/>
      <c r="E2" s="2"/>
    </row>
    <row r="3" spans="1:7" ht="15.75" x14ac:dyDescent="0.25">
      <c r="A3" s="1"/>
      <c r="B3" s="7"/>
      <c r="C3" s="5"/>
      <c r="D3" s="5"/>
      <c r="E3" s="5"/>
      <c r="F3" s="6"/>
    </row>
    <row r="4" spans="1:7" s="12" customFormat="1" ht="18.75" x14ac:dyDescent="0.3">
      <c r="A4" s="9" t="s">
        <v>338</v>
      </c>
      <c r="B4" s="10"/>
      <c r="C4" s="10"/>
      <c r="D4" s="10"/>
      <c r="E4" s="10"/>
      <c r="F4" s="11"/>
    </row>
    <row r="5" spans="1:7" s="12" customFormat="1" ht="18.75" x14ac:dyDescent="0.3">
      <c r="A5" s="10" t="s">
        <v>339</v>
      </c>
      <c r="B5" s="10"/>
      <c r="C5" s="10"/>
      <c r="D5" s="10"/>
      <c r="E5" s="10"/>
      <c r="F5" s="11"/>
    </row>
    <row r="6" spans="1:7" ht="13.5" thickBot="1" x14ac:dyDescent="0.25">
      <c r="E6" s="15"/>
    </row>
    <row r="7" spans="1:7" ht="39.75" customHeight="1" thickTop="1" x14ac:dyDescent="0.2">
      <c r="A7" s="136" t="s">
        <v>1</v>
      </c>
      <c r="B7" s="137" t="s">
        <v>2</v>
      </c>
      <c r="C7" s="138" t="s">
        <v>3</v>
      </c>
      <c r="D7" s="139" t="s">
        <v>334</v>
      </c>
      <c r="E7" s="140" t="s">
        <v>335</v>
      </c>
    </row>
    <row r="8" spans="1:7" ht="15.75" x14ac:dyDescent="0.25">
      <c r="A8" s="121">
        <v>1</v>
      </c>
      <c r="B8" s="122" t="s">
        <v>4</v>
      </c>
      <c r="C8" s="123" t="s">
        <v>5</v>
      </c>
      <c r="D8" s="108">
        <f ca="1">VLOOKUP(C8,'BẢNG TÍNH TRUY LĨNH LTT 1490'!B:V,21,FALSE)</f>
        <v>6373380</v>
      </c>
      <c r="E8" s="124">
        <f ca="1">SUM(D8:D8)</f>
        <v>6373380</v>
      </c>
      <c r="F8" s="165"/>
      <c r="G8" s="17"/>
    </row>
    <row r="9" spans="1:7" ht="15.75" x14ac:dyDescent="0.25">
      <c r="A9" s="125">
        <v>2</v>
      </c>
      <c r="B9" s="126" t="s">
        <v>6</v>
      </c>
      <c r="C9" s="127" t="s">
        <v>7</v>
      </c>
      <c r="D9" s="108">
        <f ca="1">VLOOKUP(C9,'BẢNG TÍNH TRUY LĨNH LTT 1490'!B:V,21,FALSE)</f>
        <v>4935300</v>
      </c>
      <c r="E9" s="124">
        <f ca="1">SUM(D9:D9)</f>
        <v>4935300</v>
      </c>
      <c r="F9" s="16"/>
      <c r="G9" s="17"/>
    </row>
    <row r="10" spans="1:7" ht="15.75" x14ac:dyDescent="0.25">
      <c r="A10" s="125">
        <v>3</v>
      </c>
      <c r="B10" s="126" t="s">
        <v>8</v>
      </c>
      <c r="C10" s="127" t="s">
        <v>9</v>
      </c>
      <c r="D10" s="108">
        <f ca="1">VLOOKUP(C10,'BẢNG TÍNH TRUY LĨNH LTT 1490'!B:V,21,FALSE)</f>
        <v>5044020</v>
      </c>
      <c r="E10" s="124">
        <f ca="1">SUM(D10:D10)</f>
        <v>5044020</v>
      </c>
      <c r="F10" s="16"/>
      <c r="G10" s="17"/>
    </row>
    <row r="11" spans="1:7" ht="15.75" x14ac:dyDescent="0.25">
      <c r="A11" s="125">
        <v>4</v>
      </c>
      <c r="B11" s="126" t="s">
        <v>10</v>
      </c>
      <c r="C11" s="127" t="s">
        <v>11</v>
      </c>
      <c r="D11" s="108">
        <f ca="1">VLOOKUP(C11,'BẢNG TÍNH TRUY LĨNH LTT 1490'!B:V,21,FALSE)</f>
        <v>3364230</v>
      </c>
      <c r="E11" s="124">
        <f ca="1">SUM(D11:D11)</f>
        <v>3364230</v>
      </c>
      <c r="F11" s="16"/>
      <c r="G11" s="17"/>
    </row>
    <row r="12" spans="1:7" ht="15.75" x14ac:dyDescent="0.25">
      <c r="A12" s="125">
        <v>5</v>
      </c>
      <c r="B12" s="126" t="s">
        <v>12</v>
      </c>
      <c r="C12" s="127" t="s">
        <v>13</v>
      </c>
      <c r="D12" s="108">
        <f ca="1">VLOOKUP(C12,'BẢNG TÍNH TRUY LĨNH LTT 1490'!B:V,21,FALSE)</f>
        <v>2367809.9999999995</v>
      </c>
      <c r="E12" s="124">
        <f ca="1">SUM(D12:D12)</f>
        <v>2367809.9999999995</v>
      </c>
      <c r="F12" s="16"/>
      <c r="G12" s="17"/>
    </row>
    <row r="13" spans="1:7" ht="15.75" x14ac:dyDescent="0.25">
      <c r="A13" s="125">
        <v>6</v>
      </c>
      <c r="B13" s="126" t="s">
        <v>14</v>
      </c>
      <c r="C13" s="127" t="s">
        <v>15</v>
      </c>
      <c r="D13" s="108">
        <f ca="1">VLOOKUP(C13,'BẢNG TÍNH TRUY LĨNH LTT 1490'!B:V,21,FALSE)</f>
        <v>2059020</v>
      </c>
      <c r="E13" s="124">
        <f ca="1">SUM(D13:D13)</f>
        <v>2059020</v>
      </c>
      <c r="G13" s="17"/>
    </row>
    <row r="14" spans="1:7" ht="15.75" x14ac:dyDescent="0.25">
      <c r="A14" s="125">
        <v>7</v>
      </c>
      <c r="B14" s="126" t="s">
        <v>16</v>
      </c>
      <c r="C14" s="127" t="s">
        <v>17</v>
      </c>
      <c r="D14" s="108">
        <f ca="1">VLOOKUP(C14,'BẢNG TÍNH TRUY LĨNH LTT 1490'!B:V,21,FALSE)</f>
        <v>1987620</v>
      </c>
      <c r="E14" s="124">
        <f ca="1">SUM(D14:D14)</f>
        <v>1987620</v>
      </c>
      <c r="F14" s="16"/>
      <c r="G14" s="17"/>
    </row>
    <row r="15" spans="1:7" ht="15.75" x14ac:dyDescent="0.25">
      <c r="A15" s="125">
        <v>8</v>
      </c>
      <c r="B15" s="126" t="s">
        <v>18</v>
      </c>
      <c r="C15" s="127" t="s">
        <v>19</v>
      </c>
      <c r="D15" s="108">
        <f ca="1">VLOOKUP(C15,'BẢNG TÍNH TRUY LĨNH LTT 1490'!B:V,21,FALSE)</f>
        <v>1967040</v>
      </c>
      <c r="E15" s="124">
        <f ca="1">SUM(D15:D15)</f>
        <v>1967040</v>
      </c>
      <c r="F15" s="16"/>
      <c r="G15" s="17"/>
    </row>
    <row r="16" spans="1:7" ht="15.75" x14ac:dyDescent="0.25">
      <c r="A16" s="125">
        <v>9</v>
      </c>
      <c r="B16" s="128">
        <v>3613205025534</v>
      </c>
      <c r="C16" s="127" t="s">
        <v>290</v>
      </c>
      <c r="D16" s="108">
        <f ca="1">VLOOKUP(C16,'BẢNG TÍNH TRUY LĨNH LTT 1490'!B:V,21,FALSE)</f>
        <v>1717379.9999999995</v>
      </c>
      <c r="E16" s="124">
        <f ca="1">SUM(D16:D16)</f>
        <v>1717379.9999999995</v>
      </c>
      <c r="F16" s="16"/>
      <c r="G16" s="17"/>
    </row>
    <row r="17" spans="1:7" ht="15.75" x14ac:dyDescent="0.25">
      <c r="A17" s="125">
        <v>10</v>
      </c>
      <c r="B17" s="126" t="s">
        <v>20</v>
      </c>
      <c r="C17" s="127" t="s">
        <v>21</v>
      </c>
      <c r="D17" s="108">
        <f ca="1">VLOOKUP(C17,'BẢNG TÍNH TRUY LĨNH LTT 1490'!B:V,21,FALSE)</f>
        <v>3936997.1999999997</v>
      </c>
      <c r="E17" s="124">
        <f ca="1">SUM(D17:D17)</f>
        <v>3936997.1999999997</v>
      </c>
      <c r="F17" s="16"/>
      <c r="G17" s="17"/>
    </row>
    <row r="18" spans="1:7" ht="15.75" x14ac:dyDescent="0.25">
      <c r="A18" s="125">
        <v>11</v>
      </c>
      <c r="B18" s="126" t="s">
        <v>22</v>
      </c>
      <c r="C18" s="127" t="s">
        <v>23</v>
      </c>
      <c r="D18" s="108">
        <f ca="1">VLOOKUP(C18,'BẢNG TÍNH TRUY LĨNH LTT 1490'!B:V,21,FALSE)</f>
        <v>2441070.0000000005</v>
      </c>
      <c r="E18" s="124">
        <f ca="1">SUM(D18:D18)</f>
        <v>2441070.0000000005</v>
      </c>
      <c r="F18" s="16"/>
      <c r="G18" s="17"/>
    </row>
    <row r="19" spans="1:7" ht="15.75" x14ac:dyDescent="0.25">
      <c r="A19" s="125">
        <v>12</v>
      </c>
      <c r="B19" s="126" t="s">
        <v>24</v>
      </c>
      <c r="C19" s="127" t="s">
        <v>25</v>
      </c>
      <c r="D19" s="108">
        <f ca="1">VLOOKUP(C19,'BẢNG TÍNH TRUY LĨNH LTT 1490'!B:V,21,FALSE)</f>
        <v>3100650</v>
      </c>
      <c r="E19" s="124">
        <f ca="1">SUM(D19:D19)</f>
        <v>3100650</v>
      </c>
      <c r="F19" s="16"/>
      <c r="G19" s="17"/>
    </row>
    <row r="20" spans="1:7" ht="15.75" x14ac:dyDescent="0.25">
      <c r="A20" s="125">
        <v>13</v>
      </c>
      <c r="B20" s="126" t="s">
        <v>26</v>
      </c>
      <c r="C20" s="127" t="s">
        <v>27</v>
      </c>
      <c r="D20" s="108">
        <f ca="1">VLOOKUP(C20,'BẢNG TÍNH TRUY LĨNH LTT 1490'!B:V,21,FALSE)</f>
        <v>3914728.1999999997</v>
      </c>
      <c r="E20" s="124">
        <f ca="1">SUM(D20:D20)</f>
        <v>3914728.1999999997</v>
      </c>
      <c r="F20" s="16"/>
      <c r="G20" s="17"/>
    </row>
    <row r="21" spans="1:7" ht="15.75" x14ac:dyDescent="0.25">
      <c r="A21" s="125">
        <v>14</v>
      </c>
      <c r="B21" s="126" t="s">
        <v>28</v>
      </c>
      <c r="C21" s="127" t="s">
        <v>29</v>
      </c>
      <c r="D21" s="108">
        <f ca="1">VLOOKUP(C21,'BẢNG TÍNH TRUY LĨNH LTT 1490'!B:V,21,FALSE)</f>
        <v>2366820</v>
      </c>
      <c r="E21" s="124">
        <f ca="1">SUM(D21:D21)</f>
        <v>2366820</v>
      </c>
      <c r="F21" s="16"/>
      <c r="G21" s="17"/>
    </row>
    <row r="22" spans="1:7" ht="15.75" x14ac:dyDescent="0.25">
      <c r="A22" s="125">
        <v>15</v>
      </c>
      <c r="B22" s="126" t="s">
        <v>30</v>
      </c>
      <c r="C22" s="127" t="s">
        <v>31</v>
      </c>
      <c r="D22" s="108">
        <f ca="1">VLOOKUP(C22,'BẢNG TÍNH TRUY LĨNH LTT 1490'!B:V,21,FALSE)</f>
        <v>1321020</v>
      </c>
      <c r="E22" s="124">
        <f ca="1">SUM(D22:D22)</f>
        <v>1321020</v>
      </c>
      <c r="F22" s="16"/>
      <c r="G22" s="17"/>
    </row>
    <row r="23" spans="1:7" ht="15.75" x14ac:dyDescent="0.25">
      <c r="A23" s="125">
        <v>16</v>
      </c>
      <c r="B23" s="126" t="s">
        <v>32</v>
      </c>
      <c r="C23" s="127" t="s">
        <v>33</v>
      </c>
      <c r="D23" s="108">
        <f ca="1">VLOOKUP(C23,'BẢNG TÍNH TRUY LĨNH LTT 1490'!B:V,21,FALSE)</f>
        <v>2922810</v>
      </c>
      <c r="E23" s="124">
        <f ca="1">SUM(D23:D23)</f>
        <v>2922810</v>
      </c>
      <c r="F23" s="16"/>
      <c r="G23" s="17"/>
    </row>
    <row r="24" spans="1:7" ht="15.75" x14ac:dyDescent="0.25">
      <c r="A24" s="125">
        <v>17</v>
      </c>
      <c r="B24" s="126" t="s">
        <v>34</v>
      </c>
      <c r="C24" s="127" t="s">
        <v>35</v>
      </c>
      <c r="D24" s="108">
        <f ca="1">VLOOKUP(C24,'BẢNG TÍNH TRUY LĨNH LTT 1490'!B:V,21,FALSE)</f>
        <v>3989610</v>
      </c>
      <c r="E24" s="124">
        <f ca="1">SUM(D24:D24)</f>
        <v>3989610</v>
      </c>
      <c r="F24" s="16"/>
      <c r="G24" s="17"/>
    </row>
    <row r="25" spans="1:7" ht="15.75" x14ac:dyDescent="0.25">
      <c r="A25" s="125">
        <v>18</v>
      </c>
      <c r="B25" s="126" t="s">
        <v>36</v>
      </c>
      <c r="C25" s="127" t="s">
        <v>37</v>
      </c>
      <c r="D25" s="108">
        <f ca="1">VLOOKUP(C25,'BẢNG TÍNH TRUY LĨNH LTT 1490'!B:V,21,FALSE)</f>
        <v>1106700</v>
      </c>
      <c r="E25" s="124">
        <f ca="1">SUM(D25:D25)</f>
        <v>1106700</v>
      </c>
      <c r="F25" s="16"/>
      <c r="G25" s="17"/>
    </row>
    <row r="26" spans="1:7" ht="15.75" x14ac:dyDescent="0.25">
      <c r="A26" s="125">
        <v>19</v>
      </c>
      <c r="B26" s="126" t="s">
        <v>38</v>
      </c>
      <c r="C26" s="127" t="s">
        <v>39</v>
      </c>
      <c r="D26" s="108">
        <f ca="1">VLOOKUP(C26,'BẢNG TÍNH TRUY LĨNH LTT 1490'!B:V,21,FALSE)</f>
        <v>4705847.4000000004</v>
      </c>
      <c r="E26" s="124">
        <f ca="1">SUM(D26:D26)</f>
        <v>4705847.4000000004</v>
      </c>
      <c r="F26" s="16"/>
      <c r="G26" s="17"/>
    </row>
    <row r="27" spans="1:7" ht="15.75" x14ac:dyDescent="0.25">
      <c r="A27" s="125">
        <v>20</v>
      </c>
      <c r="B27" s="126" t="s">
        <v>40</v>
      </c>
      <c r="C27" s="127" t="s">
        <v>41</v>
      </c>
      <c r="D27" s="108">
        <f ca="1">VLOOKUP(C27,'BẢNG TÍNH TRUY LĨNH LTT 1490'!B:V,21,FALSE)</f>
        <v>2754990</v>
      </c>
      <c r="E27" s="124">
        <f ca="1">SUM(D27:D27)</f>
        <v>2754990</v>
      </c>
      <c r="F27" s="16"/>
      <c r="G27" s="17"/>
    </row>
    <row r="28" spans="1:7" ht="15.75" x14ac:dyDescent="0.25">
      <c r="A28" s="125">
        <v>21</v>
      </c>
      <c r="B28" s="126" t="s">
        <v>42</v>
      </c>
      <c r="C28" s="127" t="s">
        <v>43</v>
      </c>
      <c r="D28" s="108">
        <f ca="1">VLOOKUP(C28,'BẢNG TÍNH TRUY LĨNH LTT 1490'!B:V,21,FALSE)</f>
        <v>3051000</v>
      </c>
      <c r="E28" s="124">
        <f ca="1">SUM(D28:D28)</f>
        <v>3051000</v>
      </c>
      <c r="F28" s="16"/>
      <c r="G28" s="17"/>
    </row>
    <row r="29" spans="1:7" ht="15.75" x14ac:dyDescent="0.25">
      <c r="A29" s="125">
        <v>22</v>
      </c>
      <c r="B29" s="126" t="s">
        <v>44</v>
      </c>
      <c r="C29" s="127" t="s">
        <v>45</v>
      </c>
      <c r="D29" s="108">
        <f ca="1">VLOOKUP(C29,'BẢNG TÍNH TRUY LĨNH LTT 1490'!B:V,21,FALSE)</f>
        <v>2239020</v>
      </c>
      <c r="E29" s="124">
        <f ca="1">SUM(D29:D29)</f>
        <v>2239020</v>
      </c>
      <c r="F29" s="16"/>
      <c r="G29" s="17"/>
    </row>
    <row r="30" spans="1:7" ht="15.75" x14ac:dyDescent="0.25">
      <c r="A30" s="125">
        <v>23</v>
      </c>
      <c r="B30" s="126" t="s">
        <v>46</v>
      </c>
      <c r="C30" s="127" t="s">
        <v>47</v>
      </c>
      <c r="D30" s="108">
        <f ca="1">VLOOKUP(C30,'BẢNG TÍNH TRUY LĨNH LTT 1490'!B:V,21,FALSE)</f>
        <v>2626620</v>
      </c>
      <c r="E30" s="124">
        <f ca="1">SUM(D30:D30)</f>
        <v>2626620</v>
      </c>
      <c r="F30" s="165"/>
      <c r="G30" s="17"/>
    </row>
    <row r="31" spans="1:7" ht="15.75" x14ac:dyDescent="0.25">
      <c r="A31" s="125">
        <v>24</v>
      </c>
      <c r="B31" s="126" t="s">
        <v>48</v>
      </c>
      <c r="C31" s="127" t="s">
        <v>49</v>
      </c>
      <c r="D31" s="108">
        <f ca="1">VLOOKUP(C31,'BẢNG TÍNH TRUY LĨNH LTT 1490'!B:V,21,FALSE)</f>
        <v>2566619.9999999995</v>
      </c>
      <c r="E31" s="124">
        <f ca="1">SUM(D31:D31)</f>
        <v>2566619.9999999995</v>
      </c>
      <c r="F31" s="16"/>
      <c r="G31" s="17"/>
    </row>
    <row r="32" spans="1:7" ht="15.75" x14ac:dyDescent="0.25">
      <c r="A32" s="125">
        <v>25</v>
      </c>
      <c r="B32" s="126" t="s">
        <v>50</v>
      </c>
      <c r="C32" s="127" t="s">
        <v>51</v>
      </c>
      <c r="D32" s="108">
        <f ca="1">VLOOKUP(C32,'BẢNG TÍNH TRUY LĨNH LTT 1490'!B:V,21,FALSE)</f>
        <v>462369.99999999994</v>
      </c>
      <c r="E32" s="124">
        <f ca="1">SUM(D32:D32)</f>
        <v>462369.99999999994</v>
      </c>
      <c r="F32" s="16"/>
      <c r="G32" s="17"/>
    </row>
    <row r="33" spans="1:7" ht="15.75" x14ac:dyDescent="0.25">
      <c r="A33" s="125">
        <v>26</v>
      </c>
      <c r="B33" s="126" t="s">
        <v>52</v>
      </c>
      <c r="C33" s="127" t="s">
        <v>53</v>
      </c>
      <c r="D33" s="108">
        <f ca="1">VLOOKUP(C33,'BẢNG TÍNH TRUY LĨNH LTT 1490'!B:V,21,FALSE)</f>
        <v>2071619.9999999995</v>
      </c>
      <c r="E33" s="124">
        <f ca="1">SUM(D33:D33)</f>
        <v>2071619.9999999995</v>
      </c>
      <c r="F33" s="16"/>
      <c r="G33" s="17"/>
    </row>
    <row r="34" spans="1:7" ht="15.75" x14ac:dyDescent="0.25">
      <c r="A34" s="125">
        <v>27</v>
      </c>
      <c r="B34" s="126" t="s">
        <v>54</v>
      </c>
      <c r="C34" s="127" t="s">
        <v>55</v>
      </c>
      <c r="D34" s="108">
        <f ca="1">VLOOKUP(C34,'BẢNG TÍNH TRUY LĨNH LTT 1490'!B:V,21,FALSE)</f>
        <v>3214440</v>
      </c>
      <c r="E34" s="124">
        <f ca="1">SUM(D34:D34)</f>
        <v>3214440</v>
      </c>
      <c r="F34" s="16"/>
      <c r="G34" s="17"/>
    </row>
    <row r="35" spans="1:7" ht="15.75" x14ac:dyDescent="0.25">
      <c r="A35" s="125">
        <v>28</v>
      </c>
      <c r="B35" s="126" t="s">
        <v>56</v>
      </c>
      <c r="C35" s="127" t="s">
        <v>57</v>
      </c>
      <c r="D35" s="108">
        <f ca="1">VLOOKUP(C35,'BẢNG TÍNH TRUY LĨNH LTT 1490'!B:V,21,FALSE)</f>
        <v>2746020</v>
      </c>
      <c r="E35" s="124">
        <f ca="1">SUM(D35:D35)</f>
        <v>2746020</v>
      </c>
      <c r="F35" s="16"/>
      <c r="G35" s="17"/>
    </row>
    <row r="36" spans="1:7" ht="15.75" x14ac:dyDescent="0.25">
      <c r="A36" s="125">
        <v>29</v>
      </c>
      <c r="B36" s="126" t="s">
        <v>58</v>
      </c>
      <c r="C36" s="127" t="s">
        <v>59</v>
      </c>
      <c r="D36" s="108">
        <f ca="1">VLOOKUP(C36,'BẢNG TÍNH TRUY LĨNH LTT 1490'!B:V,21,FALSE)</f>
        <v>2975190</v>
      </c>
      <c r="E36" s="124">
        <f ca="1">SUM(D36:D36)</f>
        <v>2975190</v>
      </c>
      <c r="F36" s="16"/>
      <c r="G36" s="17"/>
    </row>
    <row r="37" spans="1:7" ht="15.75" x14ac:dyDescent="0.25">
      <c r="A37" s="125">
        <v>30</v>
      </c>
      <c r="B37" s="126" t="s">
        <v>60</v>
      </c>
      <c r="C37" s="127" t="s">
        <v>61</v>
      </c>
      <c r="D37" s="108">
        <f ca="1">VLOOKUP(C37,'BẢNG TÍNH TRUY LĨNH LTT 1490'!B:V,21,FALSE)</f>
        <v>3120510</v>
      </c>
      <c r="E37" s="124">
        <f ca="1">SUM(D37:D37)</f>
        <v>3120510</v>
      </c>
      <c r="F37" s="16"/>
      <c r="G37" s="17"/>
    </row>
    <row r="38" spans="1:7" ht="15.75" x14ac:dyDescent="0.25">
      <c r="A38" s="125">
        <v>31</v>
      </c>
      <c r="B38" s="126" t="s">
        <v>62</v>
      </c>
      <c r="C38" s="127" t="s">
        <v>63</v>
      </c>
      <c r="D38" s="108">
        <f ca="1">VLOOKUP(C38,'BẢNG TÍNH TRUY LĨNH LTT 1490'!B:V,21,FALSE)</f>
        <v>815740</v>
      </c>
      <c r="E38" s="124">
        <f ca="1">SUM(D38:D38)</f>
        <v>815740</v>
      </c>
      <c r="F38" s="16"/>
      <c r="G38" s="17"/>
    </row>
    <row r="39" spans="1:7" ht="15.75" x14ac:dyDescent="0.25">
      <c r="A39" s="125">
        <v>32</v>
      </c>
      <c r="B39" s="128">
        <v>3613205024192</v>
      </c>
      <c r="C39" s="127" t="s">
        <v>64</v>
      </c>
      <c r="D39" s="108">
        <f ca="1">VLOOKUP(C39,'BẢNG TÍNH TRUY LĨNH LTT 1490'!B:V,21,FALSE)</f>
        <v>2472179.9999999995</v>
      </c>
      <c r="E39" s="124">
        <f ca="1">SUM(D39:D39)</f>
        <v>2472179.9999999995</v>
      </c>
      <c r="F39" s="16"/>
      <c r="G39" s="17"/>
    </row>
    <row r="40" spans="1:7" ht="15.75" x14ac:dyDescent="0.25">
      <c r="A40" s="125">
        <v>33</v>
      </c>
      <c r="B40" s="126" t="s">
        <v>65</v>
      </c>
      <c r="C40" s="127" t="s">
        <v>66</v>
      </c>
      <c r="D40" s="108">
        <f ca="1">VLOOKUP(C40,'BẢNG TÍNH TRUY LĨNH LTT 1490'!B:V,21,FALSE)</f>
        <v>3124640</v>
      </c>
      <c r="E40" s="124">
        <f ca="1">SUM(D40:D40)</f>
        <v>3124640</v>
      </c>
      <c r="F40" s="16"/>
      <c r="G40" s="17"/>
    </row>
    <row r="41" spans="1:7" ht="15.75" x14ac:dyDescent="0.25">
      <c r="A41" s="125">
        <v>34</v>
      </c>
      <c r="B41" s="126" t="s">
        <v>67</v>
      </c>
      <c r="C41" s="127" t="s">
        <v>68</v>
      </c>
      <c r="D41" s="108">
        <f ca="1">VLOOKUP(C41,'BẢNG TÍNH TRUY LĨNH LTT 1490'!B:V,21,FALSE)</f>
        <v>2785890</v>
      </c>
      <c r="E41" s="124">
        <f ca="1">SUM(D41:D41)</f>
        <v>2785890</v>
      </c>
      <c r="F41" s="16"/>
      <c r="G41" s="17"/>
    </row>
    <row r="42" spans="1:7" ht="15.75" x14ac:dyDescent="0.25">
      <c r="A42" s="125">
        <v>35</v>
      </c>
      <c r="B42" s="126" t="s">
        <v>69</v>
      </c>
      <c r="C42" s="127" t="s">
        <v>70</v>
      </c>
      <c r="D42" s="108">
        <f ca="1">VLOOKUP(C42,'BẢNG TÍNH TRUY LĨNH LTT 1490'!B:V,21,FALSE)</f>
        <v>2916989.9999999995</v>
      </c>
      <c r="E42" s="124">
        <f ca="1">SUM(D42:D42)</f>
        <v>2916989.9999999995</v>
      </c>
      <c r="F42" s="16"/>
      <c r="G42" s="17"/>
    </row>
    <row r="43" spans="1:7" ht="15.75" x14ac:dyDescent="0.25">
      <c r="A43" s="125">
        <v>36</v>
      </c>
      <c r="B43" s="126" t="s">
        <v>71</v>
      </c>
      <c r="C43" s="127" t="s">
        <v>72</v>
      </c>
      <c r="D43" s="108">
        <f ca="1">VLOOKUP(C43,'BẢNG TÍNH TRUY LĨNH LTT 1490'!B:V,21,FALSE)</f>
        <v>2534790</v>
      </c>
      <c r="E43" s="124">
        <f ca="1">SUM(D43:D43)</f>
        <v>2534790</v>
      </c>
      <c r="F43" s="16"/>
      <c r="G43" s="17"/>
    </row>
    <row r="44" spans="1:7" ht="15.75" x14ac:dyDescent="0.25">
      <c r="A44" s="125">
        <v>37</v>
      </c>
      <c r="B44" s="126" t="s">
        <v>73</v>
      </c>
      <c r="C44" s="127" t="s">
        <v>74</v>
      </c>
      <c r="D44" s="108">
        <f ca="1">VLOOKUP(C44,'BẢNG TÍNH TRUY LĨNH LTT 1490'!B:V,21,FALSE)</f>
        <v>2254590</v>
      </c>
      <c r="E44" s="124">
        <f ca="1">SUM(D44:D44)</f>
        <v>2254590</v>
      </c>
      <c r="F44" s="16"/>
      <c r="G44" s="17"/>
    </row>
    <row r="45" spans="1:7" ht="15.75" x14ac:dyDescent="0.25">
      <c r="A45" s="125">
        <v>38</v>
      </c>
      <c r="B45" s="126" t="s">
        <v>75</v>
      </c>
      <c r="C45" s="127" t="s">
        <v>76</v>
      </c>
      <c r="D45" s="108">
        <f ca="1">VLOOKUP(C45,'BẢNG TÍNH TRUY LĨNH LTT 1490'!B:V,21,FALSE)</f>
        <v>3523897.1999999997</v>
      </c>
      <c r="E45" s="124">
        <f ca="1">SUM(D45:D45)</f>
        <v>3523897.1999999997</v>
      </c>
      <c r="F45" s="16"/>
      <c r="G45" s="17"/>
    </row>
    <row r="46" spans="1:7" ht="15.75" x14ac:dyDescent="0.25">
      <c r="A46" s="125">
        <v>39</v>
      </c>
      <c r="B46" s="126" t="s">
        <v>77</v>
      </c>
      <c r="C46" s="127" t="s">
        <v>78</v>
      </c>
      <c r="D46" s="108">
        <f ca="1">VLOOKUP(C46,'BẢNG TÍNH TRUY LĨNH LTT 1490'!B:V,21,FALSE)</f>
        <v>3376020</v>
      </c>
      <c r="E46" s="124">
        <f ca="1">SUM(D46:D46)</f>
        <v>3376020</v>
      </c>
      <c r="F46" s="16"/>
      <c r="G46" s="17"/>
    </row>
    <row r="47" spans="1:7" ht="15.75" x14ac:dyDescent="0.25">
      <c r="A47" s="125">
        <v>40</v>
      </c>
      <c r="B47" s="126" t="s">
        <v>79</v>
      </c>
      <c r="C47" s="127" t="s">
        <v>80</v>
      </c>
      <c r="D47" s="108">
        <f ca="1">VLOOKUP(C47,'BẢNG TÍNH TRUY LĨNH LTT 1490'!B:V,21,FALSE)</f>
        <v>2557619.9999999995</v>
      </c>
      <c r="E47" s="124">
        <f ca="1">SUM(D47:D47)</f>
        <v>2557619.9999999995</v>
      </c>
      <c r="F47" s="16"/>
      <c r="G47" s="17"/>
    </row>
    <row r="48" spans="1:7" ht="15.75" x14ac:dyDescent="0.25">
      <c r="A48" s="125">
        <v>41</v>
      </c>
      <c r="B48" s="126" t="s">
        <v>81</v>
      </c>
      <c r="C48" s="127" t="s">
        <v>82</v>
      </c>
      <c r="D48" s="108">
        <f ca="1">VLOOKUP(C48,'BẢNG TÍNH TRUY LĨNH LTT 1490'!B:V,21,FALSE)</f>
        <v>4004059.8000000003</v>
      </c>
      <c r="E48" s="124">
        <f ca="1">SUM(D48:D48)</f>
        <v>4004059.8000000003</v>
      </c>
      <c r="F48" s="16"/>
      <c r="G48" s="17"/>
    </row>
    <row r="49" spans="1:7" ht="15.75" x14ac:dyDescent="0.25">
      <c r="A49" s="125">
        <v>42</v>
      </c>
      <c r="B49" s="126" t="s">
        <v>83</v>
      </c>
      <c r="C49" s="127" t="s">
        <v>84</v>
      </c>
      <c r="D49" s="108">
        <f ca="1">VLOOKUP(C49,'BẢNG TÍNH TRUY LĨNH LTT 1490'!B:V,21,FALSE)</f>
        <v>2693820</v>
      </c>
      <c r="E49" s="124">
        <f ca="1">SUM(D49:D49)</f>
        <v>2693820</v>
      </c>
      <c r="F49" s="16"/>
      <c r="G49" s="17"/>
    </row>
    <row r="50" spans="1:7" ht="15.75" x14ac:dyDescent="0.25">
      <c r="A50" s="125">
        <v>43</v>
      </c>
      <c r="B50" s="126" t="s">
        <v>85</v>
      </c>
      <c r="C50" s="127" t="s">
        <v>86</v>
      </c>
      <c r="D50" s="108">
        <f ca="1">VLOOKUP(C50,'BẢNG TÍNH TRUY LĨNH LTT 1490'!B:V,21,FALSE)</f>
        <v>2091420</v>
      </c>
      <c r="E50" s="124">
        <f ca="1">SUM(D50:D50)</f>
        <v>2091420</v>
      </c>
      <c r="F50" s="16"/>
      <c r="G50" s="17"/>
    </row>
    <row r="51" spans="1:7" ht="15.75" x14ac:dyDescent="0.25">
      <c r="A51" s="125">
        <v>44</v>
      </c>
      <c r="B51" s="126" t="s">
        <v>87</v>
      </c>
      <c r="C51" s="127" t="s">
        <v>88</v>
      </c>
      <c r="D51" s="108">
        <f ca="1">VLOOKUP(C51,'BẢNG TÍNH TRUY LĨNH LTT 1490'!B:V,21,FALSE)</f>
        <v>2526420</v>
      </c>
      <c r="E51" s="124">
        <f ca="1">SUM(D51:D51)</f>
        <v>2526420</v>
      </c>
      <c r="F51" s="16"/>
      <c r="G51" s="17"/>
    </row>
    <row r="52" spans="1:7" ht="15.75" x14ac:dyDescent="0.25">
      <c r="A52" s="125">
        <v>45</v>
      </c>
      <c r="B52" s="128">
        <v>3613215007835</v>
      </c>
      <c r="C52" s="127" t="s">
        <v>89</v>
      </c>
      <c r="D52" s="108">
        <f ca="1">VLOOKUP(C52,'BẢNG TÍNH TRUY LĨNH LTT 1490'!B:V,21,FALSE)</f>
        <v>3179220</v>
      </c>
      <c r="E52" s="124">
        <f ca="1">SUM(D52:D52)</f>
        <v>3179220</v>
      </c>
      <c r="F52" s="16"/>
      <c r="G52" s="17"/>
    </row>
    <row r="53" spans="1:7" ht="15.75" x14ac:dyDescent="0.25">
      <c r="A53" s="125">
        <v>46</v>
      </c>
      <c r="B53" s="126" t="s">
        <v>90</v>
      </c>
      <c r="C53" s="127" t="s">
        <v>91</v>
      </c>
      <c r="D53" s="108">
        <f ca="1">VLOOKUP(C53,'BẢNG TÍNH TRUY LĨNH LTT 1490'!B:V,21,FALSE)</f>
        <v>2881800</v>
      </c>
      <c r="E53" s="124">
        <f ca="1">SUM(D53:D53)</f>
        <v>2881800</v>
      </c>
      <c r="F53" s="16"/>
      <c r="G53" s="17"/>
    </row>
    <row r="54" spans="1:7" ht="15.75" x14ac:dyDescent="0.25">
      <c r="A54" s="125">
        <v>47</v>
      </c>
      <c r="B54" s="126" t="s">
        <v>92</v>
      </c>
      <c r="C54" s="127" t="s">
        <v>93</v>
      </c>
      <c r="D54" s="108">
        <f ca="1">VLOOKUP(C54,'BẢNG TÍNH TRUY LĨNH LTT 1490'!B:V,21,FALSE)</f>
        <v>2384519.9999999995</v>
      </c>
      <c r="E54" s="124">
        <f ca="1">SUM(D54:D54)</f>
        <v>2384519.9999999995</v>
      </c>
      <c r="F54" s="16"/>
      <c r="G54" s="17"/>
    </row>
    <row r="55" spans="1:7" ht="15.75" x14ac:dyDescent="0.25">
      <c r="A55" s="125">
        <v>48</v>
      </c>
      <c r="B55" s="126" t="s">
        <v>94</v>
      </c>
      <c r="C55" s="127" t="s">
        <v>95</v>
      </c>
      <c r="D55" s="108">
        <f ca="1">VLOOKUP(C55,'BẢNG TÍNH TRUY LĨNH LTT 1490'!B:V,21,FALSE)</f>
        <v>3741628.1999999997</v>
      </c>
      <c r="E55" s="124">
        <f ca="1">SUM(D55:D55)</f>
        <v>3741628.1999999997</v>
      </c>
      <c r="F55" s="16"/>
      <c r="G55" s="17"/>
    </row>
    <row r="56" spans="1:7" ht="15.75" x14ac:dyDescent="0.25">
      <c r="A56" s="125">
        <v>49</v>
      </c>
      <c r="B56" s="126" t="s">
        <v>96</v>
      </c>
      <c r="C56" s="127" t="s">
        <v>97</v>
      </c>
      <c r="D56" s="108">
        <f ca="1">VLOOKUP(C56,'BẢNG TÍNH TRUY LĨNH LTT 1490'!B:V,21,FALSE)</f>
        <v>3646989.5999999996</v>
      </c>
      <c r="E56" s="124">
        <f ca="1">SUM(D56:D56)</f>
        <v>3646989.5999999996</v>
      </c>
      <c r="F56" s="16"/>
      <c r="G56" s="17"/>
    </row>
    <row r="57" spans="1:7" ht="15.75" x14ac:dyDescent="0.25">
      <c r="A57" s="125">
        <v>50</v>
      </c>
      <c r="B57" s="126" t="s">
        <v>98</v>
      </c>
      <c r="C57" s="127" t="s">
        <v>99</v>
      </c>
      <c r="D57" s="108">
        <f ca="1">VLOOKUP(C57,'BẢNG TÍNH TRUY LĨNH LTT 1490'!B:V,21,FALSE)</f>
        <v>2617620</v>
      </c>
      <c r="E57" s="124">
        <f ca="1">SUM(D57:D57)</f>
        <v>2617620</v>
      </c>
      <c r="F57" s="16"/>
      <c r="G57" s="17"/>
    </row>
    <row r="58" spans="1:7" ht="15.75" x14ac:dyDescent="0.25">
      <c r="A58" s="125">
        <v>51</v>
      </c>
      <c r="B58" s="128">
        <v>3613205041229</v>
      </c>
      <c r="C58" s="127" t="s">
        <v>100</v>
      </c>
      <c r="D58" s="166">
        <f ca="1">VLOOKUP(C58,'BẢNG TÍNH TRUY LĨNH LTT 1490'!B:V,21,FALSE)</f>
        <v>1837380</v>
      </c>
      <c r="E58" s="124">
        <f ca="1">SUM(D58:D58)</f>
        <v>1837380</v>
      </c>
      <c r="F58" s="165"/>
      <c r="G58" s="17"/>
    </row>
    <row r="59" spans="1:7" ht="15.75" x14ac:dyDescent="0.25">
      <c r="A59" s="125">
        <v>52</v>
      </c>
      <c r="B59" s="126" t="s">
        <v>101</v>
      </c>
      <c r="C59" s="127" t="s">
        <v>102</v>
      </c>
      <c r="D59" s="166">
        <f ca="1">VLOOKUP(C59,'BẢNG TÍNH TRUY LĨNH LTT 1490'!B:V,21,FALSE)</f>
        <v>4103850.0000000009</v>
      </c>
      <c r="E59" s="124">
        <f ca="1">SUM(D59:D59)</f>
        <v>4103850.0000000009</v>
      </c>
      <c r="F59" s="16"/>
      <c r="G59" s="17"/>
    </row>
    <row r="60" spans="1:7" ht="15.75" x14ac:dyDescent="0.25">
      <c r="A60" s="125">
        <v>53</v>
      </c>
      <c r="B60" s="126" t="s">
        <v>103</v>
      </c>
      <c r="C60" s="127" t="s">
        <v>104</v>
      </c>
      <c r="D60" s="166">
        <f ca="1">VLOOKUP(C60,'BẢNG TÍNH TRUY LĨNH LTT 1490'!B:V,21,FALSE)</f>
        <v>2744100</v>
      </c>
      <c r="E60" s="124">
        <f ca="1">SUM(D60:D60)</f>
        <v>2744100</v>
      </c>
      <c r="F60" s="16"/>
      <c r="G60" s="17"/>
    </row>
    <row r="61" spans="1:7" ht="15.75" x14ac:dyDescent="0.25">
      <c r="A61" s="125">
        <v>54</v>
      </c>
      <c r="B61" s="126" t="s">
        <v>105</v>
      </c>
      <c r="C61" s="127" t="s">
        <v>106</v>
      </c>
      <c r="D61" s="166">
        <f ca="1">VLOOKUP(C61,'BẢNG TÍNH TRUY LĨNH LTT 1490'!B:V,21,FALSE)</f>
        <v>2946119.9999999991</v>
      </c>
      <c r="E61" s="124">
        <f ca="1">SUM(D61:D61)</f>
        <v>2946119.9999999991</v>
      </c>
      <c r="F61" s="16"/>
      <c r="G61" s="17"/>
    </row>
    <row r="62" spans="1:7" ht="15.75" x14ac:dyDescent="0.25">
      <c r="A62" s="125">
        <v>55</v>
      </c>
      <c r="B62" s="126" t="s">
        <v>107</v>
      </c>
      <c r="C62" s="127" t="s">
        <v>108</v>
      </c>
      <c r="D62" s="166">
        <f ca="1">VLOOKUP(C62,'BẢNG TÍNH TRUY LĨNH LTT 1490'!B:V,21,FALSE)</f>
        <v>3318256.3636363638</v>
      </c>
      <c r="E62" s="124">
        <f ca="1">SUM(D62:D62)</f>
        <v>3318256.3636363638</v>
      </c>
      <c r="F62" s="16"/>
      <c r="G62" s="17"/>
    </row>
    <row r="63" spans="1:7" ht="15.75" x14ac:dyDescent="0.25">
      <c r="A63" s="125">
        <v>56</v>
      </c>
      <c r="B63" s="126" t="s">
        <v>109</v>
      </c>
      <c r="C63" s="127" t="s">
        <v>110</v>
      </c>
      <c r="D63" s="166">
        <f ca="1">VLOOKUP(C63,'BẢNG TÍNH TRUY LĨNH LTT 1490'!B:V,21,FALSE)</f>
        <v>3454619.9999999991</v>
      </c>
      <c r="E63" s="124">
        <f ca="1">SUM(D63:D63)</f>
        <v>3454619.9999999991</v>
      </c>
      <c r="F63" s="16"/>
      <c r="G63" s="17"/>
    </row>
    <row r="64" spans="1:7" ht="15.75" x14ac:dyDescent="0.25">
      <c r="A64" s="125">
        <v>57</v>
      </c>
      <c r="B64" s="126" t="s">
        <v>111</v>
      </c>
      <c r="C64" s="127" t="s">
        <v>112</v>
      </c>
      <c r="D64" s="166">
        <f ca="1">VLOOKUP(C64,'BẢNG TÍNH TRUY LĨNH LTT 1490'!B:V,21,FALSE)</f>
        <v>1936019.9999999995</v>
      </c>
      <c r="E64" s="124">
        <f ca="1">SUM(D64:D64)</f>
        <v>1936019.9999999995</v>
      </c>
      <c r="F64" s="16"/>
      <c r="G64" s="17"/>
    </row>
    <row r="65" spans="1:7" ht="15.75" x14ac:dyDescent="0.25">
      <c r="A65" s="125">
        <v>58</v>
      </c>
      <c r="B65" s="126" t="s">
        <v>113</v>
      </c>
      <c r="C65" s="127" t="s">
        <v>114</v>
      </c>
      <c r="D65" s="166">
        <f ca="1">VLOOKUP(C65,'BẢNG TÍNH TRUY LĨNH LTT 1490'!B:V,21,FALSE)</f>
        <v>2246820</v>
      </c>
      <c r="E65" s="124">
        <f ca="1">SUM(D65:D65)</f>
        <v>2246820</v>
      </c>
      <c r="F65" s="16"/>
      <c r="G65" s="17"/>
    </row>
    <row r="66" spans="1:7" ht="15.75" x14ac:dyDescent="0.25">
      <c r="A66" s="125">
        <v>59</v>
      </c>
      <c r="B66" s="126" t="s">
        <v>115</v>
      </c>
      <c r="C66" s="127" t="s">
        <v>116</v>
      </c>
      <c r="D66" s="166">
        <f ca="1">VLOOKUP(C66,'BẢNG TÍNH TRUY LĨNH LTT 1490'!B:V,21,FALSE)</f>
        <v>3179220</v>
      </c>
      <c r="E66" s="124">
        <f ca="1">SUM(D66:D66)</f>
        <v>3179220</v>
      </c>
      <c r="F66" s="16"/>
      <c r="G66" s="17"/>
    </row>
    <row r="67" spans="1:7" ht="15.75" x14ac:dyDescent="0.25">
      <c r="A67" s="125">
        <v>60</v>
      </c>
      <c r="B67" s="129" t="s">
        <v>117</v>
      </c>
      <c r="C67" s="127" t="s">
        <v>118</v>
      </c>
      <c r="D67" s="166">
        <f ca="1">VLOOKUP(C67,'BẢNG TÍNH TRUY LĨNH LTT 1490'!B:V,21,FALSE)</f>
        <v>1998179.9999999995</v>
      </c>
      <c r="E67" s="124">
        <f ca="1">SUM(D67:D67)</f>
        <v>1998179.9999999995</v>
      </c>
      <c r="F67" s="16"/>
      <c r="G67" s="17"/>
    </row>
    <row r="68" spans="1:7" ht="15.75" x14ac:dyDescent="0.25">
      <c r="A68" s="125">
        <v>61</v>
      </c>
      <c r="B68" s="126" t="s">
        <v>119</v>
      </c>
      <c r="C68" s="127" t="s">
        <v>120</v>
      </c>
      <c r="D68" s="108">
        <f ca="1">VLOOKUP(C68,'BẢNG TÍNH TRUY LĨNH LTT 1490'!B:V,21,FALSE)</f>
        <v>5192850</v>
      </c>
      <c r="E68" s="124">
        <f ca="1">SUM(D68:D68)</f>
        <v>5192850</v>
      </c>
      <c r="F68" s="16"/>
      <c r="G68" s="17"/>
    </row>
    <row r="69" spans="1:7" ht="15.75" x14ac:dyDescent="0.25">
      <c r="A69" s="125">
        <v>62</v>
      </c>
      <c r="B69" s="126" t="s">
        <v>121</v>
      </c>
      <c r="C69" s="127" t="s">
        <v>122</v>
      </c>
      <c r="D69" s="108">
        <f ca="1">VLOOKUP(C69,'BẢNG TÍNH TRUY LĨNH LTT 1490'!B:V,21,FALSE)</f>
        <v>2942100</v>
      </c>
      <c r="E69" s="124">
        <f ca="1">SUM(D69:D69)</f>
        <v>2942100</v>
      </c>
      <c r="F69" s="16"/>
      <c r="G69" s="17"/>
    </row>
    <row r="70" spans="1:7" ht="15.75" x14ac:dyDescent="0.25">
      <c r="A70" s="125">
        <v>63</v>
      </c>
      <c r="B70" s="126" t="s">
        <v>123</v>
      </c>
      <c r="C70" s="127" t="s">
        <v>124</v>
      </c>
      <c r="D70" s="108">
        <f ca="1">VLOOKUP(C70,'BẢNG TÍNH TRUY LĨNH LTT 1490'!B:V,21,FALSE)</f>
        <v>3851635.8</v>
      </c>
      <c r="E70" s="124">
        <f ca="1">SUM(D70:D70)</f>
        <v>3851635.8</v>
      </c>
      <c r="F70" s="16"/>
      <c r="G70" s="17"/>
    </row>
    <row r="71" spans="1:7" ht="15.75" x14ac:dyDescent="0.25">
      <c r="A71" s="125">
        <v>64</v>
      </c>
      <c r="B71" s="126" t="s">
        <v>125</v>
      </c>
      <c r="C71" s="127" t="s">
        <v>126</v>
      </c>
      <c r="D71" s="108">
        <f ca="1">VLOOKUP(C71,'BẢNG TÍNH TRUY LĨNH LTT 1490'!B:V,21,FALSE)</f>
        <v>2870999.9999999995</v>
      </c>
      <c r="E71" s="124">
        <f ca="1">SUM(D71:D71)</f>
        <v>2870999.9999999995</v>
      </c>
      <c r="F71" s="16"/>
      <c r="G71" s="17"/>
    </row>
    <row r="72" spans="1:7" ht="15.75" x14ac:dyDescent="0.25">
      <c r="A72" s="125">
        <v>65</v>
      </c>
      <c r="B72" s="126" t="s">
        <v>127</v>
      </c>
      <c r="C72" s="127" t="s">
        <v>128</v>
      </c>
      <c r="D72" s="108">
        <f ca="1">VLOOKUP(C72,'BẢNG TÍNH TRUY LĨNH LTT 1490'!B:V,21,FALSE)</f>
        <v>2254590</v>
      </c>
      <c r="E72" s="124">
        <f ca="1">SUM(D72:D72)</f>
        <v>2254590</v>
      </c>
      <c r="F72" s="16"/>
      <c r="G72" s="17"/>
    </row>
    <row r="73" spans="1:7" ht="15.75" x14ac:dyDescent="0.25">
      <c r="A73" s="125">
        <v>66</v>
      </c>
      <c r="B73" s="126" t="s">
        <v>129</v>
      </c>
      <c r="C73" s="127" t="s">
        <v>130</v>
      </c>
      <c r="D73" s="108">
        <f ca="1">VLOOKUP(C73,'BẢNG TÍNH TRUY LĨNH LTT 1490'!B:V,21,FALSE)</f>
        <v>1780620</v>
      </c>
      <c r="E73" s="124">
        <f ca="1">SUM(D73:D73)</f>
        <v>1780620</v>
      </c>
      <c r="F73" s="16"/>
      <c r="G73" s="17"/>
    </row>
    <row r="74" spans="1:7" ht="15.75" x14ac:dyDescent="0.25">
      <c r="A74" s="125">
        <v>67</v>
      </c>
      <c r="B74" s="128">
        <v>3613215000241</v>
      </c>
      <c r="C74" s="127" t="s">
        <v>131</v>
      </c>
      <c r="D74" s="108">
        <f ca="1">VLOOKUP(C74,'BẢNG TÍNH TRUY LĨNH LTT 1490'!B:V,21,FALSE)</f>
        <v>1844190</v>
      </c>
      <c r="E74" s="124">
        <f ca="1">SUM(D74:D74)</f>
        <v>1844190</v>
      </c>
      <c r="F74" s="16"/>
      <c r="G74" s="17"/>
    </row>
    <row r="75" spans="1:7" ht="15.75" x14ac:dyDescent="0.25">
      <c r="A75" s="125">
        <v>68</v>
      </c>
      <c r="B75" s="126" t="s">
        <v>132</v>
      </c>
      <c r="C75" s="127" t="s">
        <v>133</v>
      </c>
      <c r="D75" s="108">
        <f ca="1">VLOOKUP(C75,'BẢNG TÍNH TRUY LĨNH LTT 1490'!B:V,21,FALSE)</f>
        <v>2754990</v>
      </c>
      <c r="E75" s="124">
        <f ca="1">SUM(D75:D75)</f>
        <v>2754990</v>
      </c>
      <c r="F75" s="16"/>
      <c r="G75" s="17"/>
    </row>
    <row r="76" spans="1:7" ht="15.75" x14ac:dyDescent="0.25">
      <c r="A76" s="125">
        <v>69</v>
      </c>
      <c r="B76" s="126" t="s">
        <v>134</v>
      </c>
      <c r="C76" s="127" t="s">
        <v>135</v>
      </c>
      <c r="D76" s="108">
        <f ca="1">VLOOKUP(C76,'BẢNG TÍNH TRUY LĨNH LTT 1490'!B:V,21,FALSE)</f>
        <v>1123410</v>
      </c>
      <c r="E76" s="124">
        <f ca="1">SUM(D76:D76)</f>
        <v>1123410</v>
      </c>
      <c r="F76" s="16"/>
      <c r="G76" s="17"/>
    </row>
    <row r="77" spans="1:7" ht="15.75" x14ac:dyDescent="0.25">
      <c r="A77" s="125">
        <v>70</v>
      </c>
      <c r="B77" s="126" t="s">
        <v>136</v>
      </c>
      <c r="C77" s="127" t="s">
        <v>137</v>
      </c>
      <c r="D77" s="108">
        <f ca="1">VLOOKUP(C77,'BẢNG TÍNH TRUY LĨNH LTT 1490'!B:V,21,FALSE)</f>
        <v>3523897.1999999997</v>
      </c>
      <c r="E77" s="124">
        <f ca="1">SUM(D77:D77)</f>
        <v>3523897.1999999997</v>
      </c>
      <c r="F77" s="16"/>
      <c r="G77" s="17"/>
    </row>
    <row r="78" spans="1:7" ht="15.75" x14ac:dyDescent="0.25">
      <c r="A78" s="125">
        <v>71</v>
      </c>
      <c r="B78" s="126" t="s">
        <v>138</v>
      </c>
      <c r="C78" s="127" t="s">
        <v>139</v>
      </c>
      <c r="D78" s="108">
        <f ca="1">VLOOKUP(C78,'BẢNG TÍNH TRUY LĨNH LTT 1490'!B:V,21,FALSE)</f>
        <v>2091420</v>
      </c>
      <c r="E78" s="124">
        <f ca="1">SUM(D78:D78)</f>
        <v>2091420</v>
      </c>
      <c r="F78" s="16"/>
      <c r="G78" s="17"/>
    </row>
    <row r="79" spans="1:7" ht="15.75" x14ac:dyDescent="0.25">
      <c r="A79" s="125">
        <v>72</v>
      </c>
      <c r="B79" s="126" t="s">
        <v>140</v>
      </c>
      <c r="C79" s="127" t="s">
        <v>141</v>
      </c>
      <c r="D79" s="108">
        <f ca="1">VLOOKUP(C79,'BẢNG TÍNH TRUY LĨNH LTT 1490'!B:V,21,FALSE)</f>
        <v>4072050</v>
      </c>
      <c r="E79" s="124">
        <f ca="1">SUM(D79:D79)</f>
        <v>4072050</v>
      </c>
      <c r="F79" s="16"/>
      <c r="G79" s="17"/>
    </row>
    <row r="80" spans="1:7" ht="15.75" x14ac:dyDescent="0.25">
      <c r="A80" s="125">
        <v>73</v>
      </c>
      <c r="B80" s="129" t="s">
        <v>142</v>
      </c>
      <c r="C80" s="127" t="s">
        <v>143</v>
      </c>
      <c r="D80" s="108">
        <f ca="1">VLOOKUP(C80,'BẢNG TÍNH TRUY LĨNH LTT 1490'!B:V,21,FALSE)</f>
        <v>1998179.9999999995</v>
      </c>
      <c r="E80" s="124">
        <f ca="1">SUM(D80:D80)</f>
        <v>1998179.9999999995</v>
      </c>
      <c r="F80" s="16"/>
      <c r="G80" s="17"/>
    </row>
    <row r="81" spans="1:7" ht="15.75" x14ac:dyDescent="0.25">
      <c r="A81" s="125">
        <v>74</v>
      </c>
      <c r="B81" s="126" t="s">
        <v>144</v>
      </c>
      <c r="C81" s="127" t="s">
        <v>145</v>
      </c>
      <c r="D81" s="108">
        <f ca="1">VLOOKUP(C81,'BẢNG TÍNH TRUY LĨNH LTT 1490'!B:V,21,FALSE)</f>
        <v>3318210.0000000009</v>
      </c>
      <c r="E81" s="124">
        <f ca="1">SUM(D81:D81)</f>
        <v>3318210.0000000009</v>
      </c>
      <c r="F81" s="16"/>
      <c r="G81" s="17"/>
    </row>
    <row r="82" spans="1:7" ht="15.75" x14ac:dyDescent="0.25">
      <c r="A82" s="125">
        <v>75</v>
      </c>
      <c r="B82" s="126" t="s">
        <v>146</v>
      </c>
      <c r="C82" s="127" t="s">
        <v>147</v>
      </c>
      <c r="D82" s="108">
        <f ca="1">VLOOKUP(C82,'BẢNG TÍNH TRUY LĨNH LTT 1490'!B:V,21,FALSE)</f>
        <v>2254590</v>
      </c>
      <c r="E82" s="124">
        <f ca="1">SUM(D82:D82)</f>
        <v>2254590</v>
      </c>
      <c r="F82" s="16"/>
      <c r="G82" s="17"/>
    </row>
    <row r="83" spans="1:7" ht="15.75" x14ac:dyDescent="0.25">
      <c r="A83" s="125">
        <v>76</v>
      </c>
      <c r="B83" s="126" t="s">
        <v>148</v>
      </c>
      <c r="C83" s="127" t="s">
        <v>149</v>
      </c>
      <c r="D83" s="108">
        <f ca="1">VLOOKUP(C83,'BẢNG TÍNH TRUY LĨNH LTT 1490'!B:V,21,FALSE)</f>
        <v>2844240.0000000005</v>
      </c>
      <c r="E83" s="124">
        <f ca="1">SUM(D83:D83)</f>
        <v>2844240.0000000005</v>
      </c>
      <c r="F83" s="16"/>
      <c r="G83" s="17"/>
    </row>
    <row r="84" spans="1:7" ht="15.75" x14ac:dyDescent="0.25">
      <c r="A84" s="125">
        <v>77</v>
      </c>
      <c r="B84" s="126" t="s">
        <v>150</v>
      </c>
      <c r="C84" s="127" t="s">
        <v>151</v>
      </c>
      <c r="D84" s="108">
        <f ca="1">VLOOKUP(C84,'BẢNG TÍNH TRUY LĨNH LTT 1490'!B:V,21,FALSE)</f>
        <v>4595107.8000000007</v>
      </c>
      <c r="E84" s="124">
        <f ca="1">SUM(D84:D84)</f>
        <v>4595107.8000000007</v>
      </c>
      <c r="F84" s="16"/>
      <c r="G84" s="17"/>
    </row>
    <row r="85" spans="1:7" ht="15.75" x14ac:dyDescent="0.25">
      <c r="A85" s="125">
        <v>78</v>
      </c>
      <c r="B85" s="126" t="s">
        <v>152</v>
      </c>
      <c r="C85" s="127" t="s">
        <v>153</v>
      </c>
      <c r="D85" s="108">
        <f ca="1">VLOOKUP(C85,'BẢNG TÍNH TRUY LĨNH LTT 1490'!B:V,21,FALSE)</f>
        <v>2714220</v>
      </c>
      <c r="E85" s="124">
        <f ca="1">SUM(D85:D85)</f>
        <v>2714220</v>
      </c>
      <c r="F85" s="16"/>
      <c r="G85" s="17"/>
    </row>
    <row r="86" spans="1:7" ht="15.75" x14ac:dyDescent="0.25">
      <c r="A86" s="125">
        <v>79</v>
      </c>
      <c r="B86" s="126" t="s">
        <v>154</v>
      </c>
      <c r="C86" s="127" t="s">
        <v>155</v>
      </c>
      <c r="D86" s="108">
        <f ca="1">VLOOKUP(C86,'BẢNG TÍNH TRUY LĨNH LTT 1490'!B:V,21,FALSE)</f>
        <v>2331420</v>
      </c>
      <c r="E86" s="124">
        <f ca="1">SUM(D86:D86)</f>
        <v>2331420</v>
      </c>
      <c r="F86" s="16"/>
      <c r="G86" s="17"/>
    </row>
    <row r="87" spans="1:7" ht="15.75" x14ac:dyDescent="0.25">
      <c r="A87" s="125">
        <v>80</v>
      </c>
      <c r="B87" s="126" t="s">
        <v>156</v>
      </c>
      <c r="C87" s="127" t="s">
        <v>157</v>
      </c>
      <c r="D87" s="108">
        <f ca="1">VLOOKUP(C87,'BẢNG TÍNH TRUY LĨNH LTT 1490'!B:V,21,FALSE)</f>
        <v>2506620</v>
      </c>
      <c r="E87" s="124">
        <f ca="1">SUM(D87:D87)</f>
        <v>2506620</v>
      </c>
      <c r="F87" s="16"/>
      <c r="G87" s="17"/>
    </row>
    <row r="88" spans="1:7" ht="15.75" x14ac:dyDescent="0.25">
      <c r="A88" s="125">
        <v>81</v>
      </c>
      <c r="B88" s="126" t="s">
        <v>158</v>
      </c>
      <c r="C88" s="127" t="s">
        <v>159</v>
      </c>
      <c r="D88" s="108">
        <f ca="1">VLOOKUP(C88,'BẢNG TÍNH TRUY LĨNH LTT 1490'!B:V,21,FALSE)</f>
        <v>3763897.1999999993</v>
      </c>
      <c r="E88" s="124">
        <f ca="1">SUM(D88:D88)</f>
        <v>3763897.1999999993</v>
      </c>
      <c r="F88" s="16"/>
      <c r="G88" s="17"/>
    </row>
    <row r="89" spans="1:7" ht="15.75" x14ac:dyDescent="0.25">
      <c r="A89" s="125">
        <v>82</v>
      </c>
      <c r="B89" s="126" t="s">
        <v>160</v>
      </c>
      <c r="C89" s="127" t="s">
        <v>161</v>
      </c>
      <c r="D89" s="108">
        <f ca="1">VLOOKUP(C89,'BẢNG TÍNH TRUY LĨNH LTT 1490'!B:V,21,FALSE)</f>
        <v>3738535.8000000003</v>
      </c>
      <c r="E89" s="124">
        <f ca="1">SUM(D89:D89)</f>
        <v>3738535.8000000003</v>
      </c>
      <c r="F89" s="16"/>
      <c r="G89" s="17"/>
    </row>
    <row r="90" spans="1:7" ht="15.75" x14ac:dyDescent="0.25">
      <c r="A90" s="125">
        <v>83</v>
      </c>
      <c r="B90" s="126" t="s">
        <v>162</v>
      </c>
      <c r="C90" s="127" t="s">
        <v>163</v>
      </c>
      <c r="D90" s="108">
        <f ca="1">VLOOKUP(C90,'BẢNG TÍNH TRUY LĨNH LTT 1490'!B:V,21,FALSE)</f>
        <v>3120510</v>
      </c>
      <c r="E90" s="124">
        <f ca="1">SUM(D90:D90)</f>
        <v>3120510</v>
      </c>
      <c r="F90" s="16"/>
      <c r="G90" s="17"/>
    </row>
    <row r="91" spans="1:7" ht="15.75" x14ac:dyDescent="0.25">
      <c r="A91" s="125">
        <v>84</v>
      </c>
      <c r="B91" s="126" t="s">
        <v>164</v>
      </c>
      <c r="C91" s="127" t="s">
        <v>165</v>
      </c>
      <c r="D91" s="108">
        <f ca="1">VLOOKUP(C91,'BẢNG TÍNH TRUY LĨNH LTT 1490'!B:V,21,FALSE)</f>
        <v>4243617.6181818182</v>
      </c>
      <c r="E91" s="124">
        <f ca="1">SUM(D91:D91)</f>
        <v>4243617.6181818182</v>
      </c>
      <c r="F91" s="16"/>
      <c r="G91" s="17"/>
    </row>
    <row r="92" spans="1:7" ht="15.75" x14ac:dyDescent="0.25">
      <c r="A92" s="125">
        <v>85</v>
      </c>
      <c r="B92" s="126" t="s">
        <v>166</v>
      </c>
      <c r="C92" s="127" t="s">
        <v>167</v>
      </c>
      <c r="D92" s="108">
        <f ca="1">VLOOKUP(C92,'BẢNG TÍNH TRUY LĨNH LTT 1490'!B:V,21,FALSE)</f>
        <v>2487690</v>
      </c>
      <c r="E92" s="124">
        <f ca="1">SUM(D92:D92)</f>
        <v>2487690</v>
      </c>
      <c r="F92" s="16"/>
      <c r="G92" s="17"/>
    </row>
    <row r="93" spans="1:7" ht="15.75" x14ac:dyDescent="0.25">
      <c r="A93" s="125">
        <v>86</v>
      </c>
      <c r="B93" s="126" t="s">
        <v>168</v>
      </c>
      <c r="C93" s="127" t="s">
        <v>169</v>
      </c>
      <c r="D93" s="108">
        <f ca="1">VLOOKUP(C93,'BẢNG TÍNH TRUY LĨNH LTT 1490'!B:V,21,FALSE)</f>
        <v>3179220</v>
      </c>
      <c r="E93" s="124">
        <f ca="1">SUM(D93:D93)</f>
        <v>3179220</v>
      </c>
      <c r="F93" s="16"/>
      <c r="G93" s="17"/>
    </row>
    <row r="94" spans="1:7" ht="15.75" x14ac:dyDescent="0.25">
      <c r="A94" s="125">
        <v>87</v>
      </c>
      <c r="B94" s="126" t="s">
        <v>170</v>
      </c>
      <c r="C94" s="127" t="s">
        <v>171</v>
      </c>
      <c r="D94" s="108">
        <f ca="1">VLOOKUP(C94,'BẢNG TÍNH TRUY LĨNH LTT 1490'!B:V,21,FALSE)</f>
        <v>3454619.9999999991</v>
      </c>
      <c r="E94" s="124">
        <f ca="1">SUM(D94:D94)</f>
        <v>3454619.9999999991</v>
      </c>
      <c r="F94" s="16"/>
      <c r="G94" s="17"/>
    </row>
    <row r="95" spans="1:7" ht="15.75" x14ac:dyDescent="0.25">
      <c r="A95" s="125">
        <v>88</v>
      </c>
      <c r="B95" s="126" t="s">
        <v>172</v>
      </c>
      <c r="C95" s="127" t="s">
        <v>173</v>
      </c>
      <c r="D95" s="108">
        <f ca="1">VLOOKUP(C95,'BẢNG TÍNH TRUY LĨNH LTT 1490'!B:V,21,FALSE)</f>
        <v>2091420</v>
      </c>
      <c r="E95" s="124">
        <f ca="1">SUM(D95:D95)</f>
        <v>2091420</v>
      </c>
      <c r="F95" s="16"/>
      <c r="G95" s="17"/>
    </row>
    <row r="96" spans="1:7" ht="15.75" x14ac:dyDescent="0.25">
      <c r="A96" s="125">
        <v>89</v>
      </c>
      <c r="B96" s="126" t="s">
        <v>174</v>
      </c>
      <c r="C96" s="127" t="s">
        <v>175</v>
      </c>
      <c r="D96" s="108">
        <f ca="1">VLOOKUP(C96,'BẢNG TÍNH TRUY LĨNH LTT 1490'!B:V,21,FALSE)</f>
        <v>748940</v>
      </c>
      <c r="E96" s="124">
        <f ca="1">SUM(D96:D96)</f>
        <v>748940</v>
      </c>
      <c r="F96" s="16"/>
      <c r="G96" s="17"/>
    </row>
    <row r="97" spans="1:7" ht="15.75" x14ac:dyDescent="0.25">
      <c r="A97" s="125">
        <v>90</v>
      </c>
      <c r="B97" s="126" t="s">
        <v>176</v>
      </c>
      <c r="C97" s="127" t="s">
        <v>345</v>
      </c>
      <c r="D97" s="108">
        <f ca="1">VLOOKUP(C97,'BẢNG TÍNH TRUY LĨNH LTT 1490'!B:V,21,FALSE)</f>
        <v>2402220</v>
      </c>
      <c r="E97" s="124">
        <f ca="1">SUM(D97:D97)</f>
        <v>2402220</v>
      </c>
      <c r="F97" s="16"/>
      <c r="G97" s="17"/>
    </row>
    <row r="98" spans="1:7" ht="15.75" x14ac:dyDescent="0.25">
      <c r="A98" s="125">
        <v>91</v>
      </c>
      <c r="B98" s="126" t="s">
        <v>177</v>
      </c>
      <c r="C98" s="127" t="s">
        <v>178</v>
      </c>
      <c r="D98" s="108">
        <f ca="1">VLOOKUP(C98,'BẢNG TÍNH TRUY LĨNH LTT 1490'!B:V,21,FALSE)</f>
        <v>3334619.9999999991</v>
      </c>
      <c r="E98" s="124">
        <f ca="1">SUM(D98:D98)</f>
        <v>3334619.9999999991</v>
      </c>
      <c r="F98" s="16"/>
      <c r="G98" s="17"/>
    </row>
    <row r="99" spans="1:7" ht="15.75" x14ac:dyDescent="0.25">
      <c r="A99" s="125">
        <v>92</v>
      </c>
      <c r="B99" s="126" t="s">
        <v>179</v>
      </c>
      <c r="C99" s="127" t="s">
        <v>180</v>
      </c>
      <c r="D99" s="108">
        <f ca="1">VLOOKUP(C99,'BẢNG TÍNH TRUY LĨNH LTT 1490'!B:V,21,FALSE)</f>
        <v>5566952.9999999991</v>
      </c>
      <c r="E99" s="124">
        <f ca="1">SUM(D99:D99)</f>
        <v>5566952.9999999991</v>
      </c>
      <c r="F99" s="16"/>
      <c r="G99" s="17"/>
    </row>
    <row r="100" spans="1:7" ht="15.75" x14ac:dyDescent="0.25">
      <c r="A100" s="125">
        <v>93</v>
      </c>
      <c r="B100" s="126" t="s">
        <v>181</v>
      </c>
      <c r="C100" s="127" t="s">
        <v>182</v>
      </c>
      <c r="D100" s="108">
        <f ca="1">VLOOKUP(C100,'BẢNG TÍNH TRUY LĨNH LTT 1490'!B:V,21,FALSE)</f>
        <v>2774219.9999999995</v>
      </c>
      <c r="E100" s="124">
        <f ca="1">SUM(D100:D100)</f>
        <v>2774219.9999999995</v>
      </c>
      <c r="F100" s="16"/>
      <c r="G100" s="17"/>
    </row>
    <row r="101" spans="1:7" ht="15.75" x14ac:dyDescent="0.25">
      <c r="A101" s="125">
        <v>94</v>
      </c>
      <c r="B101" s="126" t="s">
        <v>183</v>
      </c>
      <c r="C101" s="127" t="s">
        <v>184</v>
      </c>
      <c r="D101" s="108">
        <f ca="1">VLOOKUP(C101,'BẢNG TÍNH TRUY LĨNH LTT 1490'!B:V,21,FALSE)</f>
        <v>2965620.0000000005</v>
      </c>
      <c r="E101" s="124">
        <f ca="1">SUM(D101:D101)</f>
        <v>2965620.0000000005</v>
      </c>
      <c r="F101" s="16"/>
      <c r="G101" s="17"/>
    </row>
    <row r="102" spans="1:7" ht="15.75" x14ac:dyDescent="0.25">
      <c r="A102" s="125">
        <v>95</v>
      </c>
      <c r="B102" s="126" t="s">
        <v>185</v>
      </c>
      <c r="C102" s="127" t="s">
        <v>186</v>
      </c>
      <c r="D102" s="108">
        <f ca="1">VLOOKUP(C102,'BẢNG TÍNH TRUY LĨNH LTT 1490'!B:V,21,FALSE)</f>
        <v>3334619.9999999991</v>
      </c>
      <c r="E102" s="124">
        <f ca="1">SUM(D102:D102)</f>
        <v>3334619.9999999991</v>
      </c>
      <c r="F102" s="16"/>
      <c r="G102" s="17"/>
    </row>
    <row r="103" spans="1:7" ht="15.75" x14ac:dyDescent="0.25">
      <c r="A103" s="125">
        <v>96</v>
      </c>
      <c r="B103" s="128" t="s">
        <v>187</v>
      </c>
      <c r="C103" s="127" t="s">
        <v>188</v>
      </c>
      <c r="D103" s="108">
        <f ca="1">VLOOKUP(C103,'BẢNG TÍNH TRUY LĨNH LTT 1490'!B:V,21,FALSE)</f>
        <v>4977960</v>
      </c>
      <c r="E103" s="124">
        <f ca="1">SUM(D103:D103)</f>
        <v>4977960</v>
      </c>
      <c r="F103" s="16"/>
      <c r="G103" s="17"/>
    </row>
    <row r="104" spans="1:7" ht="15.75" x14ac:dyDescent="0.25">
      <c r="A104" s="125">
        <v>97</v>
      </c>
      <c r="B104" s="128" t="s">
        <v>189</v>
      </c>
      <c r="C104" s="127" t="s">
        <v>190</v>
      </c>
      <c r="D104" s="108">
        <f ca="1">VLOOKUP(C104,'BẢNG TÍNH TRUY LĨNH LTT 1490'!B:V,21,FALSE)</f>
        <v>1967040</v>
      </c>
      <c r="E104" s="124">
        <f ca="1">SUM(D104:D104)</f>
        <v>1967040</v>
      </c>
      <c r="F104" s="16"/>
      <c r="G104" s="17"/>
    </row>
    <row r="105" spans="1:7" ht="15.75" x14ac:dyDescent="0.25">
      <c r="A105" s="125">
        <v>98</v>
      </c>
      <c r="B105" s="128" t="s">
        <v>191</v>
      </c>
      <c r="C105" s="127" t="s">
        <v>192</v>
      </c>
      <c r="D105" s="108">
        <f ca="1">VLOOKUP(C105,'BẢNG TÍNH TRUY LĨNH LTT 1490'!B:V,21,FALSE)</f>
        <v>2151000</v>
      </c>
      <c r="E105" s="124">
        <f ca="1">SUM(D105:D105)</f>
        <v>2151000</v>
      </c>
      <c r="F105" s="16"/>
      <c r="G105" s="17"/>
    </row>
    <row r="106" spans="1:7" ht="15.75" x14ac:dyDescent="0.25">
      <c r="A106" s="125">
        <v>99</v>
      </c>
      <c r="B106" s="128" t="s">
        <v>193</v>
      </c>
      <c r="C106" s="127" t="s">
        <v>194</v>
      </c>
      <c r="D106" s="108">
        <f ca="1">VLOOKUP(C106,'BẢNG TÍNH TRUY LĨNH LTT 1490'!B:V,21,FALSE)</f>
        <v>2821800.0000000005</v>
      </c>
      <c r="E106" s="124">
        <f ca="1">SUM(D106:D106)</f>
        <v>2821800.0000000005</v>
      </c>
      <c r="F106" s="16"/>
      <c r="G106" s="17"/>
    </row>
    <row r="107" spans="1:7" ht="15.75" x14ac:dyDescent="0.25">
      <c r="A107" s="125">
        <v>100</v>
      </c>
      <c r="B107" s="128" t="s">
        <v>195</v>
      </c>
      <c r="C107" s="127" t="s">
        <v>196</v>
      </c>
      <c r="D107" s="108">
        <f ca="1">VLOOKUP(C107,'BẢNG TÍNH TRUY LĨNH LTT 1490'!B:V,21,FALSE)</f>
        <v>3258210</v>
      </c>
      <c r="E107" s="124">
        <f ca="1">SUM(D107:D107)</f>
        <v>3258210</v>
      </c>
      <c r="F107" s="16"/>
      <c r="G107" s="17"/>
    </row>
    <row r="108" spans="1:7" ht="15.75" x14ac:dyDescent="0.25">
      <c r="A108" s="125">
        <v>101</v>
      </c>
      <c r="B108" s="128" t="s">
        <v>197</v>
      </c>
      <c r="C108" s="127" t="s">
        <v>198</v>
      </c>
      <c r="D108" s="108">
        <f ca="1">VLOOKUP(C108,'BẢNG TÍNH TRUY LĨNH LTT 1490'!B:V,21,FALSE)</f>
        <v>1936019.9999999995</v>
      </c>
      <c r="E108" s="124">
        <f ca="1">SUM(D108:D108)</f>
        <v>1936019.9999999995</v>
      </c>
      <c r="F108" s="16"/>
      <c r="G108" s="17"/>
    </row>
    <row r="109" spans="1:7" ht="15.75" x14ac:dyDescent="0.25">
      <c r="A109" s="125">
        <v>102</v>
      </c>
      <c r="B109" s="128" t="s">
        <v>199</v>
      </c>
      <c r="C109" s="127" t="s">
        <v>200</v>
      </c>
      <c r="D109" s="108">
        <f ca="1">VLOOKUP(C109,'BẢNG TÍNH TRUY LĨNH LTT 1490'!B:V,21,FALSE)</f>
        <v>2391420</v>
      </c>
      <c r="E109" s="124">
        <f ca="1">SUM(D109:D109)</f>
        <v>2391420</v>
      </c>
      <c r="F109" s="16"/>
      <c r="G109" s="17"/>
    </row>
    <row r="110" spans="1:7" ht="15.75" x14ac:dyDescent="0.25">
      <c r="A110" s="125">
        <v>103</v>
      </c>
      <c r="B110" s="128">
        <v>3613205008608</v>
      </c>
      <c r="C110" s="127" t="s">
        <v>201</v>
      </c>
      <c r="D110" s="108">
        <f ca="1">VLOOKUP(C110,'BẢNG TÍNH TRUY LĨNH LTT 1490'!B:V,21,FALSE)</f>
        <v>1256580</v>
      </c>
      <c r="E110" s="124">
        <f ca="1">SUM(D110:D110)</f>
        <v>1256580</v>
      </c>
      <c r="F110" s="16"/>
      <c r="G110" s="17"/>
    </row>
    <row r="111" spans="1:7" ht="15.75" x14ac:dyDescent="0.25">
      <c r="A111" s="125">
        <v>104</v>
      </c>
      <c r="B111" s="128" t="s">
        <v>202</v>
      </c>
      <c r="C111" s="127" t="s">
        <v>203</v>
      </c>
      <c r="D111" s="108">
        <f ca="1">VLOOKUP(C111,'BẢNG TÍNH TRUY LĨNH LTT 1490'!B:V,21,FALSE)</f>
        <v>2254590</v>
      </c>
      <c r="E111" s="124">
        <f ca="1">SUM(D111:D111)</f>
        <v>2254590</v>
      </c>
      <c r="F111" s="16"/>
      <c r="G111" s="17"/>
    </row>
    <row r="112" spans="1:7" ht="15.75" x14ac:dyDescent="0.25">
      <c r="A112" s="125">
        <v>105</v>
      </c>
      <c r="B112" s="128" t="s">
        <v>204</v>
      </c>
      <c r="C112" s="127" t="s">
        <v>205</v>
      </c>
      <c r="D112" s="108">
        <f ca="1">VLOOKUP(C112,'BẢNG TÍNH TRUY LĨNH LTT 1490'!B:V,21,FALSE)</f>
        <v>2254590</v>
      </c>
      <c r="E112" s="124">
        <f ca="1">SUM(D112:D112)</f>
        <v>2254590</v>
      </c>
      <c r="F112" s="16"/>
      <c r="G112" s="17"/>
    </row>
    <row r="113" spans="1:7" ht="15.75" x14ac:dyDescent="0.25">
      <c r="A113" s="125">
        <v>106</v>
      </c>
      <c r="B113" s="128" t="s">
        <v>206</v>
      </c>
      <c r="C113" s="127" t="s">
        <v>207</v>
      </c>
      <c r="D113" s="108">
        <f ca="1">VLOOKUP(C113,'BẢNG TÍNH TRUY LĨNH LTT 1490'!B:V,21,FALSE)</f>
        <v>4211635.8</v>
      </c>
      <c r="E113" s="124">
        <f ca="1">SUM(D113:D113)</f>
        <v>4211635.8</v>
      </c>
      <c r="F113" s="16"/>
      <c r="G113" s="17"/>
    </row>
    <row r="114" spans="1:7" ht="15.75" x14ac:dyDescent="0.25">
      <c r="A114" s="125">
        <v>107</v>
      </c>
      <c r="B114" s="128" t="s">
        <v>208</v>
      </c>
      <c r="C114" s="127" t="s">
        <v>209</v>
      </c>
      <c r="D114" s="108">
        <f ca="1">VLOOKUP(C114,'BẢNG TÍNH TRUY LĨNH LTT 1490'!B:V,21,FALSE)</f>
        <v>3978535.8</v>
      </c>
      <c r="E114" s="124">
        <f ca="1">SUM(D114:D114)</f>
        <v>3978535.8</v>
      </c>
      <c r="F114" s="16"/>
      <c r="G114" s="17"/>
    </row>
    <row r="115" spans="1:7" ht="15.75" x14ac:dyDescent="0.25">
      <c r="A115" s="125">
        <v>108</v>
      </c>
      <c r="B115" s="128" t="s">
        <v>210</v>
      </c>
      <c r="C115" s="127" t="s">
        <v>211</v>
      </c>
      <c r="D115" s="108">
        <f ca="1">VLOOKUP(C115,'BẢNG TÍNH TRUY LĨNH LTT 1490'!B:V,21,FALSE)</f>
        <v>3915443.4000000004</v>
      </c>
      <c r="E115" s="124">
        <f ca="1">SUM(D115:D115)</f>
        <v>3915443.4000000004</v>
      </c>
      <c r="F115" s="16"/>
      <c r="G115" s="17"/>
    </row>
    <row r="116" spans="1:7" ht="15.75" x14ac:dyDescent="0.25">
      <c r="A116" s="125">
        <v>109</v>
      </c>
      <c r="B116" s="128" t="s">
        <v>212</v>
      </c>
      <c r="C116" s="127" t="s">
        <v>213</v>
      </c>
      <c r="D116" s="108">
        <f ca="1">VLOOKUP(C116,'BẢNG TÍNH TRUY LĨNH LTT 1490'!B:V,21,FALSE)</f>
        <v>2762220</v>
      </c>
      <c r="E116" s="124">
        <f ca="1">SUM(D116:D116)</f>
        <v>2762220</v>
      </c>
      <c r="F116" s="16"/>
      <c r="G116" s="17"/>
    </row>
    <row r="117" spans="1:7" ht="15.75" x14ac:dyDescent="0.25">
      <c r="A117" s="125">
        <v>110</v>
      </c>
      <c r="B117" s="128" t="s">
        <v>214</v>
      </c>
      <c r="C117" s="127" t="s">
        <v>215</v>
      </c>
      <c r="D117" s="108">
        <f ca="1">VLOOKUP(C117,'BẢNG TÍNH TRUY LĨNH LTT 1490'!B:V,21,FALSE)</f>
        <v>2557619.9999999995</v>
      </c>
      <c r="E117" s="124">
        <f ca="1">SUM(D117:D117)</f>
        <v>2557619.9999999995</v>
      </c>
      <c r="F117" s="16"/>
      <c r="G117" s="17"/>
    </row>
    <row r="118" spans="1:7" ht="15.75" x14ac:dyDescent="0.25">
      <c r="A118" s="125">
        <v>111</v>
      </c>
      <c r="B118" s="128" t="s">
        <v>216</v>
      </c>
      <c r="C118" s="130" t="s">
        <v>217</v>
      </c>
      <c r="D118" s="108">
        <f ca="1">VLOOKUP(C118,'BẢNG TÍNH TRUY LĨNH LTT 1490'!B:V,21,FALSE)</f>
        <v>3523897.1999999997</v>
      </c>
      <c r="E118" s="124">
        <f ca="1">SUM(D118:D118)</f>
        <v>3523897.1999999997</v>
      </c>
      <c r="F118" s="16"/>
      <c r="G118" s="17"/>
    </row>
    <row r="119" spans="1:7" ht="15.75" x14ac:dyDescent="0.25">
      <c r="A119" s="125">
        <v>112</v>
      </c>
      <c r="B119" s="128" t="s">
        <v>218</v>
      </c>
      <c r="C119" s="127" t="s">
        <v>219</v>
      </c>
      <c r="D119" s="108">
        <f ca="1">VLOOKUP(C119,'BẢNG TÍNH TRUY LĨNH LTT 1490'!B:V,21,FALSE)</f>
        <v>3515520</v>
      </c>
      <c r="E119" s="124">
        <f ca="1">SUM(D119:D119)</f>
        <v>3515520</v>
      </c>
      <c r="F119" s="16"/>
      <c r="G119" s="17"/>
    </row>
    <row r="120" spans="1:7" ht="15.75" x14ac:dyDescent="0.25">
      <c r="A120" s="125">
        <v>113</v>
      </c>
      <c r="B120" s="128" t="s">
        <v>220</v>
      </c>
      <c r="C120" s="127" t="s">
        <v>221</v>
      </c>
      <c r="D120" s="108">
        <f ca="1">VLOOKUP(C120,'BẢNG TÍNH TRUY LĨNH LTT 1490'!B:V,21,FALSE)</f>
        <v>3025620</v>
      </c>
      <c r="E120" s="124">
        <f ca="1">SUM(D120:D120)</f>
        <v>3025620</v>
      </c>
      <c r="F120" s="16"/>
      <c r="G120" s="17"/>
    </row>
    <row r="121" spans="1:7" ht="15.75" x14ac:dyDescent="0.25">
      <c r="A121" s="125">
        <v>114</v>
      </c>
      <c r="B121" s="128" t="s">
        <v>222</v>
      </c>
      <c r="C121" s="127" t="s">
        <v>223</v>
      </c>
      <c r="D121" s="108">
        <f ca="1">VLOOKUP(C121,'BẢNG TÍNH TRUY LĨNH LTT 1490'!B:V,21,FALSE)</f>
        <v>2402220</v>
      </c>
      <c r="E121" s="124">
        <f ca="1">SUM(D121:D121)</f>
        <v>2402220</v>
      </c>
      <c r="F121" s="16"/>
      <c r="G121" s="17"/>
    </row>
    <row r="122" spans="1:7" ht="15.75" x14ac:dyDescent="0.25">
      <c r="A122" s="125">
        <v>115</v>
      </c>
      <c r="B122" s="128" t="s">
        <v>224</v>
      </c>
      <c r="C122" s="127" t="s">
        <v>326</v>
      </c>
      <c r="D122" s="108">
        <f ca="1">VLOOKUP(C122,'BẢNG TÍNH TRUY LĨNH LTT 1490'!B:V,21,FALSE)</f>
        <v>2374589.9999999995</v>
      </c>
      <c r="E122" s="124">
        <f ca="1">SUM(D122:D122)</f>
        <v>2374589.9999999995</v>
      </c>
      <c r="F122" s="16"/>
      <c r="G122" s="17"/>
    </row>
    <row r="123" spans="1:7" ht="15.75" x14ac:dyDescent="0.25">
      <c r="A123" s="125">
        <v>116</v>
      </c>
      <c r="B123" s="128" t="s">
        <v>225</v>
      </c>
      <c r="C123" s="127" t="s">
        <v>226</v>
      </c>
      <c r="D123" s="108">
        <f ca="1">VLOOKUP(C123,'BẢNG TÍNH TRUY LĨNH LTT 1490'!B:V,21,FALSE)</f>
        <v>2246820</v>
      </c>
      <c r="E123" s="124">
        <f ca="1">SUM(D123:D123)</f>
        <v>2246820</v>
      </c>
      <c r="F123" s="16"/>
      <c r="G123" s="17"/>
    </row>
    <row r="124" spans="1:7" ht="15.75" x14ac:dyDescent="0.25">
      <c r="A124" s="125">
        <v>117</v>
      </c>
      <c r="B124" s="128" t="s">
        <v>227</v>
      </c>
      <c r="C124" s="127" t="s">
        <v>228</v>
      </c>
      <c r="D124" s="108">
        <f ca="1">VLOOKUP(C124,'BẢNG TÍNH TRUY LĨNH LTT 1490'!B:V,21,FALSE)</f>
        <v>3162180</v>
      </c>
      <c r="E124" s="124">
        <f ca="1">SUM(D124:D124)</f>
        <v>3162180</v>
      </c>
      <c r="F124" s="16"/>
      <c r="G124" s="17"/>
    </row>
    <row r="125" spans="1:7" ht="15.75" x14ac:dyDescent="0.25">
      <c r="A125" s="125">
        <v>118</v>
      </c>
      <c r="B125" s="128" t="s">
        <v>229</v>
      </c>
      <c r="C125" s="127" t="s">
        <v>230</v>
      </c>
      <c r="D125" s="108">
        <f ca="1">VLOOKUP(C125,'BẢNG TÍNH TRUY LĨNH LTT 1490'!B:V,21,FALSE)</f>
        <v>3372720</v>
      </c>
      <c r="E125" s="124">
        <f ca="1">SUM(D125:D125)</f>
        <v>3372720</v>
      </c>
      <c r="F125" s="16"/>
      <c r="G125" s="17"/>
    </row>
    <row r="126" spans="1:7" ht="15.75" x14ac:dyDescent="0.25">
      <c r="A126" s="125">
        <v>119</v>
      </c>
      <c r="B126" s="128" t="s">
        <v>231</v>
      </c>
      <c r="C126" s="127" t="s">
        <v>232</v>
      </c>
      <c r="D126" s="108">
        <f ca="1">VLOOKUP(C126,'BẢNG TÍNH TRUY LĨNH LTT 1490'!B:V,21,FALSE)</f>
        <v>3883897.1999999993</v>
      </c>
      <c r="E126" s="124">
        <f ca="1">SUM(D126:D126)</f>
        <v>3883897.1999999993</v>
      </c>
      <c r="F126" s="16"/>
      <c r="G126" s="17"/>
    </row>
    <row r="127" spans="1:7" ht="15.75" x14ac:dyDescent="0.25">
      <c r="A127" s="125">
        <v>120</v>
      </c>
      <c r="B127" s="128" t="s">
        <v>233</v>
      </c>
      <c r="C127" s="127" t="s">
        <v>234</v>
      </c>
      <c r="D127" s="108">
        <f ca="1">VLOOKUP(C127,'BẢNG TÍNH TRUY LĨNH LTT 1490'!B:V,21,FALSE)</f>
        <v>2614590</v>
      </c>
      <c r="E127" s="124">
        <f ca="1">SUM(D127:D127)</f>
        <v>2614590</v>
      </c>
      <c r="F127" s="16"/>
      <c r="G127" s="17"/>
    </row>
    <row r="128" spans="1:7" ht="15.75" x14ac:dyDescent="0.25">
      <c r="A128" s="125">
        <v>121</v>
      </c>
      <c r="B128" s="128" t="s">
        <v>235</v>
      </c>
      <c r="C128" s="127" t="s">
        <v>236</v>
      </c>
      <c r="D128" s="108">
        <f ca="1">VLOOKUP(C128,'BẢNG TÍNH TRUY LĨNH LTT 1490'!B:V,21,FALSE)</f>
        <v>2094000</v>
      </c>
      <c r="E128" s="124">
        <f ca="1">SUM(D128:D128)</f>
        <v>2094000</v>
      </c>
      <c r="F128" s="16"/>
      <c r="G128" s="17"/>
    </row>
    <row r="129" spans="1:8" ht="15.75" x14ac:dyDescent="0.25">
      <c r="A129" s="125">
        <v>122</v>
      </c>
      <c r="B129" s="128" t="s">
        <v>237</v>
      </c>
      <c r="C129" s="127" t="s">
        <v>238</v>
      </c>
      <c r="D129" s="108">
        <f ca="1">VLOOKUP(C129,'BẢNG TÍNH TRUY LĨNH LTT 1490'!B:V,21,FALSE)</f>
        <v>2606820.0000000005</v>
      </c>
      <c r="E129" s="124">
        <f ca="1">SUM(D129:D129)</f>
        <v>2606820.0000000005</v>
      </c>
      <c r="F129" s="16"/>
      <c r="G129" s="17"/>
    </row>
    <row r="130" spans="1:8" ht="15.75" x14ac:dyDescent="0.25">
      <c r="A130" s="125">
        <v>123</v>
      </c>
      <c r="B130" s="129" t="s">
        <v>239</v>
      </c>
      <c r="C130" s="127" t="s">
        <v>240</v>
      </c>
      <c r="D130" s="108">
        <f ca="1">VLOOKUP(C130,'BẢNG TÍNH TRUY LĨNH LTT 1490'!B:V,21,FALSE)</f>
        <v>2879538.6363636358</v>
      </c>
      <c r="E130" s="124">
        <f ca="1">SUM(D130:D130)</f>
        <v>2879538.6363636358</v>
      </c>
      <c r="F130" s="16"/>
      <c r="G130" s="17"/>
    </row>
    <row r="131" spans="1:8" ht="15.75" x14ac:dyDescent="0.25">
      <c r="A131" s="125">
        <v>124</v>
      </c>
      <c r="B131" s="128" t="s">
        <v>241</v>
      </c>
      <c r="C131" s="127" t="s">
        <v>242</v>
      </c>
      <c r="D131" s="108">
        <f ca="1">VLOOKUP(C131,'BẢNG TÍNH TRUY LĨNH LTT 1490'!B:V,21,FALSE)</f>
        <v>2907961.3636363638</v>
      </c>
      <c r="E131" s="124">
        <f ca="1">SUM(D131:D131)</f>
        <v>2907961.3636363638</v>
      </c>
      <c r="F131" s="16"/>
      <c r="G131" s="17"/>
    </row>
    <row r="132" spans="1:8" ht="15.75" x14ac:dyDescent="0.25">
      <c r="A132" s="125">
        <v>125</v>
      </c>
      <c r="B132" s="128" t="s">
        <v>243</v>
      </c>
      <c r="C132" s="127" t="s">
        <v>244</v>
      </c>
      <c r="D132" s="108">
        <f ca="1">VLOOKUP(C132,'BẢNG TÍNH TRUY LĨNH LTT 1490'!B:V,21,FALSE)</f>
        <v>3085620.0000000009</v>
      </c>
      <c r="E132" s="124">
        <f ca="1">SUM(D132:D132)</f>
        <v>3085620.0000000009</v>
      </c>
      <c r="F132" s="16"/>
      <c r="G132" s="17"/>
    </row>
    <row r="133" spans="1:8" ht="15.75" x14ac:dyDescent="0.25">
      <c r="A133" s="125">
        <v>126</v>
      </c>
      <c r="B133" s="128" t="s">
        <v>245</v>
      </c>
      <c r="C133" s="127" t="s">
        <v>246</v>
      </c>
      <c r="D133" s="108">
        <f ca="1">VLOOKUP(C133,'BẢNG TÍNH TRUY LĨNH LTT 1490'!B:V,21,FALSE)</f>
        <v>2614590</v>
      </c>
      <c r="E133" s="124">
        <f ca="1">SUM(D133:D133)</f>
        <v>2614590</v>
      </c>
      <c r="F133" s="16"/>
      <c r="G133" s="17"/>
    </row>
    <row r="134" spans="1:8" ht="15.75" x14ac:dyDescent="0.25">
      <c r="A134" s="125">
        <v>127</v>
      </c>
      <c r="B134" s="128" t="s">
        <v>247</v>
      </c>
      <c r="C134" s="128" t="s">
        <v>248</v>
      </c>
      <c r="D134" s="108">
        <f ca="1">VLOOKUP(C134,'BẢNG TÍNH TRUY LĨNH LTT 1490'!B:V,21,FALSE)</f>
        <v>4381230.0000000009</v>
      </c>
      <c r="E134" s="124">
        <f ca="1">SUM(D134:D134)</f>
        <v>4381230.0000000009</v>
      </c>
      <c r="F134" s="16"/>
      <c r="G134" s="17"/>
    </row>
    <row r="135" spans="1:8" ht="15.75" x14ac:dyDescent="0.25">
      <c r="A135" s="125">
        <v>128</v>
      </c>
      <c r="B135" s="128" t="s">
        <v>249</v>
      </c>
      <c r="C135" s="128" t="s">
        <v>250</v>
      </c>
      <c r="D135" s="108">
        <f ca="1">VLOOKUP(C135,'BẢNG TÍNH TRUY LĨNH LTT 1490'!B:V,21,FALSE)</f>
        <v>3461520</v>
      </c>
      <c r="E135" s="124">
        <f ca="1">SUM(D135:D135)</f>
        <v>3461520</v>
      </c>
      <c r="F135" s="16"/>
      <c r="G135" s="17"/>
    </row>
    <row r="136" spans="1:8" ht="15.75" x14ac:dyDescent="0.25">
      <c r="A136" s="125">
        <v>129</v>
      </c>
      <c r="B136" s="128" t="s">
        <v>251</v>
      </c>
      <c r="C136" s="129" t="s">
        <v>252</v>
      </c>
      <c r="D136" s="108">
        <f ca="1">VLOOKUP(C136,'BẢNG TÍNH TRUY LĨNH LTT 1490'!B:V,21,FALSE)</f>
        <v>3978535.8</v>
      </c>
      <c r="E136" s="124">
        <f ca="1">SUM(D136:D136)</f>
        <v>3978535.8</v>
      </c>
      <c r="F136" s="16"/>
      <c r="G136" s="17"/>
    </row>
    <row r="137" spans="1:8" ht="15.75" x14ac:dyDescent="0.25">
      <c r="A137" s="125">
        <v>130</v>
      </c>
      <c r="B137" s="128">
        <v>3613215001490</v>
      </c>
      <c r="C137" s="128" t="s">
        <v>253</v>
      </c>
      <c r="D137" s="108">
        <f ca="1">VLOOKUP(C137,'BẢNG TÍNH TRUY LĨNH LTT 1490'!B:V,21,FALSE)</f>
        <v>2614590</v>
      </c>
      <c r="E137" s="124">
        <f ca="1">SUM(D137:D137)</f>
        <v>2614590</v>
      </c>
      <c r="F137" s="16"/>
      <c r="G137" s="17"/>
    </row>
    <row r="138" spans="1:8" ht="15.75" x14ac:dyDescent="0.25">
      <c r="A138" s="125">
        <v>131</v>
      </c>
      <c r="B138" s="129" t="s">
        <v>254</v>
      </c>
      <c r="C138" s="127" t="s">
        <v>255</v>
      </c>
      <c r="D138" s="108">
        <f ca="1">VLOOKUP(C138,'BẢNG TÍNH TRUY LĨNH LTT 1490'!B:V,21,FALSE)</f>
        <v>1840620</v>
      </c>
      <c r="E138" s="124">
        <f ca="1">SUM(D138:D138)</f>
        <v>1840620</v>
      </c>
      <c r="F138" s="16"/>
      <c r="G138" s="17"/>
    </row>
    <row r="139" spans="1:8" ht="15.75" x14ac:dyDescent="0.25">
      <c r="A139" s="125">
        <v>132</v>
      </c>
      <c r="B139" s="129" t="s">
        <v>256</v>
      </c>
      <c r="C139" s="127" t="s">
        <v>257</v>
      </c>
      <c r="D139" s="108">
        <f ca="1">VLOOKUP(C139,'BẢNG TÍNH TRUY LĨNH LTT 1490'!B:V,21,FALSE)</f>
        <v>1840620</v>
      </c>
      <c r="E139" s="124">
        <f ca="1">SUM(D139:D139)</f>
        <v>1840620</v>
      </c>
      <c r="F139" s="16"/>
      <c r="G139" s="17"/>
    </row>
    <row r="140" spans="1:8" ht="15.75" x14ac:dyDescent="0.25">
      <c r="A140" s="125">
        <v>133</v>
      </c>
      <c r="B140" s="126" t="s">
        <v>258</v>
      </c>
      <c r="C140" s="127" t="s">
        <v>259</v>
      </c>
      <c r="D140" s="108">
        <f ca="1">VLOOKUP(C140,'BẢNG TÍNH TRUY LĨNH LTT 1490'!B:V,21,FALSE)</f>
        <v>1778250</v>
      </c>
      <c r="E140" s="124">
        <f ca="1">SUM(D140:D140)</f>
        <v>1778250</v>
      </c>
      <c r="F140" s="16"/>
      <c r="G140" s="17"/>
    </row>
    <row r="141" spans="1:8" ht="15.75" x14ac:dyDescent="0.25">
      <c r="A141" s="125">
        <v>134</v>
      </c>
      <c r="B141" s="128">
        <v>3613205003288</v>
      </c>
      <c r="C141" s="123" t="s">
        <v>260</v>
      </c>
      <c r="D141" s="108">
        <f ca="1">VLOOKUP(C141,'BẢNG TÍNH TRUY LĨNH LTT 1490'!B:V,21,FALSE)</f>
        <v>1646850</v>
      </c>
      <c r="E141" s="124">
        <f ca="1">SUM(D141:D141)</f>
        <v>1646850</v>
      </c>
      <c r="F141" s="16"/>
      <c r="G141" s="17"/>
    </row>
    <row r="142" spans="1:8" ht="15.75" x14ac:dyDescent="0.25">
      <c r="A142" s="125">
        <v>135</v>
      </c>
      <c r="B142" s="128">
        <v>3613205092481</v>
      </c>
      <c r="C142" s="123" t="s">
        <v>261</v>
      </c>
      <c r="D142" s="164">
        <f ca="1">VLOOKUP(C142,'BẢNG TÍNH TRUY LĨNH LTT 1490'!B:V,21,FALSE)</f>
        <v>957000</v>
      </c>
      <c r="E142" s="124">
        <f ca="1">SUM(D142:D142)</f>
        <v>957000</v>
      </c>
      <c r="F142" s="16"/>
      <c r="G142" s="17"/>
    </row>
    <row r="143" spans="1:8" ht="16.5" thickBot="1" x14ac:dyDescent="0.3">
      <c r="A143" s="131" t="s">
        <v>262</v>
      </c>
      <c r="B143" s="132"/>
      <c r="C143" s="133"/>
      <c r="D143" s="134">
        <f ca="1">SUM(D8:D142)</f>
        <v>386921383.58181816</v>
      </c>
      <c r="E143" s="135">
        <f ca="1">SUM(E8:E142)</f>
        <v>386921383.58181816</v>
      </c>
      <c r="H143" s="17"/>
    </row>
    <row r="144" spans="1:8" ht="16.5" thickTop="1" x14ac:dyDescent="0.25">
      <c r="B144" s="21"/>
      <c r="C144" s="21"/>
      <c r="E144" s="4" t="s">
        <v>337</v>
      </c>
      <c r="F144" s="21"/>
      <c r="H144" s="17"/>
    </row>
    <row r="145" spans="1:8" ht="15.75" x14ac:dyDescent="0.25">
      <c r="A145" s="4"/>
      <c r="B145" s="22" t="s">
        <v>263</v>
      </c>
      <c r="D145" s="19" t="s">
        <v>336</v>
      </c>
      <c r="E145" s="4" t="s">
        <v>264</v>
      </c>
      <c r="H145" s="17"/>
    </row>
    <row r="146" spans="1:8" ht="15.75" x14ac:dyDescent="0.25">
      <c r="B146" s="21"/>
      <c r="D146" s="23"/>
      <c r="E146" s="21"/>
    </row>
    <row r="147" spans="1:8" ht="15.75" x14ac:dyDescent="0.25">
      <c r="B147" s="21"/>
      <c r="D147" s="23"/>
      <c r="E147" s="21"/>
    </row>
    <row r="148" spans="1:8" ht="15.75" x14ac:dyDescent="0.25">
      <c r="B148" s="21"/>
      <c r="D148" s="23"/>
      <c r="E148" s="21"/>
    </row>
    <row r="149" spans="1:8" ht="15.75" x14ac:dyDescent="0.25">
      <c r="B149" s="21"/>
      <c r="D149" s="23"/>
      <c r="E149" s="21"/>
    </row>
    <row r="150" spans="1:8" s="25" customFormat="1" ht="15.75" x14ac:dyDescent="0.25">
      <c r="A150" s="24"/>
      <c r="B150" s="26" t="s">
        <v>331</v>
      </c>
      <c r="D150" s="26" t="s">
        <v>341</v>
      </c>
      <c r="E150" s="4" t="s">
        <v>265</v>
      </c>
    </row>
    <row r="151" spans="1:8" ht="15.75" x14ac:dyDescent="0.25">
      <c r="B151" s="8"/>
      <c r="C151" s="27"/>
      <c r="D151" s="27"/>
      <c r="E151" s="27"/>
      <c r="F151" s="28"/>
    </row>
    <row r="159" spans="1:8" x14ac:dyDescent="0.2">
      <c r="A159" s="2"/>
      <c r="C159" s="2"/>
      <c r="H159" s="17">
        <v>5160000</v>
      </c>
    </row>
    <row r="160" spans="1:8" x14ac:dyDescent="0.2">
      <c r="A160" s="2"/>
      <c r="C160" s="2"/>
      <c r="H160" s="17">
        <v>15600000</v>
      </c>
    </row>
    <row r="161" spans="1:8" x14ac:dyDescent="0.2">
      <c r="A161" s="2"/>
      <c r="C161" s="2"/>
      <c r="H161" s="17">
        <v>637186500</v>
      </c>
    </row>
    <row r="162" spans="1:8" x14ac:dyDescent="0.2">
      <c r="A162" s="2"/>
      <c r="C162" s="2"/>
      <c r="H162" s="17">
        <v>245179600</v>
      </c>
    </row>
    <row r="163" spans="1:8" x14ac:dyDescent="0.2">
      <c r="A163" s="2"/>
      <c r="C163" s="2"/>
      <c r="H163" s="17">
        <v>10151800</v>
      </c>
    </row>
    <row r="164" spans="1:8" x14ac:dyDescent="0.2">
      <c r="A164" s="2"/>
      <c r="C164" s="2"/>
      <c r="H164" s="17">
        <f>SUM(H159:H163)</f>
        <v>913277900</v>
      </c>
    </row>
    <row r="165" spans="1:8" x14ac:dyDescent="0.2">
      <c r="A165" s="2"/>
      <c r="C165" s="2"/>
      <c r="H165" s="17">
        <f ca="1">E143-H164</f>
        <v>-526356516.41818184</v>
      </c>
    </row>
    <row r="166" spans="1:8" x14ac:dyDescent="0.2">
      <c r="A166" s="2"/>
      <c r="C166" s="2"/>
      <c r="H166" s="17"/>
    </row>
    <row r="167" spans="1:8" x14ac:dyDescent="0.2">
      <c r="A167" s="2"/>
      <c r="C167" s="2"/>
      <c r="H167" s="17"/>
    </row>
    <row r="168" spans="1:8" x14ac:dyDescent="0.2">
      <c r="A168" s="2"/>
      <c r="C168" s="2"/>
      <c r="H168" s="17"/>
    </row>
    <row r="169" spans="1:8" x14ac:dyDescent="0.2">
      <c r="A169" s="2"/>
      <c r="C169" s="2"/>
      <c r="H169" s="17"/>
    </row>
    <row r="170" spans="1:8" x14ac:dyDescent="0.2">
      <c r="A170" s="2"/>
      <c r="C170" s="2"/>
      <c r="H170" s="17"/>
    </row>
  </sheetData>
  <mergeCells count="3">
    <mergeCell ref="A4:E4"/>
    <mergeCell ref="A5:E5"/>
    <mergeCell ref="A143:C143"/>
  </mergeCells>
  <pageMargins left="0.11811023622047245" right="0.11811023622047245" top="0.35433070866141736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218"/>
  <sheetViews>
    <sheetView tabSelected="1" topLeftCell="A76" workbookViewId="0">
      <selection activeCell="U146" sqref="U146"/>
    </sheetView>
  </sheetViews>
  <sheetFormatPr defaultColWidth="7.85546875" defaultRowHeight="15" x14ac:dyDescent="0.25"/>
  <cols>
    <col min="1" max="1" width="4.28515625" style="86" customWidth="1"/>
    <col min="2" max="2" width="22.7109375" style="78" customWidth="1"/>
    <col min="3" max="3" width="6.85546875" style="77" customWidth="1"/>
    <col min="4" max="4" width="5.5703125" style="77" customWidth="1"/>
    <col min="5" max="6" width="5.42578125" style="77" customWidth="1"/>
    <col min="7" max="7" width="2.85546875" style="77" customWidth="1"/>
    <col min="8" max="8" width="7.140625" style="77" customWidth="1"/>
    <col min="9" max="9" width="5.42578125" style="77" customWidth="1"/>
    <col min="10" max="10" width="3.5703125" style="77" customWidth="1"/>
    <col min="11" max="11" width="5.42578125" style="77" customWidth="1"/>
    <col min="12" max="12" width="5.7109375" style="77" customWidth="1"/>
    <col min="13" max="13" width="5.28515625" style="77" customWidth="1"/>
    <col min="14" max="14" width="6.140625" style="77" customWidth="1"/>
    <col min="15" max="15" width="6.28515625" style="87" customWidth="1"/>
    <col min="16" max="16" width="9" style="77" customWidth="1"/>
    <col min="17" max="17" width="8.28515625" style="77" customWidth="1"/>
    <col min="18" max="18" width="10" style="77" customWidth="1"/>
    <col min="19" max="19" width="5.85546875" style="77" customWidth="1"/>
    <col min="20" max="20" width="10.7109375" style="77" customWidth="1"/>
    <col min="21" max="21" width="19.42578125" style="34" customWidth="1"/>
    <col min="22" max="22" width="10.85546875" style="110" bestFit="1" customWidth="1"/>
    <col min="23" max="23" width="14.28515625" style="34" customWidth="1"/>
    <col min="24" max="24" width="10.28515625" style="34" customWidth="1"/>
    <col min="25" max="25" width="13.85546875" style="34" bestFit="1" customWidth="1"/>
    <col min="26" max="43" width="10.28515625" style="34" customWidth="1"/>
    <col min="44" max="54" width="10.28515625" style="35" customWidth="1"/>
    <col min="55" max="231" width="10.28515625" style="31" customWidth="1"/>
    <col min="232" max="232" width="4.28515625" style="31" customWidth="1"/>
    <col min="233" max="233" width="22.7109375" style="31" customWidth="1"/>
    <col min="234" max="234" width="6.85546875" style="31" customWidth="1"/>
    <col min="235" max="235" width="5.5703125" style="31" customWidth="1"/>
    <col min="236" max="237" width="5.42578125" style="31" customWidth="1"/>
    <col min="238" max="238" width="2.85546875" style="31" customWidth="1"/>
    <col min="239" max="239" width="7.140625" style="31" customWidth="1"/>
    <col min="240" max="242" width="5.42578125" style="31" customWidth="1"/>
    <col min="243" max="243" width="5.7109375" style="31" customWidth="1"/>
    <col min="244" max="244" width="5.28515625" style="31" customWidth="1"/>
    <col min="245" max="245" width="7.85546875" style="31"/>
    <col min="246" max="246" width="4.28515625" style="31" customWidth="1"/>
    <col min="247" max="247" width="22.7109375" style="31" customWidth="1"/>
    <col min="248" max="248" width="6.85546875" style="31" customWidth="1"/>
    <col min="249" max="249" width="5.5703125" style="31" customWidth="1"/>
    <col min="250" max="251" width="5.42578125" style="31" customWidth="1"/>
    <col min="252" max="252" width="2.85546875" style="31" customWidth="1"/>
    <col min="253" max="253" width="7.140625" style="31" customWidth="1"/>
    <col min="254" max="256" width="5.42578125" style="31" customWidth="1"/>
    <col min="257" max="257" width="5.7109375" style="31" customWidth="1"/>
    <col min="258" max="258" width="5.28515625" style="31" customWidth="1"/>
    <col min="259" max="259" width="7.85546875" style="31" customWidth="1"/>
    <col min="260" max="260" width="7.5703125" style="31" customWidth="1"/>
    <col min="261" max="261" width="10.85546875" style="31" customWidth="1"/>
    <col min="262" max="263" width="9.85546875" style="31" customWidth="1"/>
    <col min="264" max="265" width="10.7109375" style="31" customWidth="1"/>
    <col min="266" max="266" width="17.28515625" style="31" customWidth="1"/>
    <col min="267" max="280" width="10.28515625" style="31" customWidth="1"/>
    <col min="281" max="281" width="13.85546875" style="31" bestFit="1" customWidth="1"/>
    <col min="282" max="487" width="10.28515625" style="31" customWidth="1"/>
    <col min="488" max="488" width="4.28515625" style="31" customWidth="1"/>
    <col min="489" max="489" width="22.7109375" style="31" customWidth="1"/>
    <col min="490" max="490" width="6.85546875" style="31" customWidth="1"/>
    <col min="491" max="491" width="5.5703125" style="31" customWidth="1"/>
    <col min="492" max="493" width="5.42578125" style="31" customWidth="1"/>
    <col min="494" max="494" width="2.85546875" style="31" customWidth="1"/>
    <col min="495" max="495" width="7.140625" style="31" customWidth="1"/>
    <col min="496" max="498" width="5.42578125" style="31" customWidth="1"/>
    <col min="499" max="499" width="5.7109375" style="31" customWidth="1"/>
    <col min="500" max="500" width="5.28515625" style="31" customWidth="1"/>
    <col min="501" max="501" width="7.85546875" style="31"/>
    <col min="502" max="502" width="4.28515625" style="31" customWidth="1"/>
    <col min="503" max="503" width="22.7109375" style="31" customWidth="1"/>
    <col min="504" max="504" width="6.85546875" style="31" customWidth="1"/>
    <col min="505" max="505" width="5.5703125" style="31" customWidth="1"/>
    <col min="506" max="507" width="5.42578125" style="31" customWidth="1"/>
    <col min="508" max="508" width="2.85546875" style="31" customWidth="1"/>
    <col min="509" max="509" width="7.140625" style="31" customWidth="1"/>
    <col min="510" max="512" width="5.42578125" style="31" customWidth="1"/>
    <col min="513" max="513" width="5.7109375" style="31" customWidth="1"/>
    <col min="514" max="514" width="5.28515625" style="31" customWidth="1"/>
    <col min="515" max="515" width="7.85546875" style="31" customWidth="1"/>
    <col min="516" max="516" width="7.5703125" style="31" customWidth="1"/>
    <col min="517" max="517" width="10.85546875" style="31" customWidth="1"/>
    <col min="518" max="519" width="9.85546875" style="31" customWidth="1"/>
    <col min="520" max="521" width="10.7109375" style="31" customWidth="1"/>
    <col min="522" max="522" width="17.28515625" style="31" customWidth="1"/>
    <col min="523" max="536" width="10.28515625" style="31" customWidth="1"/>
    <col min="537" max="537" width="13.85546875" style="31" bestFit="1" customWidth="1"/>
    <col min="538" max="743" width="10.28515625" style="31" customWidth="1"/>
    <col min="744" max="744" width="4.28515625" style="31" customWidth="1"/>
    <col min="745" max="745" width="22.7109375" style="31" customWidth="1"/>
    <col min="746" max="746" width="6.85546875" style="31" customWidth="1"/>
    <col min="747" max="747" width="5.5703125" style="31" customWidth="1"/>
    <col min="748" max="749" width="5.42578125" style="31" customWidth="1"/>
    <col min="750" max="750" width="2.85546875" style="31" customWidth="1"/>
    <col min="751" max="751" width="7.140625" style="31" customWidth="1"/>
    <col min="752" max="754" width="5.42578125" style="31" customWidth="1"/>
    <col min="755" max="755" width="5.7109375" style="31" customWidth="1"/>
    <col min="756" max="756" width="5.28515625" style="31" customWidth="1"/>
    <col min="757" max="757" width="7.85546875" style="31"/>
    <col min="758" max="758" width="4.28515625" style="31" customWidth="1"/>
    <col min="759" max="759" width="22.7109375" style="31" customWidth="1"/>
    <col min="760" max="760" width="6.85546875" style="31" customWidth="1"/>
    <col min="761" max="761" width="5.5703125" style="31" customWidth="1"/>
    <col min="762" max="763" width="5.42578125" style="31" customWidth="1"/>
    <col min="764" max="764" width="2.85546875" style="31" customWidth="1"/>
    <col min="765" max="765" width="7.140625" style="31" customWidth="1"/>
    <col min="766" max="768" width="5.42578125" style="31" customWidth="1"/>
    <col min="769" max="769" width="5.7109375" style="31" customWidth="1"/>
    <col min="770" max="770" width="5.28515625" style="31" customWidth="1"/>
    <col min="771" max="771" width="7.85546875" style="31" customWidth="1"/>
    <col min="772" max="772" width="7.5703125" style="31" customWidth="1"/>
    <col min="773" max="773" width="10.85546875" style="31" customWidth="1"/>
    <col min="774" max="775" width="9.85546875" style="31" customWidth="1"/>
    <col min="776" max="777" width="10.7109375" style="31" customWidth="1"/>
    <col min="778" max="778" width="17.28515625" style="31" customWidth="1"/>
    <col min="779" max="792" width="10.28515625" style="31" customWidth="1"/>
    <col min="793" max="793" width="13.85546875" style="31" bestFit="1" customWidth="1"/>
    <col min="794" max="999" width="10.28515625" style="31" customWidth="1"/>
    <col min="1000" max="1000" width="4.28515625" style="31" customWidth="1"/>
    <col min="1001" max="1001" width="22.7109375" style="31" customWidth="1"/>
    <col min="1002" max="1002" width="6.85546875" style="31" customWidth="1"/>
    <col min="1003" max="1003" width="5.5703125" style="31" customWidth="1"/>
    <col min="1004" max="1005" width="5.42578125" style="31" customWidth="1"/>
    <col min="1006" max="1006" width="2.85546875" style="31" customWidth="1"/>
    <col min="1007" max="1007" width="7.140625" style="31" customWidth="1"/>
    <col min="1008" max="1010" width="5.42578125" style="31" customWidth="1"/>
    <col min="1011" max="1011" width="5.7109375" style="31" customWidth="1"/>
    <col min="1012" max="1012" width="5.28515625" style="31" customWidth="1"/>
    <col min="1013" max="1013" width="7.85546875" style="31"/>
    <col min="1014" max="1014" width="4.28515625" style="31" customWidth="1"/>
    <col min="1015" max="1015" width="22.7109375" style="31" customWidth="1"/>
    <col min="1016" max="1016" width="6.85546875" style="31" customWidth="1"/>
    <col min="1017" max="1017" width="5.5703125" style="31" customWidth="1"/>
    <col min="1018" max="1019" width="5.42578125" style="31" customWidth="1"/>
    <col min="1020" max="1020" width="2.85546875" style="31" customWidth="1"/>
    <col min="1021" max="1021" width="7.140625" style="31" customWidth="1"/>
    <col min="1022" max="1024" width="5.42578125" style="31" customWidth="1"/>
    <col min="1025" max="1025" width="5.7109375" style="31" customWidth="1"/>
    <col min="1026" max="1026" width="5.28515625" style="31" customWidth="1"/>
    <col min="1027" max="1027" width="7.85546875" style="31" customWidth="1"/>
    <col min="1028" max="1028" width="7.5703125" style="31" customWidth="1"/>
    <col min="1029" max="1029" width="10.85546875" style="31" customWidth="1"/>
    <col min="1030" max="1031" width="9.85546875" style="31" customWidth="1"/>
    <col min="1032" max="1033" width="10.7109375" style="31" customWidth="1"/>
    <col min="1034" max="1034" width="17.28515625" style="31" customWidth="1"/>
    <col min="1035" max="1048" width="10.28515625" style="31" customWidth="1"/>
    <col min="1049" max="1049" width="13.85546875" style="31" bestFit="1" customWidth="1"/>
    <col min="1050" max="1255" width="10.28515625" style="31" customWidth="1"/>
    <col min="1256" max="1256" width="4.28515625" style="31" customWidth="1"/>
    <col min="1257" max="1257" width="22.7109375" style="31" customWidth="1"/>
    <col min="1258" max="1258" width="6.85546875" style="31" customWidth="1"/>
    <col min="1259" max="1259" width="5.5703125" style="31" customWidth="1"/>
    <col min="1260" max="1261" width="5.42578125" style="31" customWidth="1"/>
    <col min="1262" max="1262" width="2.85546875" style="31" customWidth="1"/>
    <col min="1263" max="1263" width="7.140625" style="31" customWidth="1"/>
    <col min="1264" max="1266" width="5.42578125" style="31" customWidth="1"/>
    <col min="1267" max="1267" width="5.7109375" style="31" customWidth="1"/>
    <col min="1268" max="1268" width="5.28515625" style="31" customWidth="1"/>
    <col min="1269" max="1269" width="7.85546875" style="31"/>
    <col min="1270" max="1270" width="4.28515625" style="31" customWidth="1"/>
    <col min="1271" max="1271" width="22.7109375" style="31" customWidth="1"/>
    <col min="1272" max="1272" width="6.85546875" style="31" customWidth="1"/>
    <col min="1273" max="1273" width="5.5703125" style="31" customWidth="1"/>
    <col min="1274" max="1275" width="5.42578125" style="31" customWidth="1"/>
    <col min="1276" max="1276" width="2.85546875" style="31" customWidth="1"/>
    <col min="1277" max="1277" width="7.140625" style="31" customWidth="1"/>
    <col min="1278" max="1280" width="5.42578125" style="31" customWidth="1"/>
    <col min="1281" max="1281" width="5.7109375" style="31" customWidth="1"/>
    <col min="1282" max="1282" width="5.28515625" style="31" customWidth="1"/>
    <col min="1283" max="1283" width="7.85546875" style="31" customWidth="1"/>
    <col min="1284" max="1284" width="7.5703125" style="31" customWidth="1"/>
    <col min="1285" max="1285" width="10.85546875" style="31" customWidth="1"/>
    <col min="1286" max="1287" width="9.85546875" style="31" customWidth="1"/>
    <col min="1288" max="1289" width="10.7109375" style="31" customWidth="1"/>
    <col min="1290" max="1290" width="17.28515625" style="31" customWidth="1"/>
    <col min="1291" max="1304" width="10.28515625" style="31" customWidth="1"/>
    <col min="1305" max="1305" width="13.85546875" style="31" bestFit="1" customWidth="1"/>
    <col min="1306" max="1511" width="10.28515625" style="31" customWidth="1"/>
    <col min="1512" max="1512" width="4.28515625" style="31" customWidth="1"/>
    <col min="1513" max="1513" width="22.7109375" style="31" customWidth="1"/>
    <col min="1514" max="1514" width="6.85546875" style="31" customWidth="1"/>
    <col min="1515" max="1515" width="5.5703125" style="31" customWidth="1"/>
    <col min="1516" max="1517" width="5.42578125" style="31" customWidth="1"/>
    <col min="1518" max="1518" width="2.85546875" style="31" customWidth="1"/>
    <col min="1519" max="1519" width="7.140625" style="31" customWidth="1"/>
    <col min="1520" max="1522" width="5.42578125" style="31" customWidth="1"/>
    <col min="1523" max="1523" width="5.7109375" style="31" customWidth="1"/>
    <col min="1524" max="1524" width="5.28515625" style="31" customWidth="1"/>
    <col min="1525" max="1525" width="7.85546875" style="31"/>
    <col min="1526" max="1526" width="4.28515625" style="31" customWidth="1"/>
    <col min="1527" max="1527" width="22.7109375" style="31" customWidth="1"/>
    <col min="1528" max="1528" width="6.85546875" style="31" customWidth="1"/>
    <col min="1529" max="1529" width="5.5703125" style="31" customWidth="1"/>
    <col min="1530" max="1531" width="5.42578125" style="31" customWidth="1"/>
    <col min="1532" max="1532" width="2.85546875" style="31" customWidth="1"/>
    <col min="1533" max="1533" width="7.140625" style="31" customWidth="1"/>
    <col min="1534" max="1536" width="5.42578125" style="31" customWidth="1"/>
    <col min="1537" max="1537" width="5.7109375" style="31" customWidth="1"/>
    <col min="1538" max="1538" width="5.28515625" style="31" customWidth="1"/>
    <col min="1539" max="1539" width="7.85546875" style="31" customWidth="1"/>
    <col min="1540" max="1540" width="7.5703125" style="31" customWidth="1"/>
    <col min="1541" max="1541" width="10.85546875" style="31" customWidth="1"/>
    <col min="1542" max="1543" width="9.85546875" style="31" customWidth="1"/>
    <col min="1544" max="1545" width="10.7109375" style="31" customWidth="1"/>
    <col min="1546" max="1546" width="17.28515625" style="31" customWidth="1"/>
    <col min="1547" max="1560" width="10.28515625" style="31" customWidth="1"/>
    <col min="1561" max="1561" width="13.85546875" style="31" bestFit="1" customWidth="1"/>
    <col min="1562" max="1767" width="10.28515625" style="31" customWidth="1"/>
    <col min="1768" max="1768" width="4.28515625" style="31" customWidth="1"/>
    <col min="1769" max="1769" width="22.7109375" style="31" customWidth="1"/>
    <col min="1770" max="1770" width="6.85546875" style="31" customWidth="1"/>
    <col min="1771" max="1771" width="5.5703125" style="31" customWidth="1"/>
    <col min="1772" max="1773" width="5.42578125" style="31" customWidth="1"/>
    <col min="1774" max="1774" width="2.85546875" style="31" customWidth="1"/>
    <col min="1775" max="1775" width="7.140625" style="31" customWidth="1"/>
    <col min="1776" max="1778" width="5.42578125" style="31" customWidth="1"/>
    <col min="1779" max="1779" width="5.7109375" style="31" customWidth="1"/>
    <col min="1780" max="1780" width="5.28515625" style="31" customWidth="1"/>
    <col min="1781" max="1781" width="7.85546875" style="31"/>
    <col min="1782" max="1782" width="4.28515625" style="31" customWidth="1"/>
    <col min="1783" max="1783" width="22.7109375" style="31" customWidth="1"/>
    <col min="1784" max="1784" width="6.85546875" style="31" customWidth="1"/>
    <col min="1785" max="1785" width="5.5703125" style="31" customWidth="1"/>
    <col min="1786" max="1787" width="5.42578125" style="31" customWidth="1"/>
    <col min="1788" max="1788" width="2.85546875" style="31" customWidth="1"/>
    <col min="1789" max="1789" width="7.140625" style="31" customWidth="1"/>
    <col min="1790" max="1792" width="5.42578125" style="31" customWidth="1"/>
    <col min="1793" max="1793" width="5.7109375" style="31" customWidth="1"/>
    <col min="1794" max="1794" width="5.28515625" style="31" customWidth="1"/>
    <col min="1795" max="1795" width="7.85546875" style="31" customWidth="1"/>
    <col min="1796" max="1796" width="7.5703125" style="31" customWidth="1"/>
    <col min="1797" max="1797" width="10.85546875" style="31" customWidth="1"/>
    <col min="1798" max="1799" width="9.85546875" style="31" customWidth="1"/>
    <col min="1800" max="1801" width="10.7109375" style="31" customWidth="1"/>
    <col min="1802" max="1802" width="17.28515625" style="31" customWidth="1"/>
    <col min="1803" max="1816" width="10.28515625" style="31" customWidth="1"/>
    <col min="1817" max="1817" width="13.85546875" style="31" bestFit="1" customWidth="1"/>
    <col min="1818" max="2023" width="10.28515625" style="31" customWidth="1"/>
    <col min="2024" max="2024" width="4.28515625" style="31" customWidth="1"/>
    <col min="2025" max="2025" width="22.7109375" style="31" customWidth="1"/>
    <col min="2026" max="2026" width="6.85546875" style="31" customWidth="1"/>
    <col min="2027" max="2027" width="5.5703125" style="31" customWidth="1"/>
    <col min="2028" max="2029" width="5.42578125" style="31" customWidth="1"/>
    <col min="2030" max="2030" width="2.85546875" style="31" customWidth="1"/>
    <col min="2031" max="2031" width="7.140625" style="31" customWidth="1"/>
    <col min="2032" max="2034" width="5.42578125" style="31" customWidth="1"/>
    <col min="2035" max="2035" width="5.7109375" style="31" customWidth="1"/>
    <col min="2036" max="2036" width="5.28515625" style="31" customWidth="1"/>
    <col min="2037" max="2037" width="7.85546875" style="31"/>
    <col min="2038" max="2038" width="4.28515625" style="31" customWidth="1"/>
    <col min="2039" max="2039" width="22.7109375" style="31" customWidth="1"/>
    <col min="2040" max="2040" width="6.85546875" style="31" customWidth="1"/>
    <col min="2041" max="2041" width="5.5703125" style="31" customWidth="1"/>
    <col min="2042" max="2043" width="5.42578125" style="31" customWidth="1"/>
    <col min="2044" max="2044" width="2.85546875" style="31" customWidth="1"/>
    <col min="2045" max="2045" width="7.140625" style="31" customWidth="1"/>
    <col min="2046" max="2048" width="5.42578125" style="31" customWidth="1"/>
    <col min="2049" max="2049" width="5.7109375" style="31" customWidth="1"/>
    <col min="2050" max="2050" width="5.28515625" style="31" customWidth="1"/>
    <col min="2051" max="2051" width="7.85546875" style="31" customWidth="1"/>
    <col min="2052" max="2052" width="7.5703125" style="31" customWidth="1"/>
    <col min="2053" max="2053" width="10.85546875" style="31" customWidth="1"/>
    <col min="2054" max="2055" width="9.85546875" style="31" customWidth="1"/>
    <col min="2056" max="2057" width="10.7109375" style="31" customWidth="1"/>
    <col min="2058" max="2058" width="17.28515625" style="31" customWidth="1"/>
    <col min="2059" max="2072" width="10.28515625" style="31" customWidth="1"/>
    <col min="2073" max="2073" width="13.85546875" style="31" bestFit="1" customWidth="1"/>
    <col min="2074" max="2279" width="10.28515625" style="31" customWidth="1"/>
    <col min="2280" max="2280" width="4.28515625" style="31" customWidth="1"/>
    <col min="2281" max="2281" width="22.7109375" style="31" customWidth="1"/>
    <col min="2282" max="2282" width="6.85546875" style="31" customWidth="1"/>
    <col min="2283" max="2283" width="5.5703125" style="31" customWidth="1"/>
    <col min="2284" max="2285" width="5.42578125" style="31" customWidth="1"/>
    <col min="2286" max="2286" width="2.85546875" style="31" customWidth="1"/>
    <col min="2287" max="2287" width="7.140625" style="31" customWidth="1"/>
    <col min="2288" max="2290" width="5.42578125" style="31" customWidth="1"/>
    <col min="2291" max="2291" width="5.7109375" style="31" customWidth="1"/>
    <col min="2292" max="2292" width="5.28515625" style="31" customWidth="1"/>
    <col min="2293" max="2293" width="7.85546875" style="31"/>
    <col min="2294" max="2294" width="4.28515625" style="31" customWidth="1"/>
    <col min="2295" max="2295" width="22.7109375" style="31" customWidth="1"/>
    <col min="2296" max="2296" width="6.85546875" style="31" customWidth="1"/>
    <col min="2297" max="2297" width="5.5703125" style="31" customWidth="1"/>
    <col min="2298" max="2299" width="5.42578125" style="31" customWidth="1"/>
    <col min="2300" max="2300" width="2.85546875" style="31" customWidth="1"/>
    <col min="2301" max="2301" width="7.140625" style="31" customWidth="1"/>
    <col min="2302" max="2304" width="5.42578125" style="31" customWidth="1"/>
    <col min="2305" max="2305" width="5.7109375" style="31" customWidth="1"/>
    <col min="2306" max="2306" width="5.28515625" style="31" customWidth="1"/>
    <col min="2307" max="2307" width="7.85546875" style="31" customWidth="1"/>
    <col min="2308" max="2308" width="7.5703125" style="31" customWidth="1"/>
    <col min="2309" max="2309" width="10.85546875" style="31" customWidth="1"/>
    <col min="2310" max="2311" width="9.85546875" style="31" customWidth="1"/>
    <col min="2312" max="2313" width="10.7109375" style="31" customWidth="1"/>
    <col min="2314" max="2314" width="17.28515625" style="31" customWidth="1"/>
    <col min="2315" max="2328" width="10.28515625" style="31" customWidth="1"/>
    <col min="2329" max="2329" width="13.85546875" style="31" bestFit="1" customWidth="1"/>
    <col min="2330" max="2535" width="10.28515625" style="31" customWidth="1"/>
    <col min="2536" max="2536" width="4.28515625" style="31" customWidth="1"/>
    <col min="2537" max="2537" width="22.7109375" style="31" customWidth="1"/>
    <col min="2538" max="2538" width="6.85546875" style="31" customWidth="1"/>
    <col min="2539" max="2539" width="5.5703125" style="31" customWidth="1"/>
    <col min="2540" max="2541" width="5.42578125" style="31" customWidth="1"/>
    <col min="2542" max="2542" width="2.85546875" style="31" customWidth="1"/>
    <col min="2543" max="2543" width="7.140625" style="31" customWidth="1"/>
    <col min="2544" max="2546" width="5.42578125" style="31" customWidth="1"/>
    <col min="2547" max="2547" width="5.7109375" style="31" customWidth="1"/>
    <col min="2548" max="2548" width="5.28515625" style="31" customWidth="1"/>
    <col min="2549" max="2549" width="7.85546875" style="31"/>
    <col min="2550" max="2550" width="4.28515625" style="31" customWidth="1"/>
    <col min="2551" max="2551" width="22.7109375" style="31" customWidth="1"/>
    <col min="2552" max="2552" width="6.85546875" style="31" customWidth="1"/>
    <col min="2553" max="2553" width="5.5703125" style="31" customWidth="1"/>
    <col min="2554" max="2555" width="5.42578125" style="31" customWidth="1"/>
    <col min="2556" max="2556" width="2.85546875" style="31" customWidth="1"/>
    <col min="2557" max="2557" width="7.140625" style="31" customWidth="1"/>
    <col min="2558" max="2560" width="5.42578125" style="31" customWidth="1"/>
    <col min="2561" max="2561" width="5.7109375" style="31" customWidth="1"/>
    <col min="2562" max="2562" width="5.28515625" style="31" customWidth="1"/>
    <col min="2563" max="2563" width="7.85546875" style="31" customWidth="1"/>
    <col min="2564" max="2564" width="7.5703125" style="31" customWidth="1"/>
    <col min="2565" max="2565" width="10.85546875" style="31" customWidth="1"/>
    <col min="2566" max="2567" width="9.85546875" style="31" customWidth="1"/>
    <col min="2568" max="2569" width="10.7109375" style="31" customWidth="1"/>
    <col min="2570" max="2570" width="17.28515625" style="31" customWidth="1"/>
    <col min="2571" max="2584" width="10.28515625" style="31" customWidth="1"/>
    <col min="2585" max="2585" width="13.85546875" style="31" bestFit="1" customWidth="1"/>
    <col min="2586" max="2791" width="10.28515625" style="31" customWidth="1"/>
    <col min="2792" max="2792" width="4.28515625" style="31" customWidth="1"/>
    <col min="2793" max="2793" width="22.7109375" style="31" customWidth="1"/>
    <col min="2794" max="2794" width="6.85546875" style="31" customWidth="1"/>
    <col min="2795" max="2795" width="5.5703125" style="31" customWidth="1"/>
    <col min="2796" max="2797" width="5.42578125" style="31" customWidth="1"/>
    <col min="2798" max="2798" width="2.85546875" style="31" customWidth="1"/>
    <col min="2799" max="2799" width="7.140625" style="31" customWidth="1"/>
    <col min="2800" max="2802" width="5.42578125" style="31" customWidth="1"/>
    <col min="2803" max="2803" width="5.7109375" style="31" customWidth="1"/>
    <col min="2804" max="2804" width="5.28515625" style="31" customWidth="1"/>
    <col min="2805" max="2805" width="7.85546875" style="31"/>
    <col min="2806" max="2806" width="4.28515625" style="31" customWidth="1"/>
    <col min="2807" max="2807" width="22.7109375" style="31" customWidth="1"/>
    <col min="2808" max="2808" width="6.85546875" style="31" customWidth="1"/>
    <col min="2809" max="2809" width="5.5703125" style="31" customWidth="1"/>
    <col min="2810" max="2811" width="5.42578125" style="31" customWidth="1"/>
    <col min="2812" max="2812" width="2.85546875" style="31" customWidth="1"/>
    <col min="2813" max="2813" width="7.140625" style="31" customWidth="1"/>
    <col min="2814" max="2816" width="5.42578125" style="31" customWidth="1"/>
    <col min="2817" max="2817" width="5.7109375" style="31" customWidth="1"/>
    <col min="2818" max="2818" width="5.28515625" style="31" customWidth="1"/>
    <col min="2819" max="2819" width="7.85546875" style="31" customWidth="1"/>
    <col min="2820" max="2820" width="7.5703125" style="31" customWidth="1"/>
    <col min="2821" max="2821" width="10.85546875" style="31" customWidth="1"/>
    <col min="2822" max="2823" width="9.85546875" style="31" customWidth="1"/>
    <col min="2824" max="2825" width="10.7109375" style="31" customWidth="1"/>
    <col min="2826" max="2826" width="17.28515625" style="31" customWidth="1"/>
    <col min="2827" max="2840" width="10.28515625" style="31" customWidth="1"/>
    <col min="2841" max="2841" width="13.85546875" style="31" bestFit="1" customWidth="1"/>
    <col min="2842" max="3047" width="10.28515625" style="31" customWidth="1"/>
    <col min="3048" max="3048" width="4.28515625" style="31" customWidth="1"/>
    <col min="3049" max="3049" width="22.7109375" style="31" customWidth="1"/>
    <col min="3050" max="3050" width="6.85546875" style="31" customWidth="1"/>
    <col min="3051" max="3051" width="5.5703125" style="31" customWidth="1"/>
    <col min="3052" max="3053" width="5.42578125" style="31" customWidth="1"/>
    <col min="3054" max="3054" width="2.85546875" style="31" customWidth="1"/>
    <col min="3055" max="3055" width="7.140625" style="31" customWidth="1"/>
    <col min="3056" max="3058" width="5.42578125" style="31" customWidth="1"/>
    <col min="3059" max="3059" width="5.7109375" style="31" customWidth="1"/>
    <col min="3060" max="3060" width="5.28515625" style="31" customWidth="1"/>
    <col min="3061" max="3061" width="7.85546875" style="31"/>
    <col min="3062" max="3062" width="4.28515625" style="31" customWidth="1"/>
    <col min="3063" max="3063" width="22.7109375" style="31" customWidth="1"/>
    <col min="3064" max="3064" width="6.85546875" style="31" customWidth="1"/>
    <col min="3065" max="3065" width="5.5703125" style="31" customWidth="1"/>
    <col min="3066" max="3067" width="5.42578125" style="31" customWidth="1"/>
    <col min="3068" max="3068" width="2.85546875" style="31" customWidth="1"/>
    <col min="3069" max="3069" width="7.140625" style="31" customWidth="1"/>
    <col min="3070" max="3072" width="5.42578125" style="31" customWidth="1"/>
    <col min="3073" max="3073" width="5.7109375" style="31" customWidth="1"/>
    <col min="3074" max="3074" width="5.28515625" style="31" customWidth="1"/>
    <col min="3075" max="3075" width="7.85546875" style="31" customWidth="1"/>
    <col min="3076" max="3076" width="7.5703125" style="31" customWidth="1"/>
    <col min="3077" max="3077" width="10.85546875" style="31" customWidth="1"/>
    <col min="3078" max="3079" width="9.85546875" style="31" customWidth="1"/>
    <col min="3080" max="3081" width="10.7109375" style="31" customWidth="1"/>
    <col min="3082" max="3082" width="17.28515625" style="31" customWidth="1"/>
    <col min="3083" max="3096" width="10.28515625" style="31" customWidth="1"/>
    <col min="3097" max="3097" width="13.85546875" style="31" bestFit="1" customWidth="1"/>
    <col min="3098" max="3303" width="10.28515625" style="31" customWidth="1"/>
    <col min="3304" max="3304" width="4.28515625" style="31" customWidth="1"/>
    <col min="3305" max="3305" width="22.7109375" style="31" customWidth="1"/>
    <col min="3306" max="3306" width="6.85546875" style="31" customWidth="1"/>
    <col min="3307" max="3307" width="5.5703125" style="31" customWidth="1"/>
    <col min="3308" max="3309" width="5.42578125" style="31" customWidth="1"/>
    <col min="3310" max="3310" width="2.85546875" style="31" customWidth="1"/>
    <col min="3311" max="3311" width="7.140625" style="31" customWidth="1"/>
    <col min="3312" max="3314" width="5.42578125" style="31" customWidth="1"/>
    <col min="3315" max="3315" width="5.7109375" style="31" customWidth="1"/>
    <col min="3316" max="3316" width="5.28515625" style="31" customWidth="1"/>
    <col min="3317" max="3317" width="7.85546875" style="31"/>
    <col min="3318" max="3318" width="4.28515625" style="31" customWidth="1"/>
    <col min="3319" max="3319" width="22.7109375" style="31" customWidth="1"/>
    <col min="3320" max="3320" width="6.85546875" style="31" customWidth="1"/>
    <col min="3321" max="3321" width="5.5703125" style="31" customWidth="1"/>
    <col min="3322" max="3323" width="5.42578125" style="31" customWidth="1"/>
    <col min="3324" max="3324" width="2.85546875" style="31" customWidth="1"/>
    <col min="3325" max="3325" width="7.140625" style="31" customWidth="1"/>
    <col min="3326" max="3328" width="5.42578125" style="31" customWidth="1"/>
    <col min="3329" max="3329" width="5.7109375" style="31" customWidth="1"/>
    <col min="3330" max="3330" width="5.28515625" style="31" customWidth="1"/>
    <col min="3331" max="3331" width="7.85546875" style="31" customWidth="1"/>
    <col min="3332" max="3332" width="7.5703125" style="31" customWidth="1"/>
    <col min="3333" max="3333" width="10.85546875" style="31" customWidth="1"/>
    <col min="3334" max="3335" width="9.85546875" style="31" customWidth="1"/>
    <col min="3336" max="3337" width="10.7109375" style="31" customWidth="1"/>
    <col min="3338" max="3338" width="17.28515625" style="31" customWidth="1"/>
    <col min="3339" max="3352" width="10.28515625" style="31" customWidth="1"/>
    <col min="3353" max="3353" width="13.85546875" style="31" bestFit="1" customWidth="1"/>
    <col min="3354" max="3559" width="10.28515625" style="31" customWidth="1"/>
    <col min="3560" max="3560" width="4.28515625" style="31" customWidth="1"/>
    <col min="3561" max="3561" width="22.7109375" style="31" customWidth="1"/>
    <col min="3562" max="3562" width="6.85546875" style="31" customWidth="1"/>
    <col min="3563" max="3563" width="5.5703125" style="31" customWidth="1"/>
    <col min="3564" max="3565" width="5.42578125" style="31" customWidth="1"/>
    <col min="3566" max="3566" width="2.85546875" style="31" customWidth="1"/>
    <col min="3567" max="3567" width="7.140625" style="31" customWidth="1"/>
    <col min="3568" max="3570" width="5.42578125" style="31" customWidth="1"/>
    <col min="3571" max="3571" width="5.7109375" style="31" customWidth="1"/>
    <col min="3572" max="3572" width="5.28515625" style="31" customWidth="1"/>
    <col min="3573" max="3573" width="7.85546875" style="31"/>
    <col min="3574" max="3574" width="4.28515625" style="31" customWidth="1"/>
    <col min="3575" max="3575" width="22.7109375" style="31" customWidth="1"/>
    <col min="3576" max="3576" width="6.85546875" style="31" customWidth="1"/>
    <col min="3577" max="3577" width="5.5703125" style="31" customWidth="1"/>
    <col min="3578" max="3579" width="5.42578125" style="31" customWidth="1"/>
    <col min="3580" max="3580" width="2.85546875" style="31" customWidth="1"/>
    <col min="3581" max="3581" width="7.140625" style="31" customWidth="1"/>
    <col min="3582" max="3584" width="5.42578125" style="31" customWidth="1"/>
    <col min="3585" max="3585" width="5.7109375" style="31" customWidth="1"/>
    <col min="3586" max="3586" width="5.28515625" style="31" customWidth="1"/>
    <col min="3587" max="3587" width="7.85546875" style="31" customWidth="1"/>
    <col min="3588" max="3588" width="7.5703125" style="31" customWidth="1"/>
    <col min="3589" max="3589" width="10.85546875" style="31" customWidth="1"/>
    <col min="3590" max="3591" width="9.85546875" style="31" customWidth="1"/>
    <col min="3592" max="3593" width="10.7109375" style="31" customWidth="1"/>
    <col min="3594" max="3594" width="17.28515625" style="31" customWidth="1"/>
    <col min="3595" max="3608" width="10.28515625" style="31" customWidth="1"/>
    <col min="3609" max="3609" width="13.85546875" style="31" bestFit="1" customWidth="1"/>
    <col min="3610" max="3815" width="10.28515625" style="31" customWidth="1"/>
    <col min="3816" max="3816" width="4.28515625" style="31" customWidth="1"/>
    <col min="3817" max="3817" width="22.7109375" style="31" customWidth="1"/>
    <col min="3818" max="3818" width="6.85546875" style="31" customWidth="1"/>
    <col min="3819" max="3819" width="5.5703125" style="31" customWidth="1"/>
    <col min="3820" max="3821" width="5.42578125" style="31" customWidth="1"/>
    <col min="3822" max="3822" width="2.85546875" style="31" customWidth="1"/>
    <col min="3823" max="3823" width="7.140625" style="31" customWidth="1"/>
    <col min="3824" max="3826" width="5.42578125" style="31" customWidth="1"/>
    <col min="3827" max="3827" width="5.7109375" style="31" customWidth="1"/>
    <col min="3828" max="3828" width="5.28515625" style="31" customWidth="1"/>
    <col min="3829" max="3829" width="7.85546875" style="31"/>
    <col min="3830" max="3830" width="4.28515625" style="31" customWidth="1"/>
    <col min="3831" max="3831" width="22.7109375" style="31" customWidth="1"/>
    <col min="3832" max="3832" width="6.85546875" style="31" customWidth="1"/>
    <col min="3833" max="3833" width="5.5703125" style="31" customWidth="1"/>
    <col min="3834" max="3835" width="5.42578125" style="31" customWidth="1"/>
    <col min="3836" max="3836" width="2.85546875" style="31" customWidth="1"/>
    <col min="3837" max="3837" width="7.140625" style="31" customWidth="1"/>
    <col min="3838" max="3840" width="5.42578125" style="31" customWidth="1"/>
    <col min="3841" max="3841" width="5.7109375" style="31" customWidth="1"/>
    <col min="3842" max="3842" width="5.28515625" style="31" customWidth="1"/>
    <col min="3843" max="3843" width="7.85546875" style="31" customWidth="1"/>
    <col min="3844" max="3844" width="7.5703125" style="31" customWidth="1"/>
    <col min="3845" max="3845" width="10.85546875" style="31" customWidth="1"/>
    <col min="3846" max="3847" width="9.85546875" style="31" customWidth="1"/>
    <col min="3848" max="3849" width="10.7109375" style="31" customWidth="1"/>
    <col min="3850" max="3850" width="17.28515625" style="31" customWidth="1"/>
    <col min="3851" max="3864" width="10.28515625" style="31" customWidth="1"/>
    <col min="3865" max="3865" width="13.85546875" style="31" bestFit="1" customWidth="1"/>
    <col min="3866" max="4071" width="10.28515625" style="31" customWidth="1"/>
    <col min="4072" max="4072" width="4.28515625" style="31" customWidth="1"/>
    <col min="4073" max="4073" width="22.7109375" style="31" customWidth="1"/>
    <col min="4074" max="4074" width="6.85546875" style="31" customWidth="1"/>
    <col min="4075" max="4075" width="5.5703125" style="31" customWidth="1"/>
    <col min="4076" max="4077" width="5.42578125" style="31" customWidth="1"/>
    <col min="4078" max="4078" width="2.85546875" style="31" customWidth="1"/>
    <col min="4079" max="4079" width="7.140625" style="31" customWidth="1"/>
    <col min="4080" max="4082" width="5.42578125" style="31" customWidth="1"/>
    <col min="4083" max="4083" width="5.7109375" style="31" customWidth="1"/>
    <col min="4084" max="4084" width="5.28515625" style="31" customWidth="1"/>
    <col min="4085" max="4085" width="7.85546875" style="31"/>
    <col min="4086" max="4086" width="4.28515625" style="31" customWidth="1"/>
    <col min="4087" max="4087" width="22.7109375" style="31" customWidth="1"/>
    <col min="4088" max="4088" width="6.85546875" style="31" customWidth="1"/>
    <col min="4089" max="4089" width="5.5703125" style="31" customWidth="1"/>
    <col min="4090" max="4091" width="5.42578125" style="31" customWidth="1"/>
    <col min="4092" max="4092" width="2.85546875" style="31" customWidth="1"/>
    <col min="4093" max="4093" width="7.140625" style="31" customWidth="1"/>
    <col min="4094" max="4096" width="5.42578125" style="31" customWidth="1"/>
    <col min="4097" max="4097" width="5.7109375" style="31" customWidth="1"/>
    <col min="4098" max="4098" width="5.28515625" style="31" customWidth="1"/>
    <col min="4099" max="4099" width="7.85546875" style="31" customWidth="1"/>
    <col min="4100" max="4100" width="7.5703125" style="31" customWidth="1"/>
    <col min="4101" max="4101" width="10.85546875" style="31" customWidth="1"/>
    <col min="4102" max="4103" width="9.85546875" style="31" customWidth="1"/>
    <col min="4104" max="4105" width="10.7109375" style="31" customWidth="1"/>
    <col min="4106" max="4106" width="17.28515625" style="31" customWidth="1"/>
    <col min="4107" max="4120" width="10.28515625" style="31" customWidth="1"/>
    <col min="4121" max="4121" width="13.85546875" style="31" bestFit="1" customWidth="1"/>
    <col min="4122" max="4327" width="10.28515625" style="31" customWidth="1"/>
    <col min="4328" max="4328" width="4.28515625" style="31" customWidth="1"/>
    <col min="4329" max="4329" width="22.7109375" style="31" customWidth="1"/>
    <col min="4330" max="4330" width="6.85546875" style="31" customWidth="1"/>
    <col min="4331" max="4331" width="5.5703125" style="31" customWidth="1"/>
    <col min="4332" max="4333" width="5.42578125" style="31" customWidth="1"/>
    <col min="4334" max="4334" width="2.85546875" style="31" customWidth="1"/>
    <col min="4335" max="4335" width="7.140625" style="31" customWidth="1"/>
    <col min="4336" max="4338" width="5.42578125" style="31" customWidth="1"/>
    <col min="4339" max="4339" width="5.7109375" style="31" customWidth="1"/>
    <col min="4340" max="4340" width="5.28515625" style="31" customWidth="1"/>
    <col min="4341" max="4341" width="7.85546875" style="31"/>
    <col min="4342" max="4342" width="4.28515625" style="31" customWidth="1"/>
    <col min="4343" max="4343" width="22.7109375" style="31" customWidth="1"/>
    <col min="4344" max="4344" width="6.85546875" style="31" customWidth="1"/>
    <col min="4345" max="4345" width="5.5703125" style="31" customWidth="1"/>
    <col min="4346" max="4347" width="5.42578125" style="31" customWidth="1"/>
    <col min="4348" max="4348" width="2.85546875" style="31" customWidth="1"/>
    <col min="4349" max="4349" width="7.140625" style="31" customWidth="1"/>
    <col min="4350" max="4352" width="5.42578125" style="31" customWidth="1"/>
    <col min="4353" max="4353" width="5.7109375" style="31" customWidth="1"/>
    <col min="4354" max="4354" width="5.28515625" style="31" customWidth="1"/>
    <col min="4355" max="4355" width="7.85546875" style="31" customWidth="1"/>
    <col min="4356" max="4356" width="7.5703125" style="31" customWidth="1"/>
    <col min="4357" max="4357" width="10.85546875" style="31" customWidth="1"/>
    <col min="4358" max="4359" width="9.85546875" style="31" customWidth="1"/>
    <col min="4360" max="4361" width="10.7109375" style="31" customWidth="1"/>
    <col min="4362" max="4362" width="17.28515625" style="31" customWidth="1"/>
    <col min="4363" max="4376" width="10.28515625" style="31" customWidth="1"/>
    <col min="4377" max="4377" width="13.85546875" style="31" bestFit="1" customWidth="1"/>
    <col min="4378" max="4583" width="10.28515625" style="31" customWidth="1"/>
    <col min="4584" max="4584" width="4.28515625" style="31" customWidth="1"/>
    <col min="4585" max="4585" width="22.7109375" style="31" customWidth="1"/>
    <col min="4586" max="4586" width="6.85546875" style="31" customWidth="1"/>
    <col min="4587" max="4587" width="5.5703125" style="31" customWidth="1"/>
    <col min="4588" max="4589" width="5.42578125" style="31" customWidth="1"/>
    <col min="4590" max="4590" width="2.85546875" style="31" customWidth="1"/>
    <col min="4591" max="4591" width="7.140625" style="31" customWidth="1"/>
    <col min="4592" max="4594" width="5.42578125" style="31" customWidth="1"/>
    <col min="4595" max="4595" width="5.7109375" style="31" customWidth="1"/>
    <col min="4596" max="4596" width="5.28515625" style="31" customWidth="1"/>
    <col min="4597" max="4597" width="7.85546875" style="31"/>
    <col min="4598" max="4598" width="4.28515625" style="31" customWidth="1"/>
    <col min="4599" max="4599" width="22.7109375" style="31" customWidth="1"/>
    <col min="4600" max="4600" width="6.85546875" style="31" customWidth="1"/>
    <col min="4601" max="4601" width="5.5703125" style="31" customWidth="1"/>
    <col min="4602" max="4603" width="5.42578125" style="31" customWidth="1"/>
    <col min="4604" max="4604" width="2.85546875" style="31" customWidth="1"/>
    <col min="4605" max="4605" width="7.140625" style="31" customWidth="1"/>
    <col min="4606" max="4608" width="5.42578125" style="31" customWidth="1"/>
    <col min="4609" max="4609" width="5.7109375" style="31" customWidth="1"/>
    <col min="4610" max="4610" width="5.28515625" style="31" customWidth="1"/>
    <col min="4611" max="4611" width="7.85546875" style="31" customWidth="1"/>
    <col min="4612" max="4612" width="7.5703125" style="31" customWidth="1"/>
    <col min="4613" max="4613" width="10.85546875" style="31" customWidth="1"/>
    <col min="4614" max="4615" width="9.85546875" style="31" customWidth="1"/>
    <col min="4616" max="4617" width="10.7109375" style="31" customWidth="1"/>
    <col min="4618" max="4618" width="17.28515625" style="31" customWidth="1"/>
    <col min="4619" max="4632" width="10.28515625" style="31" customWidth="1"/>
    <col min="4633" max="4633" width="13.85546875" style="31" bestFit="1" customWidth="1"/>
    <col min="4634" max="4839" width="10.28515625" style="31" customWidth="1"/>
    <col min="4840" max="4840" width="4.28515625" style="31" customWidth="1"/>
    <col min="4841" max="4841" width="22.7109375" style="31" customWidth="1"/>
    <col min="4842" max="4842" width="6.85546875" style="31" customWidth="1"/>
    <col min="4843" max="4843" width="5.5703125" style="31" customWidth="1"/>
    <col min="4844" max="4845" width="5.42578125" style="31" customWidth="1"/>
    <col min="4846" max="4846" width="2.85546875" style="31" customWidth="1"/>
    <col min="4847" max="4847" width="7.140625" style="31" customWidth="1"/>
    <col min="4848" max="4850" width="5.42578125" style="31" customWidth="1"/>
    <col min="4851" max="4851" width="5.7109375" style="31" customWidth="1"/>
    <col min="4852" max="4852" width="5.28515625" style="31" customWidth="1"/>
    <col min="4853" max="4853" width="7.85546875" style="31"/>
    <col min="4854" max="4854" width="4.28515625" style="31" customWidth="1"/>
    <col min="4855" max="4855" width="22.7109375" style="31" customWidth="1"/>
    <col min="4856" max="4856" width="6.85546875" style="31" customWidth="1"/>
    <col min="4857" max="4857" width="5.5703125" style="31" customWidth="1"/>
    <col min="4858" max="4859" width="5.42578125" style="31" customWidth="1"/>
    <col min="4860" max="4860" width="2.85546875" style="31" customWidth="1"/>
    <col min="4861" max="4861" width="7.140625" style="31" customWidth="1"/>
    <col min="4862" max="4864" width="5.42578125" style="31" customWidth="1"/>
    <col min="4865" max="4865" width="5.7109375" style="31" customWidth="1"/>
    <col min="4866" max="4866" width="5.28515625" style="31" customWidth="1"/>
    <col min="4867" max="4867" width="7.85546875" style="31" customWidth="1"/>
    <col min="4868" max="4868" width="7.5703125" style="31" customWidth="1"/>
    <col min="4869" max="4869" width="10.85546875" style="31" customWidth="1"/>
    <col min="4870" max="4871" width="9.85546875" style="31" customWidth="1"/>
    <col min="4872" max="4873" width="10.7109375" style="31" customWidth="1"/>
    <col min="4874" max="4874" width="17.28515625" style="31" customWidth="1"/>
    <col min="4875" max="4888" width="10.28515625" style="31" customWidth="1"/>
    <col min="4889" max="4889" width="13.85546875" style="31" bestFit="1" customWidth="1"/>
    <col min="4890" max="5095" width="10.28515625" style="31" customWidth="1"/>
    <col min="5096" max="5096" width="4.28515625" style="31" customWidth="1"/>
    <col min="5097" max="5097" width="22.7109375" style="31" customWidth="1"/>
    <col min="5098" max="5098" width="6.85546875" style="31" customWidth="1"/>
    <col min="5099" max="5099" width="5.5703125" style="31" customWidth="1"/>
    <col min="5100" max="5101" width="5.42578125" style="31" customWidth="1"/>
    <col min="5102" max="5102" width="2.85546875" style="31" customWidth="1"/>
    <col min="5103" max="5103" width="7.140625" style="31" customWidth="1"/>
    <col min="5104" max="5106" width="5.42578125" style="31" customWidth="1"/>
    <col min="5107" max="5107" width="5.7109375" style="31" customWidth="1"/>
    <col min="5108" max="5108" width="5.28515625" style="31" customWidth="1"/>
    <col min="5109" max="5109" width="7.85546875" style="31"/>
    <col min="5110" max="5110" width="4.28515625" style="31" customWidth="1"/>
    <col min="5111" max="5111" width="22.7109375" style="31" customWidth="1"/>
    <col min="5112" max="5112" width="6.85546875" style="31" customWidth="1"/>
    <col min="5113" max="5113" width="5.5703125" style="31" customWidth="1"/>
    <col min="5114" max="5115" width="5.42578125" style="31" customWidth="1"/>
    <col min="5116" max="5116" width="2.85546875" style="31" customWidth="1"/>
    <col min="5117" max="5117" width="7.140625" style="31" customWidth="1"/>
    <col min="5118" max="5120" width="5.42578125" style="31" customWidth="1"/>
    <col min="5121" max="5121" width="5.7109375" style="31" customWidth="1"/>
    <col min="5122" max="5122" width="5.28515625" style="31" customWidth="1"/>
    <col min="5123" max="5123" width="7.85546875" style="31" customWidth="1"/>
    <col min="5124" max="5124" width="7.5703125" style="31" customWidth="1"/>
    <col min="5125" max="5125" width="10.85546875" style="31" customWidth="1"/>
    <col min="5126" max="5127" width="9.85546875" style="31" customWidth="1"/>
    <col min="5128" max="5129" width="10.7109375" style="31" customWidth="1"/>
    <col min="5130" max="5130" width="17.28515625" style="31" customWidth="1"/>
    <col min="5131" max="5144" width="10.28515625" style="31" customWidth="1"/>
    <col min="5145" max="5145" width="13.85546875" style="31" bestFit="1" customWidth="1"/>
    <col min="5146" max="5351" width="10.28515625" style="31" customWidth="1"/>
    <col min="5352" max="5352" width="4.28515625" style="31" customWidth="1"/>
    <col min="5353" max="5353" width="22.7109375" style="31" customWidth="1"/>
    <col min="5354" max="5354" width="6.85546875" style="31" customWidth="1"/>
    <col min="5355" max="5355" width="5.5703125" style="31" customWidth="1"/>
    <col min="5356" max="5357" width="5.42578125" style="31" customWidth="1"/>
    <col min="5358" max="5358" width="2.85546875" style="31" customWidth="1"/>
    <col min="5359" max="5359" width="7.140625" style="31" customWidth="1"/>
    <col min="5360" max="5362" width="5.42578125" style="31" customWidth="1"/>
    <col min="5363" max="5363" width="5.7109375" style="31" customWidth="1"/>
    <col min="5364" max="5364" width="5.28515625" style="31" customWidth="1"/>
    <col min="5365" max="5365" width="7.85546875" style="31"/>
    <col min="5366" max="5366" width="4.28515625" style="31" customWidth="1"/>
    <col min="5367" max="5367" width="22.7109375" style="31" customWidth="1"/>
    <col min="5368" max="5368" width="6.85546875" style="31" customWidth="1"/>
    <col min="5369" max="5369" width="5.5703125" style="31" customWidth="1"/>
    <col min="5370" max="5371" width="5.42578125" style="31" customWidth="1"/>
    <col min="5372" max="5372" width="2.85546875" style="31" customWidth="1"/>
    <col min="5373" max="5373" width="7.140625" style="31" customWidth="1"/>
    <col min="5374" max="5376" width="5.42578125" style="31" customWidth="1"/>
    <col min="5377" max="5377" width="5.7109375" style="31" customWidth="1"/>
    <col min="5378" max="5378" width="5.28515625" style="31" customWidth="1"/>
    <col min="5379" max="5379" width="7.85546875" style="31" customWidth="1"/>
    <col min="5380" max="5380" width="7.5703125" style="31" customWidth="1"/>
    <col min="5381" max="5381" width="10.85546875" style="31" customWidth="1"/>
    <col min="5382" max="5383" width="9.85546875" style="31" customWidth="1"/>
    <col min="5384" max="5385" width="10.7109375" style="31" customWidth="1"/>
    <col min="5386" max="5386" width="17.28515625" style="31" customWidth="1"/>
    <col min="5387" max="5400" width="10.28515625" style="31" customWidth="1"/>
    <col min="5401" max="5401" width="13.85546875" style="31" bestFit="1" customWidth="1"/>
    <col min="5402" max="5607" width="10.28515625" style="31" customWidth="1"/>
    <col min="5608" max="5608" width="4.28515625" style="31" customWidth="1"/>
    <col min="5609" max="5609" width="22.7109375" style="31" customWidth="1"/>
    <col min="5610" max="5610" width="6.85546875" style="31" customWidth="1"/>
    <col min="5611" max="5611" width="5.5703125" style="31" customWidth="1"/>
    <col min="5612" max="5613" width="5.42578125" style="31" customWidth="1"/>
    <col min="5614" max="5614" width="2.85546875" style="31" customWidth="1"/>
    <col min="5615" max="5615" width="7.140625" style="31" customWidth="1"/>
    <col min="5616" max="5618" width="5.42578125" style="31" customWidth="1"/>
    <col min="5619" max="5619" width="5.7109375" style="31" customWidth="1"/>
    <col min="5620" max="5620" width="5.28515625" style="31" customWidth="1"/>
    <col min="5621" max="5621" width="7.85546875" style="31"/>
    <col min="5622" max="5622" width="4.28515625" style="31" customWidth="1"/>
    <col min="5623" max="5623" width="22.7109375" style="31" customWidth="1"/>
    <col min="5624" max="5624" width="6.85546875" style="31" customWidth="1"/>
    <col min="5625" max="5625" width="5.5703125" style="31" customWidth="1"/>
    <col min="5626" max="5627" width="5.42578125" style="31" customWidth="1"/>
    <col min="5628" max="5628" width="2.85546875" style="31" customWidth="1"/>
    <col min="5629" max="5629" width="7.140625" style="31" customWidth="1"/>
    <col min="5630" max="5632" width="5.42578125" style="31" customWidth="1"/>
    <col min="5633" max="5633" width="5.7109375" style="31" customWidth="1"/>
    <col min="5634" max="5634" width="5.28515625" style="31" customWidth="1"/>
    <col min="5635" max="5635" width="7.85546875" style="31" customWidth="1"/>
    <col min="5636" max="5636" width="7.5703125" style="31" customWidth="1"/>
    <col min="5637" max="5637" width="10.85546875" style="31" customWidth="1"/>
    <col min="5638" max="5639" width="9.85546875" style="31" customWidth="1"/>
    <col min="5640" max="5641" width="10.7109375" style="31" customWidth="1"/>
    <col min="5642" max="5642" width="17.28515625" style="31" customWidth="1"/>
    <col min="5643" max="5656" width="10.28515625" style="31" customWidth="1"/>
    <col min="5657" max="5657" width="13.85546875" style="31" bestFit="1" customWidth="1"/>
    <col min="5658" max="5863" width="10.28515625" style="31" customWidth="1"/>
    <col min="5864" max="5864" width="4.28515625" style="31" customWidth="1"/>
    <col min="5865" max="5865" width="22.7109375" style="31" customWidth="1"/>
    <col min="5866" max="5866" width="6.85546875" style="31" customWidth="1"/>
    <col min="5867" max="5867" width="5.5703125" style="31" customWidth="1"/>
    <col min="5868" max="5869" width="5.42578125" style="31" customWidth="1"/>
    <col min="5870" max="5870" width="2.85546875" style="31" customWidth="1"/>
    <col min="5871" max="5871" width="7.140625" style="31" customWidth="1"/>
    <col min="5872" max="5874" width="5.42578125" style="31" customWidth="1"/>
    <col min="5875" max="5875" width="5.7109375" style="31" customWidth="1"/>
    <col min="5876" max="5876" width="5.28515625" style="31" customWidth="1"/>
    <col min="5877" max="5877" width="7.85546875" style="31"/>
    <col min="5878" max="5878" width="4.28515625" style="31" customWidth="1"/>
    <col min="5879" max="5879" width="22.7109375" style="31" customWidth="1"/>
    <col min="5880" max="5880" width="6.85546875" style="31" customWidth="1"/>
    <col min="5881" max="5881" width="5.5703125" style="31" customWidth="1"/>
    <col min="5882" max="5883" width="5.42578125" style="31" customWidth="1"/>
    <col min="5884" max="5884" width="2.85546875" style="31" customWidth="1"/>
    <col min="5885" max="5885" width="7.140625" style="31" customWidth="1"/>
    <col min="5886" max="5888" width="5.42578125" style="31" customWidth="1"/>
    <col min="5889" max="5889" width="5.7109375" style="31" customWidth="1"/>
    <col min="5890" max="5890" width="5.28515625" style="31" customWidth="1"/>
    <col min="5891" max="5891" width="7.85546875" style="31" customWidth="1"/>
    <col min="5892" max="5892" width="7.5703125" style="31" customWidth="1"/>
    <col min="5893" max="5893" width="10.85546875" style="31" customWidth="1"/>
    <col min="5894" max="5895" width="9.85546875" style="31" customWidth="1"/>
    <col min="5896" max="5897" width="10.7109375" style="31" customWidth="1"/>
    <col min="5898" max="5898" width="17.28515625" style="31" customWidth="1"/>
    <col min="5899" max="5912" width="10.28515625" style="31" customWidth="1"/>
    <col min="5913" max="5913" width="13.85546875" style="31" bestFit="1" customWidth="1"/>
    <col min="5914" max="6119" width="10.28515625" style="31" customWidth="1"/>
    <col min="6120" max="6120" width="4.28515625" style="31" customWidth="1"/>
    <col min="6121" max="6121" width="22.7109375" style="31" customWidth="1"/>
    <col min="6122" max="6122" width="6.85546875" style="31" customWidth="1"/>
    <col min="6123" max="6123" width="5.5703125" style="31" customWidth="1"/>
    <col min="6124" max="6125" width="5.42578125" style="31" customWidth="1"/>
    <col min="6126" max="6126" width="2.85546875" style="31" customWidth="1"/>
    <col min="6127" max="6127" width="7.140625" style="31" customWidth="1"/>
    <col min="6128" max="6130" width="5.42578125" style="31" customWidth="1"/>
    <col min="6131" max="6131" width="5.7109375" style="31" customWidth="1"/>
    <col min="6132" max="6132" width="5.28515625" style="31" customWidth="1"/>
    <col min="6133" max="6133" width="7.85546875" style="31"/>
    <col min="6134" max="6134" width="4.28515625" style="31" customWidth="1"/>
    <col min="6135" max="6135" width="22.7109375" style="31" customWidth="1"/>
    <col min="6136" max="6136" width="6.85546875" style="31" customWidth="1"/>
    <col min="6137" max="6137" width="5.5703125" style="31" customWidth="1"/>
    <col min="6138" max="6139" width="5.42578125" style="31" customWidth="1"/>
    <col min="6140" max="6140" width="2.85546875" style="31" customWidth="1"/>
    <col min="6141" max="6141" width="7.140625" style="31" customWidth="1"/>
    <col min="6142" max="6144" width="5.42578125" style="31" customWidth="1"/>
    <col min="6145" max="6145" width="5.7109375" style="31" customWidth="1"/>
    <col min="6146" max="6146" width="5.28515625" style="31" customWidth="1"/>
    <col min="6147" max="6147" width="7.85546875" style="31" customWidth="1"/>
    <col min="6148" max="6148" width="7.5703125" style="31" customWidth="1"/>
    <col min="6149" max="6149" width="10.85546875" style="31" customWidth="1"/>
    <col min="6150" max="6151" width="9.85546875" style="31" customWidth="1"/>
    <col min="6152" max="6153" width="10.7109375" style="31" customWidth="1"/>
    <col min="6154" max="6154" width="17.28515625" style="31" customWidth="1"/>
    <col min="6155" max="6168" width="10.28515625" style="31" customWidth="1"/>
    <col min="6169" max="6169" width="13.85546875" style="31" bestFit="1" customWidth="1"/>
    <col min="6170" max="6375" width="10.28515625" style="31" customWidth="1"/>
    <col min="6376" max="6376" width="4.28515625" style="31" customWidth="1"/>
    <col min="6377" max="6377" width="22.7109375" style="31" customWidth="1"/>
    <col min="6378" max="6378" width="6.85546875" style="31" customWidth="1"/>
    <col min="6379" max="6379" width="5.5703125" style="31" customWidth="1"/>
    <col min="6380" max="6381" width="5.42578125" style="31" customWidth="1"/>
    <col min="6382" max="6382" width="2.85546875" style="31" customWidth="1"/>
    <col min="6383" max="6383" width="7.140625" style="31" customWidth="1"/>
    <col min="6384" max="6386" width="5.42578125" style="31" customWidth="1"/>
    <col min="6387" max="6387" width="5.7109375" style="31" customWidth="1"/>
    <col min="6388" max="6388" width="5.28515625" style="31" customWidth="1"/>
    <col min="6389" max="6389" width="7.85546875" style="31"/>
    <col min="6390" max="6390" width="4.28515625" style="31" customWidth="1"/>
    <col min="6391" max="6391" width="22.7109375" style="31" customWidth="1"/>
    <col min="6392" max="6392" width="6.85546875" style="31" customWidth="1"/>
    <col min="6393" max="6393" width="5.5703125" style="31" customWidth="1"/>
    <col min="6394" max="6395" width="5.42578125" style="31" customWidth="1"/>
    <col min="6396" max="6396" width="2.85546875" style="31" customWidth="1"/>
    <col min="6397" max="6397" width="7.140625" style="31" customWidth="1"/>
    <col min="6398" max="6400" width="5.42578125" style="31" customWidth="1"/>
    <col min="6401" max="6401" width="5.7109375" style="31" customWidth="1"/>
    <col min="6402" max="6402" width="5.28515625" style="31" customWidth="1"/>
    <col min="6403" max="6403" width="7.85546875" style="31" customWidth="1"/>
    <col min="6404" max="6404" width="7.5703125" style="31" customWidth="1"/>
    <col min="6405" max="6405" width="10.85546875" style="31" customWidth="1"/>
    <col min="6406" max="6407" width="9.85546875" style="31" customWidth="1"/>
    <col min="6408" max="6409" width="10.7109375" style="31" customWidth="1"/>
    <col min="6410" max="6410" width="17.28515625" style="31" customWidth="1"/>
    <col min="6411" max="6424" width="10.28515625" style="31" customWidth="1"/>
    <col min="6425" max="6425" width="13.85546875" style="31" bestFit="1" customWidth="1"/>
    <col min="6426" max="6631" width="10.28515625" style="31" customWidth="1"/>
    <col min="6632" max="6632" width="4.28515625" style="31" customWidth="1"/>
    <col min="6633" max="6633" width="22.7109375" style="31" customWidth="1"/>
    <col min="6634" max="6634" width="6.85546875" style="31" customWidth="1"/>
    <col min="6635" max="6635" width="5.5703125" style="31" customWidth="1"/>
    <col min="6636" max="6637" width="5.42578125" style="31" customWidth="1"/>
    <col min="6638" max="6638" width="2.85546875" style="31" customWidth="1"/>
    <col min="6639" max="6639" width="7.140625" style="31" customWidth="1"/>
    <col min="6640" max="6642" width="5.42578125" style="31" customWidth="1"/>
    <col min="6643" max="6643" width="5.7109375" style="31" customWidth="1"/>
    <col min="6644" max="6644" width="5.28515625" style="31" customWidth="1"/>
    <col min="6645" max="6645" width="7.85546875" style="31"/>
    <col min="6646" max="6646" width="4.28515625" style="31" customWidth="1"/>
    <col min="6647" max="6647" width="22.7109375" style="31" customWidth="1"/>
    <col min="6648" max="6648" width="6.85546875" style="31" customWidth="1"/>
    <col min="6649" max="6649" width="5.5703125" style="31" customWidth="1"/>
    <col min="6650" max="6651" width="5.42578125" style="31" customWidth="1"/>
    <col min="6652" max="6652" width="2.85546875" style="31" customWidth="1"/>
    <col min="6653" max="6653" width="7.140625" style="31" customWidth="1"/>
    <col min="6654" max="6656" width="5.42578125" style="31" customWidth="1"/>
    <col min="6657" max="6657" width="5.7109375" style="31" customWidth="1"/>
    <col min="6658" max="6658" width="5.28515625" style="31" customWidth="1"/>
    <col min="6659" max="6659" width="7.85546875" style="31" customWidth="1"/>
    <col min="6660" max="6660" width="7.5703125" style="31" customWidth="1"/>
    <col min="6661" max="6661" width="10.85546875" style="31" customWidth="1"/>
    <col min="6662" max="6663" width="9.85546875" style="31" customWidth="1"/>
    <col min="6664" max="6665" width="10.7109375" style="31" customWidth="1"/>
    <col min="6666" max="6666" width="17.28515625" style="31" customWidth="1"/>
    <col min="6667" max="6680" width="10.28515625" style="31" customWidth="1"/>
    <col min="6681" max="6681" width="13.85546875" style="31" bestFit="1" customWidth="1"/>
    <col min="6682" max="6887" width="10.28515625" style="31" customWidth="1"/>
    <col min="6888" max="6888" width="4.28515625" style="31" customWidth="1"/>
    <col min="6889" max="6889" width="22.7109375" style="31" customWidth="1"/>
    <col min="6890" max="6890" width="6.85546875" style="31" customWidth="1"/>
    <col min="6891" max="6891" width="5.5703125" style="31" customWidth="1"/>
    <col min="6892" max="6893" width="5.42578125" style="31" customWidth="1"/>
    <col min="6894" max="6894" width="2.85546875" style="31" customWidth="1"/>
    <col min="6895" max="6895" width="7.140625" style="31" customWidth="1"/>
    <col min="6896" max="6898" width="5.42578125" style="31" customWidth="1"/>
    <col min="6899" max="6899" width="5.7109375" style="31" customWidth="1"/>
    <col min="6900" max="6900" width="5.28515625" style="31" customWidth="1"/>
    <col min="6901" max="6901" width="7.85546875" style="31"/>
    <col min="6902" max="6902" width="4.28515625" style="31" customWidth="1"/>
    <col min="6903" max="6903" width="22.7109375" style="31" customWidth="1"/>
    <col min="6904" max="6904" width="6.85546875" style="31" customWidth="1"/>
    <col min="6905" max="6905" width="5.5703125" style="31" customWidth="1"/>
    <col min="6906" max="6907" width="5.42578125" style="31" customWidth="1"/>
    <col min="6908" max="6908" width="2.85546875" style="31" customWidth="1"/>
    <col min="6909" max="6909" width="7.140625" style="31" customWidth="1"/>
    <col min="6910" max="6912" width="5.42578125" style="31" customWidth="1"/>
    <col min="6913" max="6913" width="5.7109375" style="31" customWidth="1"/>
    <col min="6914" max="6914" width="5.28515625" style="31" customWidth="1"/>
    <col min="6915" max="6915" width="7.85546875" style="31" customWidth="1"/>
    <col min="6916" max="6916" width="7.5703125" style="31" customWidth="1"/>
    <col min="6917" max="6917" width="10.85546875" style="31" customWidth="1"/>
    <col min="6918" max="6919" width="9.85546875" style="31" customWidth="1"/>
    <col min="6920" max="6921" width="10.7109375" style="31" customWidth="1"/>
    <col min="6922" max="6922" width="17.28515625" style="31" customWidth="1"/>
    <col min="6923" max="6936" width="10.28515625" style="31" customWidth="1"/>
    <col min="6937" max="6937" width="13.85546875" style="31" bestFit="1" customWidth="1"/>
    <col min="6938" max="7143" width="10.28515625" style="31" customWidth="1"/>
    <col min="7144" max="7144" width="4.28515625" style="31" customWidth="1"/>
    <col min="7145" max="7145" width="22.7109375" style="31" customWidth="1"/>
    <col min="7146" max="7146" width="6.85546875" style="31" customWidth="1"/>
    <col min="7147" max="7147" width="5.5703125" style="31" customWidth="1"/>
    <col min="7148" max="7149" width="5.42578125" style="31" customWidth="1"/>
    <col min="7150" max="7150" width="2.85546875" style="31" customWidth="1"/>
    <col min="7151" max="7151" width="7.140625" style="31" customWidth="1"/>
    <col min="7152" max="7154" width="5.42578125" style="31" customWidth="1"/>
    <col min="7155" max="7155" width="5.7109375" style="31" customWidth="1"/>
    <col min="7156" max="7156" width="5.28515625" style="31" customWidth="1"/>
    <col min="7157" max="7157" width="7.85546875" style="31"/>
    <col min="7158" max="7158" width="4.28515625" style="31" customWidth="1"/>
    <col min="7159" max="7159" width="22.7109375" style="31" customWidth="1"/>
    <col min="7160" max="7160" width="6.85546875" style="31" customWidth="1"/>
    <col min="7161" max="7161" width="5.5703125" style="31" customWidth="1"/>
    <col min="7162" max="7163" width="5.42578125" style="31" customWidth="1"/>
    <col min="7164" max="7164" width="2.85546875" style="31" customWidth="1"/>
    <col min="7165" max="7165" width="7.140625" style="31" customWidth="1"/>
    <col min="7166" max="7168" width="5.42578125" style="31" customWidth="1"/>
    <col min="7169" max="7169" width="5.7109375" style="31" customWidth="1"/>
    <col min="7170" max="7170" width="5.28515625" style="31" customWidth="1"/>
    <col min="7171" max="7171" width="7.85546875" style="31" customWidth="1"/>
    <col min="7172" max="7172" width="7.5703125" style="31" customWidth="1"/>
    <col min="7173" max="7173" width="10.85546875" style="31" customWidth="1"/>
    <col min="7174" max="7175" width="9.85546875" style="31" customWidth="1"/>
    <col min="7176" max="7177" width="10.7109375" style="31" customWidth="1"/>
    <col min="7178" max="7178" width="17.28515625" style="31" customWidth="1"/>
    <col min="7179" max="7192" width="10.28515625" style="31" customWidth="1"/>
    <col min="7193" max="7193" width="13.85546875" style="31" bestFit="1" customWidth="1"/>
    <col min="7194" max="7399" width="10.28515625" style="31" customWidth="1"/>
    <col min="7400" max="7400" width="4.28515625" style="31" customWidth="1"/>
    <col min="7401" max="7401" width="22.7109375" style="31" customWidth="1"/>
    <col min="7402" max="7402" width="6.85546875" style="31" customWidth="1"/>
    <col min="7403" max="7403" width="5.5703125" style="31" customWidth="1"/>
    <col min="7404" max="7405" width="5.42578125" style="31" customWidth="1"/>
    <col min="7406" max="7406" width="2.85546875" style="31" customWidth="1"/>
    <col min="7407" max="7407" width="7.140625" style="31" customWidth="1"/>
    <col min="7408" max="7410" width="5.42578125" style="31" customWidth="1"/>
    <col min="7411" max="7411" width="5.7109375" style="31" customWidth="1"/>
    <col min="7412" max="7412" width="5.28515625" style="31" customWidth="1"/>
    <col min="7413" max="7413" width="7.85546875" style="31"/>
    <col min="7414" max="7414" width="4.28515625" style="31" customWidth="1"/>
    <col min="7415" max="7415" width="22.7109375" style="31" customWidth="1"/>
    <col min="7416" max="7416" width="6.85546875" style="31" customWidth="1"/>
    <col min="7417" max="7417" width="5.5703125" style="31" customWidth="1"/>
    <col min="7418" max="7419" width="5.42578125" style="31" customWidth="1"/>
    <col min="7420" max="7420" width="2.85546875" style="31" customWidth="1"/>
    <col min="7421" max="7421" width="7.140625" style="31" customWidth="1"/>
    <col min="7422" max="7424" width="5.42578125" style="31" customWidth="1"/>
    <col min="7425" max="7425" width="5.7109375" style="31" customWidth="1"/>
    <col min="7426" max="7426" width="5.28515625" style="31" customWidth="1"/>
    <col min="7427" max="7427" width="7.85546875" style="31" customWidth="1"/>
    <col min="7428" max="7428" width="7.5703125" style="31" customWidth="1"/>
    <col min="7429" max="7429" width="10.85546875" style="31" customWidth="1"/>
    <col min="7430" max="7431" width="9.85546875" style="31" customWidth="1"/>
    <col min="7432" max="7433" width="10.7109375" style="31" customWidth="1"/>
    <col min="7434" max="7434" width="17.28515625" style="31" customWidth="1"/>
    <col min="7435" max="7448" width="10.28515625" style="31" customWidth="1"/>
    <col min="7449" max="7449" width="13.85546875" style="31" bestFit="1" customWidth="1"/>
    <col min="7450" max="7655" width="10.28515625" style="31" customWidth="1"/>
    <col min="7656" max="7656" width="4.28515625" style="31" customWidth="1"/>
    <col min="7657" max="7657" width="22.7109375" style="31" customWidth="1"/>
    <col min="7658" max="7658" width="6.85546875" style="31" customWidth="1"/>
    <col min="7659" max="7659" width="5.5703125" style="31" customWidth="1"/>
    <col min="7660" max="7661" width="5.42578125" style="31" customWidth="1"/>
    <col min="7662" max="7662" width="2.85546875" style="31" customWidth="1"/>
    <col min="7663" max="7663" width="7.140625" style="31" customWidth="1"/>
    <col min="7664" max="7666" width="5.42578125" style="31" customWidth="1"/>
    <col min="7667" max="7667" width="5.7109375" style="31" customWidth="1"/>
    <col min="7668" max="7668" width="5.28515625" style="31" customWidth="1"/>
    <col min="7669" max="7669" width="7.85546875" style="31"/>
    <col min="7670" max="7670" width="4.28515625" style="31" customWidth="1"/>
    <col min="7671" max="7671" width="22.7109375" style="31" customWidth="1"/>
    <col min="7672" max="7672" width="6.85546875" style="31" customWidth="1"/>
    <col min="7673" max="7673" width="5.5703125" style="31" customWidth="1"/>
    <col min="7674" max="7675" width="5.42578125" style="31" customWidth="1"/>
    <col min="7676" max="7676" width="2.85546875" style="31" customWidth="1"/>
    <col min="7677" max="7677" width="7.140625" style="31" customWidth="1"/>
    <col min="7678" max="7680" width="5.42578125" style="31" customWidth="1"/>
    <col min="7681" max="7681" width="5.7109375" style="31" customWidth="1"/>
    <col min="7682" max="7682" width="5.28515625" style="31" customWidth="1"/>
    <col min="7683" max="7683" width="7.85546875" style="31" customWidth="1"/>
    <col min="7684" max="7684" width="7.5703125" style="31" customWidth="1"/>
    <col min="7685" max="7685" width="10.85546875" style="31" customWidth="1"/>
    <col min="7686" max="7687" width="9.85546875" style="31" customWidth="1"/>
    <col min="7688" max="7689" width="10.7109375" style="31" customWidth="1"/>
    <col min="7690" max="7690" width="17.28515625" style="31" customWidth="1"/>
    <col min="7691" max="7704" width="10.28515625" style="31" customWidth="1"/>
    <col min="7705" max="7705" width="13.85546875" style="31" bestFit="1" customWidth="1"/>
    <col min="7706" max="7911" width="10.28515625" style="31" customWidth="1"/>
    <col min="7912" max="7912" width="4.28515625" style="31" customWidth="1"/>
    <col min="7913" max="7913" width="22.7109375" style="31" customWidth="1"/>
    <col min="7914" max="7914" width="6.85546875" style="31" customWidth="1"/>
    <col min="7915" max="7915" width="5.5703125" style="31" customWidth="1"/>
    <col min="7916" max="7917" width="5.42578125" style="31" customWidth="1"/>
    <col min="7918" max="7918" width="2.85546875" style="31" customWidth="1"/>
    <col min="7919" max="7919" width="7.140625" style="31" customWidth="1"/>
    <col min="7920" max="7922" width="5.42578125" style="31" customWidth="1"/>
    <col min="7923" max="7923" width="5.7109375" style="31" customWidth="1"/>
    <col min="7924" max="7924" width="5.28515625" style="31" customWidth="1"/>
    <col min="7925" max="7925" width="7.85546875" style="31"/>
    <col min="7926" max="7926" width="4.28515625" style="31" customWidth="1"/>
    <col min="7927" max="7927" width="22.7109375" style="31" customWidth="1"/>
    <col min="7928" max="7928" width="6.85546875" style="31" customWidth="1"/>
    <col min="7929" max="7929" width="5.5703125" style="31" customWidth="1"/>
    <col min="7930" max="7931" width="5.42578125" style="31" customWidth="1"/>
    <col min="7932" max="7932" width="2.85546875" style="31" customWidth="1"/>
    <col min="7933" max="7933" width="7.140625" style="31" customWidth="1"/>
    <col min="7934" max="7936" width="5.42578125" style="31" customWidth="1"/>
    <col min="7937" max="7937" width="5.7109375" style="31" customWidth="1"/>
    <col min="7938" max="7938" width="5.28515625" style="31" customWidth="1"/>
    <col min="7939" max="7939" width="7.85546875" style="31" customWidth="1"/>
    <col min="7940" max="7940" width="7.5703125" style="31" customWidth="1"/>
    <col min="7941" max="7941" width="10.85546875" style="31" customWidth="1"/>
    <col min="7942" max="7943" width="9.85546875" style="31" customWidth="1"/>
    <col min="7944" max="7945" width="10.7109375" style="31" customWidth="1"/>
    <col min="7946" max="7946" width="17.28515625" style="31" customWidth="1"/>
    <col min="7947" max="7960" width="10.28515625" style="31" customWidth="1"/>
    <col min="7961" max="7961" width="13.85546875" style="31" bestFit="1" customWidth="1"/>
    <col min="7962" max="8167" width="10.28515625" style="31" customWidth="1"/>
    <col min="8168" max="8168" width="4.28515625" style="31" customWidth="1"/>
    <col min="8169" max="8169" width="22.7109375" style="31" customWidth="1"/>
    <col min="8170" max="8170" width="6.85546875" style="31" customWidth="1"/>
    <col min="8171" max="8171" width="5.5703125" style="31" customWidth="1"/>
    <col min="8172" max="8173" width="5.42578125" style="31" customWidth="1"/>
    <col min="8174" max="8174" width="2.85546875" style="31" customWidth="1"/>
    <col min="8175" max="8175" width="7.140625" style="31" customWidth="1"/>
    <col min="8176" max="8178" width="5.42578125" style="31" customWidth="1"/>
    <col min="8179" max="8179" width="5.7109375" style="31" customWidth="1"/>
    <col min="8180" max="8180" width="5.28515625" style="31" customWidth="1"/>
    <col min="8181" max="8181" width="7.85546875" style="31"/>
    <col min="8182" max="8182" width="4.28515625" style="31" customWidth="1"/>
    <col min="8183" max="8183" width="22.7109375" style="31" customWidth="1"/>
    <col min="8184" max="8184" width="6.85546875" style="31" customWidth="1"/>
    <col min="8185" max="8185" width="5.5703125" style="31" customWidth="1"/>
    <col min="8186" max="8187" width="5.42578125" style="31" customWidth="1"/>
    <col min="8188" max="8188" width="2.85546875" style="31" customWidth="1"/>
    <col min="8189" max="8189" width="7.140625" style="31" customWidth="1"/>
    <col min="8190" max="8192" width="5.42578125" style="31" customWidth="1"/>
    <col min="8193" max="8193" width="5.7109375" style="31" customWidth="1"/>
    <col min="8194" max="8194" width="5.28515625" style="31" customWidth="1"/>
    <col min="8195" max="8195" width="7.85546875" style="31" customWidth="1"/>
    <col min="8196" max="8196" width="7.5703125" style="31" customWidth="1"/>
    <col min="8197" max="8197" width="10.85546875" style="31" customWidth="1"/>
    <col min="8198" max="8199" width="9.85546875" style="31" customWidth="1"/>
    <col min="8200" max="8201" width="10.7109375" style="31" customWidth="1"/>
    <col min="8202" max="8202" width="17.28515625" style="31" customWidth="1"/>
    <col min="8203" max="8216" width="10.28515625" style="31" customWidth="1"/>
    <col min="8217" max="8217" width="13.85546875" style="31" bestFit="1" customWidth="1"/>
    <col min="8218" max="8423" width="10.28515625" style="31" customWidth="1"/>
    <col min="8424" max="8424" width="4.28515625" style="31" customWidth="1"/>
    <col min="8425" max="8425" width="22.7109375" style="31" customWidth="1"/>
    <col min="8426" max="8426" width="6.85546875" style="31" customWidth="1"/>
    <col min="8427" max="8427" width="5.5703125" style="31" customWidth="1"/>
    <col min="8428" max="8429" width="5.42578125" style="31" customWidth="1"/>
    <col min="8430" max="8430" width="2.85546875" style="31" customWidth="1"/>
    <col min="8431" max="8431" width="7.140625" style="31" customWidth="1"/>
    <col min="8432" max="8434" width="5.42578125" style="31" customWidth="1"/>
    <col min="8435" max="8435" width="5.7109375" style="31" customWidth="1"/>
    <col min="8436" max="8436" width="5.28515625" style="31" customWidth="1"/>
    <col min="8437" max="8437" width="7.85546875" style="31"/>
    <col min="8438" max="8438" width="4.28515625" style="31" customWidth="1"/>
    <col min="8439" max="8439" width="22.7109375" style="31" customWidth="1"/>
    <col min="8440" max="8440" width="6.85546875" style="31" customWidth="1"/>
    <col min="8441" max="8441" width="5.5703125" style="31" customWidth="1"/>
    <col min="8442" max="8443" width="5.42578125" style="31" customWidth="1"/>
    <col min="8444" max="8444" width="2.85546875" style="31" customWidth="1"/>
    <col min="8445" max="8445" width="7.140625" style="31" customWidth="1"/>
    <col min="8446" max="8448" width="5.42578125" style="31" customWidth="1"/>
    <col min="8449" max="8449" width="5.7109375" style="31" customWidth="1"/>
    <col min="8450" max="8450" width="5.28515625" style="31" customWidth="1"/>
    <col min="8451" max="8451" width="7.85546875" style="31" customWidth="1"/>
    <col min="8452" max="8452" width="7.5703125" style="31" customWidth="1"/>
    <col min="8453" max="8453" width="10.85546875" style="31" customWidth="1"/>
    <col min="8454" max="8455" width="9.85546875" style="31" customWidth="1"/>
    <col min="8456" max="8457" width="10.7109375" style="31" customWidth="1"/>
    <col min="8458" max="8458" width="17.28515625" style="31" customWidth="1"/>
    <col min="8459" max="8472" width="10.28515625" style="31" customWidth="1"/>
    <col min="8473" max="8473" width="13.85546875" style="31" bestFit="1" customWidth="1"/>
    <col min="8474" max="8679" width="10.28515625" style="31" customWidth="1"/>
    <col min="8680" max="8680" width="4.28515625" style="31" customWidth="1"/>
    <col min="8681" max="8681" width="22.7109375" style="31" customWidth="1"/>
    <col min="8682" max="8682" width="6.85546875" style="31" customWidth="1"/>
    <col min="8683" max="8683" width="5.5703125" style="31" customWidth="1"/>
    <col min="8684" max="8685" width="5.42578125" style="31" customWidth="1"/>
    <col min="8686" max="8686" width="2.85546875" style="31" customWidth="1"/>
    <col min="8687" max="8687" width="7.140625" style="31" customWidth="1"/>
    <col min="8688" max="8690" width="5.42578125" style="31" customWidth="1"/>
    <col min="8691" max="8691" width="5.7109375" style="31" customWidth="1"/>
    <col min="8692" max="8692" width="5.28515625" style="31" customWidth="1"/>
    <col min="8693" max="8693" width="7.85546875" style="31"/>
    <col min="8694" max="8694" width="4.28515625" style="31" customWidth="1"/>
    <col min="8695" max="8695" width="22.7109375" style="31" customWidth="1"/>
    <col min="8696" max="8696" width="6.85546875" style="31" customWidth="1"/>
    <col min="8697" max="8697" width="5.5703125" style="31" customWidth="1"/>
    <col min="8698" max="8699" width="5.42578125" style="31" customWidth="1"/>
    <col min="8700" max="8700" width="2.85546875" style="31" customWidth="1"/>
    <col min="8701" max="8701" width="7.140625" style="31" customWidth="1"/>
    <col min="8702" max="8704" width="5.42578125" style="31" customWidth="1"/>
    <col min="8705" max="8705" width="5.7109375" style="31" customWidth="1"/>
    <col min="8706" max="8706" width="5.28515625" style="31" customWidth="1"/>
    <col min="8707" max="8707" width="7.85546875" style="31" customWidth="1"/>
    <col min="8708" max="8708" width="7.5703125" style="31" customWidth="1"/>
    <col min="8709" max="8709" width="10.85546875" style="31" customWidth="1"/>
    <col min="8710" max="8711" width="9.85546875" style="31" customWidth="1"/>
    <col min="8712" max="8713" width="10.7109375" style="31" customWidth="1"/>
    <col min="8714" max="8714" width="17.28515625" style="31" customWidth="1"/>
    <col min="8715" max="8728" width="10.28515625" style="31" customWidth="1"/>
    <col min="8729" max="8729" width="13.85546875" style="31" bestFit="1" customWidth="1"/>
    <col min="8730" max="8935" width="10.28515625" style="31" customWidth="1"/>
    <col min="8936" max="8936" width="4.28515625" style="31" customWidth="1"/>
    <col min="8937" max="8937" width="22.7109375" style="31" customWidth="1"/>
    <col min="8938" max="8938" width="6.85546875" style="31" customWidth="1"/>
    <col min="8939" max="8939" width="5.5703125" style="31" customWidth="1"/>
    <col min="8940" max="8941" width="5.42578125" style="31" customWidth="1"/>
    <col min="8942" max="8942" width="2.85546875" style="31" customWidth="1"/>
    <col min="8943" max="8943" width="7.140625" style="31" customWidth="1"/>
    <col min="8944" max="8946" width="5.42578125" style="31" customWidth="1"/>
    <col min="8947" max="8947" width="5.7109375" style="31" customWidth="1"/>
    <col min="8948" max="8948" width="5.28515625" style="31" customWidth="1"/>
    <col min="8949" max="8949" width="7.85546875" style="31"/>
    <col min="8950" max="8950" width="4.28515625" style="31" customWidth="1"/>
    <col min="8951" max="8951" width="22.7109375" style="31" customWidth="1"/>
    <col min="8952" max="8952" width="6.85546875" style="31" customWidth="1"/>
    <col min="8953" max="8953" width="5.5703125" style="31" customWidth="1"/>
    <col min="8954" max="8955" width="5.42578125" style="31" customWidth="1"/>
    <col min="8956" max="8956" width="2.85546875" style="31" customWidth="1"/>
    <col min="8957" max="8957" width="7.140625" style="31" customWidth="1"/>
    <col min="8958" max="8960" width="5.42578125" style="31" customWidth="1"/>
    <col min="8961" max="8961" width="5.7109375" style="31" customWidth="1"/>
    <col min="8962" max="8962" width="5.28515625" style="31" customWidth="1"/>
    <col min="8963" max="8963" width="7.85546875" style="31" customWidth="1"/>
    <col min="8964" max="8964" width="7.5703125" style="31" customWidth="1"/>
    <col min="8965" max="8965" width="10.85546875" style="31" customWidth="1"/>
    <col min="8966" max="8967" width="9.85546875" style="31" customWidth="1"/>
    <col min="8968" max="8969" width="10.7109375" style="31" customWidth="1"/>
    <col min="8970" max="8970" width="17.28515625" style="31" customWidth="1"/>
    <col min="8971" max="8984" width="10.28515625" style="31" customWidth="1"/>
    <col min="8985" max="8985" width="13.85546875" style="31" bestFit="1" customWidth="1"/>
    <col min="8986" max="9191" width="10.28515625" style="31" customWidth="1"/>
    <col min="9192" max="9192" width="4.28515625" style="31" customWidth="1"/>
    <col min="9193" max="9193" width="22.7109375" style="31" customWidth="1"/>
    <col min="9194" max="9194" width="6.85546875" style="31" customWidth="1"/>
    <col min="9195" max="9195" width="5.5703125" style="31" customWidth="1"/>
    <col min="9196" max="9197" width="5.42578125" style="31" customWidth="1"/>
    <col min="9198" max="9198" width="2.85546875" style="31" customWidth="1"/>
    <col min="9199" max="9199" width="7.140625" style="31" customWidth="1"/>
    <col min="9200" max="9202" width="5.42578125" style="31" customWidth="1"/>
    <col min="9203" max="9203" width="5.7109375" style="31" customWidth="1"/>
    <col min="9204" max="9204" width="5.28515625" style="31" customWidth="1"/>
    <col min="9205" max="9205" width="7.85546875" style="31"/>
    <col min="9206" max="9206" width="4.28515625" style="31" customWidth="1"/>
    <col min="9207" max="9207" width="22.7109375" style="31" customWidth="1"/>
    <col min="9208" max="9208" width="6.85546875" style="31" customWidth="1"/>
    <col min="9209" max="9209" width="5.5703125" style="31" customWidth="1"/>
    <col min="9210" max="9211" width="5.42578125" style="31" customWidth="1"/>
    <col min="9212" max="9212" width="2.85546875" style="31" customWidth="1"/>
    <col min="9213" max="9213" width="7.140625" style="31" customWidth="1"/>
    <col min="9214" max="9216" width="5.42578125" style="31" customWidth="1"/>
    <col min="9217" max="9217" width="5.7109375" style="31" customWidth="1"/>
    <col min="9218" max="9218" width="5.28515625" style="31" customWidth="1"/>
    <col min="9219" max="9219" width="7.85546875" style="31" customWidth="1"/>
    <col min="9220" max="9220" width="7.5703125" style="31" customWidth="1"/>
    <col min="9221" max="9221" width="10.85546875" style="31" customWidth="1"/>
    <col min="9222" max="9223" width="9.85546875" style="31" customWidth="1"/>
    <col min="9224" max="9225" width="10.7109375" style="31" customWidth="1"/>
    <col min="9226" max="9226" width="17.28515625" style="31" customWidth="1"/>
    <col min="9227" max="9240" width="10.28515625" style="31" customWidth="1"/>
    <col min="9241" max="9241" width="13.85546875" style="31" bestFit="1" customWidth="1"/>
    <col min="9242" max="9447" width="10.28515625" style="31" customWidth="1"/>
    <col min="9448" max="9448" width="4.28515625" style="31" customWidth="1"/>
    <col min="9449" max="9449" width="22.7109375" style="31" customWidth="1"/>
    <col min="9450" max="9450" width="6.85546875" style="31" customWidth="1"/>
    <col min="9451" max="9451" width="5.5703125" style="31" customWidth="1"/>
    <col min="9452" max="9453" width="5.42578125" style="31" customWidth="1"/>
    <col min="9454" max="9454" width="2.85546875" style="31" customWidth="1"/>
    <col min="9455" max="9455" width="7.140625" style="31" customWidth="1"/>
    <col min="9456" max="9458" width="5.42578125" style="31" customWidth="1"/>
    <col min="9459" max="9459" width="5.7109375" style="31" customWidth="1"/>
    <col min="9460" max="9460" width="5.28515625" style="31" customWidth="1"/>
    <col min="9461" max="9461" width="7.85546875" style="31"/>
    <col min="9462" max="9462" width="4.28515625" style="31" customWidth="1"/>
    <col min="9463" max="9463" width="22.7109375" style="31" customWidth="1"/>
    <col min="9464" max="9464" width="6.85546875" style="31" customWidth="1"/>
    <col min="9465" max="9465" width="5.5703125" style="31" customWidth="1"/>
    <col min="9466" max="9467" width="5.42578125" style="31" customWidth="1"/>
    <col min="9468" max="9468" width="2.85546875" style="31" customWidth="1"/>
    <col min="9469" max="9469" width="7.140625" style="31" customWidth="1"/>
    <col min="9470" max="9472" width="5.42578125" style="31" customWidth="1"/>
    <col min="9473" max="9473" width="5.7109375" style="31" customWidth="1"/>
    <col min="9474" max="9474" width="5.28515625" style="31" customWidth="1"/>
    <col min="9475" max="9475" width="7.85546875" style="31" customWidth="1"/>
    <col min="9476" max="9476" width="7.5703125" style="31" customWidth="1"/>
    <col min="9477" max="9477" width="10.85546875" style="31" customWidth="1"/>
    <col min="9478" max="9479" width="9.85546875" style="31" customWidth="1"/>
    <col min="9480" max="9481" width="10.7109375" style="31" customWidth="1"/>
    <col min="9482" max="9482" width="17.28515625" style="31" customWidth="1"/>
    <col min="9483" max="9496" width="10.28515625" style="31" customWidth="1"/>
    <col min="9497" max="9497" width="13.85546875" style="31" bestFit="1" customWidth="1"/>
    <col min="9498" max="9703" width="10.28515625" style="31" customWidth="1"/>
    <col min="9704" max="9704" width="4.28515625" style="31" customWidth="1"/>
    <col min="9705" max="9705" width="22.7109375" style="31" customWidth="1"/>
    <col min="9706" max="9706" width="6.85546875" style="31" customWidth="1"/>
    <col min="9707" max="9707" width="5.5703125" style="31" customWidth="1"/>
    <col min="9708" max="9709" width="5.42578125" style="31" customWidth="1"/>
    <col min="9710" max="9710" width="2.85546875" style="31" customWidth="1"/>
    <col min="9711" max="9711" width="7.140625" style="31" customWidth="1"/>
    <col min="9712" max="9714" width="5.42578125" style="31" customWidth="1"/>
    <col min="9715" max="9715" width="5.7109375" style="31" customWidth="1"/>
    <col min="9716" max="9716" width="5.28515625" style="31" customWidth="1"/>
    <col min="9717" max="9717" width="7.85546875" style="31"/>
    <col min="9718" max="9718" width="4.28515625" style="31" customWidth="1"/>
    <col min="9719" max="9719" width="22.7109375" style="31" customWidth="1"/>
    <col min="9720" max="9720" width="6.85546875" style="31" customWidth="1"/>
    <col min="9721" max="9721" width="5.5703125" style="31" customWidth="1"/>
    <col min="9722" max="9723" width="5.42578125" style="31" customWidth="1"/>
    <col min="9724" max="9724" width="2.85546875" style="31" customWidth="1"/>
    <col min="9725" max="9725" width="7.140625" style="31" customWidth="1"/>
    <col min="9726" max="9728" width="5.42578125" style="31" customWidth="1"/>
    <col min="9729" max="9729" width="5.7109375" style="31" customWidth="1"/>
    <col min="9730" max="9730" width="5.28515625" style="31" customWidth="1"/>
    <col min="9731" max="9731" width="7.85546875" style="31" customWidth="1"/>
    <col min="9732" max="9732" width="7.5703125" style="31" customWidth="1"/>
    <col min="9733" max="9733" width="10.85546875" style="31" customWidth="1"/>
    <col min="9734" max="9735" width="9.85546875" style="31" customWidth="1"/>
    <col min="9736" max="9737" width="10.7109375" style="31" customWidth="1"/>
    <col min="9738" max="9738" width="17.28515625" style="31" customWidth="1"/>
    <col min="9739" max="9752" width="10.28515625" style="31" customWidth="1"/>
    <col min="9753" max="9753" width="13.85546875" style="31" bestFit="1" customWidth="1"/>
    <col min="9754" max="9959" width="10.28515625" style="31" customWidth="1"/>
    <col min="9960" max="9960" width="4.28515625" style="31" customWidth="1"/>
    <col min="9961" max="9961" width="22.7109375" style="31" customWidth="1"/>
    <col min="9962" max="9962" width="6.85546875" style="31" customWidth="1"/>
    <col min="9963" max="9963" width="5.5703125" style="31" customWidth="1"/>
    <col min="9964" max="9965" width="5.42578125" style="31" customWidth="1"/>
    <col min="9966" max="9966" width="2.85546875" style="31" customWidth="1"/>
    <col min="9967" max="9967" width="7.140625" style="31" customWidth="1"/>
    <col min="9968" max="9970" width="5.42578125" style="31" customWidth="1"/>
    <col min="9971" max="9971" width="5.7109375" style="31" customWidth="1"/>
    <col min="9972" max="9972" width="5.28515625" style="31" customWidth="1"/>
    <col min="9973" max="9973" width="7.85546875" style="31"/>
    <col min="9974" max="9974" width="4.28515625" style="31" customWidth="1"/>
    <col min="9975" max="9975" width="22.7109375" style="31" customWidth="1"/>
    <col min="9976" max="9976" width="6.85546875" style="31" customWidth="1"/>
    <col min="9977" max="9977" width="5.5703125" style="31" customWidth="1"/>
    <col min="9978" max="9979" width="5.42578125" style="31" customWidth="1"/>
    <col min="9980" max="9980" width="2.85546875" style="31" customWidth="1"/>
    <col min="9981" max="9981" width="7.140625" style="31" customWidth="1"/>
    <col min="9982" max="9984" width="5.42578125" style="31" customWidth="1"/>
    <col min="9985" max="9985" width="5.7109375" style="31" customWidth="1"/>
    <col min="9986" max="9986" width="5.28515625" style="31" customWidth="1"/>
    <col min="9987" max="9987" width="7.85546875" style="31" customWidth="1"/>
    <col min="9988" max="9988" width="7.5703125" style="31" customWidth="1"/>
    <col min="9989" max="9989" width="10.85546875" style="31" customWidth="1"/>
    <col min="9990" max="9991" width="9.85546875" style="31" customWidth="1"/>
    <col min="9992" max="9993" width="10.7109375" style="31" customWidth="1"/>
    <col min="9994" max="9994" width="17.28515625" style="31" customWidth="1"/>
    <col min="9995" max="10008" width="10.28515625" style="31" customWidth="1"/>
    <col min="10009" max="10009" width="13.85546875" style="31" bestFit="1" customWidth="1"/>
    <col min="10010" max="10215" width="10.28515625" style="31" customWidth="1"/>
    <col min="10216" max="10216" width="4.28515625" style="31" customWidth="1"/>
    <col min="10217" max="10217" width="22.7109375" style="31" customWidth="1"/>
    <col min="10218" max="10218" width="6.85546875" style="31" customWidth="1"/>
    <col min="10219" max="10219" width="5.5703125" style="31" customWidth="1"/>
    <col min="10220" max="10221" width="5.42578125" style="31" customWidth="1"/>
    <col min="10222" max="10222" width="2.85546875" style="31" customWidth="1"/>
    <col min="10223" max="10223" width="7.140625" style="31" customWidth="1"/>
    <col min="10224" max="10226" width="5.42578125" style="31" customWidth="1"/>
    <col min="10227" max="10227" width="5.7109375" style="31" customWidth="1"/>
    <col min="10228" max="10228" width="5.28515625" style="31" customWidth="1"/>
    <col min="10229" max="10229" width="7.85546875" style="31"/>
    <col min="10230" max="10230" width="4.28515625" style="31" customWidth="1"/>
    <col min="10231" max="10231" width="22.7109375" style="31" customWidth="1"/>
    <col min="10232" max="10232" width="6.85546875" style="31" customWidth="1"/>
    <col min="10233" max="10233" width="5.5703125" style="31" customWidth="1"/>
    <col min="10234" max="10235" width="5.42578125" style="31" customWidth="1"/>
    <col min="10236" max="10236" width="2.85546875" style="31" customWidth="1"/>
    <col min="10237" max="10237" width="7.140625" style="31" customWidth="1"/>
    <col min="10238" max="10240" width="5.42578125" style="31" customWidth="1"/>
    <col min="10241" max="10241" width="5.7109375" style="31" customWidth="1"/>
    <col min="10242" max="10242" width="5.28515625" style="31" customWidth="1"/>
    <col min="10243" max="10243" width="7.85546875" style="31" customWidth="1"/>
    <col min="10244" max="10244" width="7.5703125" style="31" customWidth="1"/>
    <col min="10245" max="10245" width="10.85546875" style="31" customWidth="1"/>
    <col min="10246" max="10247" width="9.85546875" style="31" customWidth="1"/>
    <col min="10248" max="10249" width="10.7109375" style="31" customWidth="1"/>
    <col min="10250" max="10250" width="17.28515625" style="31" customWidth="1"/>
    <col min="10251" max="10264" width="10.28515625" style="31" customWidth="1"/>
    <col min="10265" max="10265" width="13.85546875" style="31" bestFit="1" customWidth="1"/>
    <col min="10266" max="10471" width="10.28515625" style="31" customWidth="1"/>
    <col min="10472" max="10472" width="4.28515625" style="31" customWidth="1"/>
    <col min="10473" max="10473" width="22.7109375" style="31" customWidth="1"/>
    <col min="10474" max="10474" width="6.85546875" style="31" customWidth="1"/>
    <col min="10475" max="10475" width="5.5703125" style="31" customWidth="1"/>
    <col min="10476" max="10477" width="5.42578125" style="31" customWidth="1"/>
    <col min="10478" max="10478" width="2.85546875" style="31" customWidth="1"/>
    <col min="10479" max="10479" width="7.140625" style="31" customWidth="1"/>
    <col min="10480" max="10482" width="5.42578125" style="31" customWidth="1"/>
    <col min="10483" max="10483" width="5.7109375" style="31" customWidth="1"/>
    <col min="10484" max="10484" width="5.28515625" style="31" customWidth="1"/>
    <col min="10485" max="10485" width="7.85546875" style="31"/>
    <col min="10486" max="10486" width="4.28515625" style="31" customWidth="1"/>
    <col min="10487" max="10487" width="22.7109375" style="31" customWidth="1"/>
    <col min="10488" max="10488" width="6.85546875" style="31" customWidth="1"/>
    <col min="10489" max="10489" width="5.5703125" style="31" customWidth="1"/>
    <col min="10490" max="10491" width="5.42578125" style="31" customWidth="1"/>
    <col min="10492" max="10492" width="2.85546875" style="31" customWidth="1"/>
    <col min="10493" max="10493" width="7.140625" style="31" customWidth="1"/>
    <col min="10494" max="10496" width="5.42578125" style="31" customWidth="1"/>
    <col min="10497" max="10497" width="5.7109375" style="31" customWidth="1"/>
    <col min="10498" max="10498" width="5.28515625" style="31" customWidth="1"/>
    <col min="10499" max="10499" width="7.85546875" style="31" customWidth="1"/>
    <col min="10500" max="10500" width="7.5703125" style="31" customWidth="1"/>
    <col min="10501" max="10501" width="10.85546875" style="31" customWidth="1"/>
    <col min="10502" max="10503" width="9.85546875" style="31" customWidth="1"/>
    <col min="10504" max="10505" width="10.7109375" style="31" customWidth="1"/>
    <col min="10506" max="10506" width="17.28515625" style="31" customWidth="1"/>
    <col min="10507" max="10520" width="10.28515625" style="31" customWidth="1"/>
    <col min="10521" max="10521" width="13.85546875" style="31" bestFit="1" customWidth="1"/>
    <col min="10522" max="10727" width="10.28515625" style="31" customWidth="1"/>
    <col min="10728" max="10728" width="4.28515625" style="31" customWidth="1"/>
    <col min="10729" max="10729" width="22.7109375" style="31" customWidth="1"/>
    <col min="10730" max="10730" width="6.85546875" style="31" customWidth="1"/>
    <col min="10731" max="10731" width="5.5703125" style="31" customWidth="1"/>
    <col min="10732" max="10733" width="5.42578125" style="31" customWidth="1"/>
    <col min="10734" max="10734" width="2.85546875" style="31" customWidth="1"/>
    <col min="10735" max="10735" width="7.140625" style="31" customWidth="1"/>
    <col min="10736" max="10738" width="5.42578125" style="31" customWidth="1"/>
    <col min="10739" max="10739" width="5.7109375" style="31" customWidth="1"/>
    <col min="10740" max="10740" width="5.28515625" style="31" customWidth="1"/>
    <col min="10741" max="10741" width="7.85546875" style="31"/>
    <col min="10742" max="10742" width="4.28515625" style="31" customWidth="1"/>
    <col min="10743" max="10743" width="22.7109375" style="31" customWidth="1"/>
    <col min="10744" max="10744" width="6.85546875" style="31" customWidth="1"/>
    <col min="10745" max="10745" width="5.5703125" style="31" customWidth="1"/>
    <col min="10746" max="10747" width="5.42578125" style="31" customWidth="1"/>
    <col min="10748" max="10748" width="2.85546875" style="31" customWidth="1"/>
    <col min="10749" max="10749" width="7.140625" style="31" customWidth="1"/>
    <col min="10750" max="10752" width="5.42578125" style="31" customWidth="1"/>
    <col min="10753" max="10753" width="5.7109375" style="31" customWidth="1"/>
    <col min="10754" max="10754" width="5.28515625" style="31" customWidth="1"/>
    <col min="10755" max="10755" width="7.85546875" style="31" customWidth="1"/>
    <col min="10756" max="10756" width="7.5703125" style="31" customWidth="1"/>
    <col min="10757" max="10757" width="10.85546875" style="31" customWidth="1"/>
    <col min="10758" max="10759" width="9.85546875" style="31" customWidth="1"/>
    <col min="10760" max="10761" width="10.7109375" style="31" customWidth="1"/>
    <col min="10762" max="10762" width="17.28515625" style="31" customWidth="1"/>
    <col min="10763" max="10776" width="10.28515625" style="31" customWidth="1"/>
    <col min="10777" max="10777" width="13.85546875" style="31" bestFit="1" customWidth="1"/>
    <col min="10778" max="10983" width="10.28515625" style="31" customWidth="1"/>
    <col min="10984" max="10984" width="4.28515625" style="31" customWidth="1"/>
    <col min="10985" max="10985" width="22.7109375" style="31" customWidth="1"/>
    <col min="10986" max="10986" width="6.85546875" style="31" customWidth="1"/>
    <col min="10987" max="10987" width="5.5703125" style="31" customWidth="1"/>
    <col min="10988" max="10989" width="5.42578125" style="31" customWidth="1"/>
    <col min="10990" max="10990" width="2.85546875" style="31" customWidth="1"/>
    <col min="10991" max="10991" width="7.140625" style="31" customWidth="1"/>
    <col min="10992" max="10994" width="5.42578125" style="31" customWidth="1"/>
    <col min="10995" max="10995" width="5.7109375" style="31" customWidth="1"/>
    <col min="10996" max="10996" width="5.28515625" style="31" customWidth="1"/>
    <col min="10997" max="10997" width="7.85546875" style="31"/>
    <col min="10998" max="10998" width="4.28515625" style="31" customWidth="1"/>
    <col min="10999" max="10999" width="22.7109375" style="31" customWidth="1"/>
    <col min="11000" max="11000" width="6.85546875" style="31" customWidth="1"/>
    <col min="11001" max="11001" width="5.5703125" style="31" customWidth="1"/>
    <col min="11002" max="11003" width="5.42578125" style="31" customWidth="1"/>
    <col min="11004" max="11004" width="2.85546875" style="31" customWidth="1"/>
    <col min="11005" max="11005" width="7.140625" style="31" customWidth="1"/>
    <col min="11006" max="11008" width="5.42578125" style="31" customWidth="1"/>
    <col min="11009" max="11009" width="5.7109375" style="31" customWidth="1"/>
    <col min="11010" max="11010" width="5.28515625" style="31" customWidth="1"/>
    <col min="11011" max="11011" width="7.85546875" style="31" customWidth="1"/>
    <col min="11012" max="11012" width="7.5703125" style="31" customWidth="1"/>
    <col min="11013" max="11013" width="10.85546875" style="31" customWidth="1"/>
    <col min="11014" max="11015" width="9.85546875" style="31" customWidth="1"/>
    <col min="11016" max="11017" width="10.7109375" style="31" customWidth="1"/>
    <col min="11018" max="11018" width="17.28515625" style="31" customWidth="1"/>
    <col min="11019" max="11032" width="10.28515625" style="31" customWidth="1"/>
    <col min="11033" max="11033" width="13.85546875" style="31" bestFit="1" customWidth="1"/>
    <col min="11034" max="11239" width="10.28515625" style="31" customWidth="1"/>
    <col min="11240" max="11240" width="4.28515625" style="31" customWidth="1"/>
    <col min="11241" max="11241" width="22.7109375" style="31" customWidth="1"/>
    <col min="11242" max="11242" width="6.85546875" style="31" customWidth="1"/>
    <col min="11243" max="11243" width="5.5703125" style="31" customWidth="1"/>
    <col min="11244" max="11245" width="5.42578125" style="31" customWidth="1"/>
    <col min="11246" max="11246" width="2.85546875" style="31" customWidth="1"/>
    <col min="11247" max="11247" width="7.140625" style="31" customWidth="1"/>
    <col min="11248" max="11250" width="5.42578125" style="31" customWidth="1"/>
    <col min="11251" max="11251" width="5.7109375" style="31" customWidth="1"/>
    <col min="11252" max="11252" width="5.28515625" style="31" customWidth="1"/>
    <col min="11253" max="11253" width="7.85546875" style="31"/>
    <col min="11254" max="11254" width="4.28515625" style="31" customWidth="1"/>
    <col min="11255" max="11255" width="22.7109375" style="31" customWidth="1"/>
    <col min="11256" max="11256" width="6.85546875" style="31" customWidth="1"/>
    <col min="11257" max="11257" width="5.5703125" style="31" customWidth="1"/>
    <col min="11258" max="11259" width="5.42578125" style="31" customWidth="1"/>
    <col min="11260" max="11260" width="2.85546875" style="31" customWidth="1"/>
    <col min="11261" max="11261" width="7.140625" style="31" customWidth="1"/>
    <col min="11262" max="11264" width="5.42578125" style="31" customWidth="1"/>
    <col min="11265" max="11265" width="5.7109375" style="31" customWidth="1"/>
    <col min="11266" max="11266" width="5.28515625" style="31" customWidth="1"/>
    <col min="11267" max="11267" width="7.85546875" style="31" customWidth="1"/>
    <col min="11268" max="11268" width="7.5703125" style="31" customWidth="1"/>
    <col min="11269" max="11269" width="10.85546875" style="31" customWidth="1"/>
    <col min="11270" max="11271" width="9.85546875" style="31" customWidth="1"/>
    <col min="11272" max="11273" width="10.7109375" style="31" customWidth="1"/>
    <col min="11274" max="11274" width="17.28515625" style="31" customWidth="1"/>
    <col min="11275" max="11288" width="10.28515625" style="31" customWidth="1"/>
    <col min="11289" max="11289" width="13.85546875" style="31" bestFit="1" customWidth="1"/>
    <col min="11290" max="11495" width="10.28515625" style="31" customWidth="1"/>
    <col min="11496" max="11496" width="4.28515625" style="31" customWidth="1"/>
    <col min="11497" max="11497" width="22.7109375" style="31" customWidth="1"/>
    <col min="11498" max="11498" width="6.85546875" style="31" customWidth="1"/>
    <col min="11499" max="11499" width="5.5703125" style="31" customWidth="1"/>
    <col min="11500" max="11501" width="5.42578125" style="31" customWidth="1"/>
    <col min="11502" max="11502" width="2.85546875" style="31" customWidth="1"/>
    <col min="11503" max="11503" width="7.140625" style="31" customWidth="1"/>
    <col min="11504" max="11506" width="5.42578125" style="31" customWidth="1"/>
    <col min="11507" max="11507" width="5.7109375" style="31" customWidth="1"/>
    <col min="11508" max="11508" width="5.28515625" style="31" customWidth="1"/>
    <col min="11509" max="11509" width="7.85546875" style="31"/>
    <col min="11510" max="11510" width="4.28515625" style="31" customWidth="1"/>
    <col min="11511" max="11511" width="22.7109375" style="31" customWidth="1"/>
    <col min="11512" max="11512" width="6.85546875" style="31" customWidth="1"/>
    <col min="11513" max="11513" width="5.5703125" style="31" customWidth="1"/>
    <col min="11514" max="11515" width="5.42578125" style="31" customWidth="1"/>
    <col min="11516" max="11516" width="2.85546875" style="31" customWidth="1"/>
    <col min="11517" max="11517" width="7.140625" style="31" customWidth="1"/>
    <col min="11518" max="11520" width="5.42578125" style="31" customWidth="1"/>
    <col min="11521" max="11521" width="5.7109375" style="31" customWidth="1"/>
    <col min="11522" max="11522" width="5.28515625" style="31" customWidth="1"/>
    <col min="11523" max="11523" width="7.85546875" style="31" customWidth="1"/>
    <col min="11524" max="11524" width="7.5703125" style="31" customWidth="1"/>
    <col min="11525" max="11525" width="10.85546875" style="31" customWidth="1"/>
    <col min="11526" max="11527" width="9.85546875" style="31" customWidth="1"/>
    <col min="11528" max="11529" width="10.7109375" style="31" customWidth="1"/>
    <col min="11530" max="11530" width="17.28515625" style="31" customWidth="1"/>
    <col min="11531" max="11544" width="10.28515625" style="31" customWidth="1"/>
    <col min="11545" max="11545" width="13.85546875" style="31" bestFit="1" customWidth="1"/>
    <col min="11546" max="11751" width="10.28515625" style="31" customWidth="1"/>
    <col min="11752" max="11752" width="4.28515625" style="31" customWidth="1"/>
    <col min="11753" max="11753" width="22.7109375" style="31" customWidth="1"/>
    <col min="11754" max="11754" width="6.85546875" style="31" customWidth="1"/>
    <col min="11755" max="11755" width="5.5703125" style="31" customWidth="1"/>
    <col min="11756" max="11757" width="5.42578125" style="31" customWidth="1"/>
    <col min="11758" max="11758" width="2.85546875" style="31" customWidth="1"/>
    <col min="11759" max="11759" width="7.140625" style="31" customWidth="1"/>
    <col min="11760" max="11762" width="5.42578125" style="31" customWidth="1"/>
    <col min="11763" max="11763" width="5.7109375" style="31" customWidth="1"/>
    <col min="11764" max="11764" width="5.28515625" style="31" customWidth="1"/>
    <col min="11765" max="11765" width="7.85546875" style="31"/>
    <col min="11766" max="11766" width="4.28515625" style="31" customWidth="1"/>
    <col min="11767" max="11767" width="22.7109375" style="31" customWidth="1"/>
    <col min="11768" max="11768" width="6.85546875" style="31" customWidth="1"/>
    <col min="11769" max="11769" width="5.5703125" style="31" customWidth="1"/>
    <col min="11770" max="11771" width="5.42578125" style="31" customWidth="1"/>
    <col min="11772" max="11772" width="2.85546875" style="31" customWidth="1"/>
    <col min="11773" max="11773" width="7.140625" style="31" customWidth="1"/>
    <col min="11774" max="11776" width="5.42578125" style="31" customWidth="1"/>
    <col min="11777" max="11777" width="5.7109375" style="31" customWidth="1"/>
    <col min="11778" max="11778" width="5.28515625" style="31" customWidth="1"/>
    <col min="11779" max="11779" width="7.85546875" style="31" customWidth="1"/>
    <col min="11780" max="11780" width="7.5703125" style="31" customWidth="1"/>
    <col min="11781" max="11781" width="10.85546875" style="31" customWidth="1"/>
    <col min="11782" max="11783" width="9.85546875" style="31" customWidth="1"/>
    <col min="11784" max="11785" width="10.7109375" style="31" customWidth="1"/>
    <col min="11786" max="11786" width="17.28515625" style="31" customWidth="1"/>
    <col min="11787" max="11800" width="10.28515625" style="31" customWidth="1"/>
    <col min="11801" max="11801" width="13.85546875" style="31" bestFit="1" customWidth="1"/>
    <col min="11802" max="12007" width="10.28515625" style="31" customWidth="1"/>
    <col min="12008" max="12008" width="4.28515625" style="31" customWidth="1"/>
    <col min="12009" max="12009" width="22.7109375" style="31" customWidth="1"/>
    <col min="12010" max="12010" width="6.85546875" style="31" customWidth="1"/>
    <col min="12011" max="12011" width="5.5703125" style="31" customWidth="1"/>
    <col min="12012" max="12013" width="5.42578125" style="31" customWidth="1"/>
    <col min="12014" max="12014" width="2.85546875" style="31" customWidth="1"/>
    <col min="12015" max="12015" width="7.140625" style="31" customWidth="1"/>
    <col min="12016" max="12018" width="5.42578125" style="31" customWidth="1"/>
    <col min="12019" max="12019" width="5.7109375" style="31" customWidth="1"/>
    <col min="12020" max="12020" width="5.28515625" style="31" customWidth="1"/>
    <col min="12021" max="12021" width="7.85546875" style="31"/>
    <col min="12022" max="12022" width="4.28515625" style="31" customWidth="1"/>
    <col min="12023" max="12023" width="22.7109375" style="31" customWidth="1"/>
    <col min="12024" max="12024" width="6.85546875" style="31" customWidth="1"/>
    <col min="12025" max="12025" width="5.5703125" style="31" customWidth="1"/>
    <col min="12026" max="12027" width="5.42578125" style="31" customWidth="1"/>
    <col min="12028" max="12028" width="2.85546875" style="31" customWidth="1"/>
    <col min="12029" max="12029" width="7.140625" style="31" customWidth="1"/>
    <col min="12030" max="12032" width="5.42578125" style="31" customWidth="1"/>
    <col min="12033" max="12033" width="5.7109375" style="31" customWidth="1"/>
    <col min="12034" max="12034" width="5.28515625" style="31" customWidth="1"/>
    <col min="12035" max="12035" width="7.85546875" style="31" customWidth="1"/>
    <col min="12036" max="12036" width="7.5703125" style="31" customWidth="1"/>
    <col min="12037" max="12037" width="10.85546875" style="31" customWidth="1"/>
    <col min="12038" max="12039" width="9.85546875" style="31" customWidth="1"/>
    <col min="12040" max="12041" width="10.7109375" style="31" customWidth="1"/>
    <col min="12042" max="12042" width="17.28515625" style="31" customWidth="1"/>
    <col min="12043" max="12056" width="10.28515625" style="31" customWidth="1"/>
    <col min="12057" max="12057" width="13.85546875" style="31" bestFit="1" customWidth="1"/>
    <col min="12058" max="12263" width="10.28515625" style="31" customWidth="1"/>
    <col min="12264" max="12264" width="4.28515625" style="31" customWidth="1"/>
    <col min="12265" max="12265" width="22.7109375" style="31" customWidth="1"/>
    <col min="12266" max="12266" width="6.85546875" style="31" customWidth="1"/>
    <col min="12267" max="12267" width="5.5703125" style="31" customWidth="1"/>
    <col min="12268" max="12269" width="5.42578125" style="31" customWidth="1"/>
    <col min="12270" max="12270" width="2.85546875" style="31" customWidth="1"/>
    <col min="12271" max="12271" width="7.140625" style="31" customWidth="1"/>
    <col min="12272" max="12274" width="5.42578125" style="31" customWidth="1"/>
    <col min="12275" max="12275" width="5.7109375" style="31" customWidth="1"/>
    <col min="12276" max="12276" width="5.28515625" style="31" customWidth="1"/>
    <col min="12277" max="12277" width="7.85546875" style="31"/>
    <col min="12278" max="12278" width="4.28515625" style="31" customWidth="1"/>
    <col min="12279" max="12279" width="22.7109375" style="31" customWidth="1"/>
    <col min="12280" max="12280" width="6.85546875" style="31" customWidth="1"/>
    <col min="12281" max="12281" width="5.5703125" style="31" customWidth="1"/>
    <col min="12282" max="12283" width="5.42578125" style="31" customWidth="1"/>
    <col min="12284" max="12284" width="2.85546875" style="31" customWidth="1"/>
    <col min="12285" max="12285" width="7.140625" style="31" customWidth="1"/>
    <col min="12286" max="12288" width="5.42578125" style="31" customWidth="1"/>
    <col min="12289" max="12289" width="5.7109375" style="31" customWidth="1"/>
    <col min="12290" max="12290" width="5.28515625" style="31" customWidth="1"/>
    <col min="12291" max="12291" width="7.85546875" style="31" customWidth="1"/>
    <col min="12292" max="12292" width="7.5703125" style="31" customWidth="1"/>
    <col min="12293" max="12293" width="10.85546875" style="31" customWidth="1"/>
    <col min="12294" max="12295" width="9.85546875" style="31" customWidth="1"/>
    <col min="12296" max="12297" width="10.7109375" style="31" customWidth="1"/>
    <col min="12298" max="12298" width="17.28515625" style="31" customWidth="1"/>
    <col min="12299" max="12312" width="10.28515625" style="31" customWidth="1"/>
    <col min="12313" max="12313" width="13.85546875" style="31" bestFit="1" customWidth="1"/>
    <col min="12314" max="12519" width="10.28515625" style="31" customWidth="1"/>
    <col min="12520" max="12520" width="4.28515625" style="31" customWidth="1"/>
    <col min="12521" max="12521" width="22.7109375" style="31" customWidth="1"/>
    <col min="12522" max="12522" width="6.85546875" style="31" customWidth="1"/>
    <col min="12523" max="12523" width="5.5703125" style="31" customWidth="1"/>
    <col min="12524" max="12525" width="5.42578125" style="31" customWidth="1"/>
    <col min="12526" max="12526" width="2.85546875" style="31" customWidth="1"/>
    <col min="12527" max="12527" width="7.140625" style="31" customWidth="1"/>
    <col min="12528" max="12530" width="5.42578125" style="31" customWidth="1"/>
    <col min="12531" max="12531" width="5.7109375" style="31" customWidth="1"/>
    <col min="12532" max="12532" width="5.28515625" style="31" customWidth="1"/>
    <col min="12533" max="12533" width="7.85546875" style="31"/>
    <col min="12534" max="12534" width="4.28515625" style="31" customWidth="1"/>
    <col min="12535" max="12535" width="22.7109375" style="31" customWidth="1"/>
    <col min="12536" max="12536" width="6.85546875" style="31" customWidth="1"/>
    <col min="12537" max="12537" width="5.5703125" style="31" customWidth="1"/>
    <col min="12538" max="12539" width="5.42578125" style="31" customWidth="1"/>
    <col min="12540" max="12540" width="2.85546875" style="31" customWidth="1"/>
    <col min="12541" max="12541" width="7.140625" style="31" customWidth="1"/>
    <col min="12542" max="12544" width="5.42578125" style="31" customWidth="1"/>
    <col min="12545" max="12545" width="5.7109375" style="31" customWidth="1"/>
    <col min="12546" max="12546" width="5.28515625" style="31" customWidth="1"/>
    <col min="12547" max="12547" width="7.85546875" style="31" customWidth="1"/>
    <col min="12548" max="12548" width="7.5703125" style="31" customWidth="1"/>
    <col min="12549" max="12549" width="10.85546875" style="31" customWidth="1"/>
    <col min="12550" max="12551" width="9.85546875" style="31" customWidth="1"/>
    <col min="12552" max="12553" width="10.7109375" style="31" customWidth="1"/>
    <col min="12554" max="12554" width="17.28515625" style="31" customWidth="1"/>
    <col min="12555" max="12568" width="10.28515625" style="31" customWidth="1"/>
    <col min="12569" max="12569" width="13.85546875" style="31" bestFit="1" customWidth="1"/>
    <col min="12570" max="12775" width="10.28515625" style="31" customWidth="1"/>
    <col min="12776" max="12776" width="4.28515625" style="31" customWidth="1"/>
    <col min="12777" max="12777" width="22.7109375" style="31" customWidth="1"/>
    <col min="12778" max="12778" width="6.85546875" style="31" customWidth="1"/>
    <col min="12779" max="12779" width="5.5703125" style="31" customWidth="1"/>
    <col min="12780" max="12781" width="5.42578125" style="31" customWidth="1"/>
    <col min="12782" max="12782" width="2.85546875" style="31" customWidth="1"/>
    <col min="12783" max="12783" width="7.140625" style="31" customWidth="1"/>
    <col min="12784" max="12786" width="5.42578125" style="31" customWidth="1"/>
    <col min="12787" max="12787" width="5.7109375" style="31" customWidth="1"/>
    <col min="12788" max="12788" width="5.28515625" style="31" customWidth="1"/>
    <col min="12789" max="12789" width="7.85546875" style="31"/>
    <col min="12790" max="12790" width="4.28515625" style="31" customWidth="1"/>
    <col min="12791" max="12791" width="22.7109375" style="31" customWidth="1"/>
    <col min="12792" max="12792" width="6.85546875" style="31" customWidth="1"/>
    <col min="12793" max="12793" width="5.5703125" style="31" customWidth="1"/>
    <col min="12794" max="12795" width="5.42578125" style="31" customWidth="1"/>
    <col min="12796" max="12796" width="2.85546875" style="31" customWidth="1"/>
    <col min="12797" max="12797" width="7.140625" style="31" customWidth="1"/>
    <col min="12798" max="12800" width="5.42578125" style="31" customWidth="1"/>
    <col min="12801" max="12801" width="5.7109375" style="31" customWidth="1"/>
    <col min="12802" max="12802" width="5.28515625" style="31" customWidth="1"/>
    <col min="12803" max="12803" width="7.85546875" style="31" customWidth="1"/>
    <col min="12804" max="12804" width="7.5703125" style="31" customWidth="1"/>
    <col min="12805" max="12805" width="10.85546875" style="31" customWidth="1"/>
    <col min="12806" max="12807" width="9.85546875" style="31" customWidth="1"/>
    <col min="12808" max="12809" width="10.7109375" style="31" customWidth="1"/>
    <col min="12810" max="12810" width="17.28515625" style="31" customWidth="1"/>
    <col min="12811" max="12824" width="10.28515625" style="31" customWidth="1"/>
    <col min="12825" max="12825" width="13.85546875" style="31" bestFit="1" customWidth="1"/>
    <col min="12826" max="13031" width="10.28515625" style="31" customWidth="1"/>
    <col min="13032" max="13032" width="4.28515625" style="31" customWidth="1"/>
    <col min="13033" max="13033" width="22.7109375" style="31" customWidth="1"/>
    <col min="13034" max="13034" width="6.85546875" style="31" customWidth="1"/>
    <col min="13035" max="13035" width="5.5703125" style="31" customWidth="1"/>
    <col min="13036" max="13037" width="5.42578125" style="31" customWidth="1"/>
    <col min="13038" max="13038" width="2.85546875" style="31" customWidth="1"/>
    <col min="13039" max="13039" width="7.140625" style="31" customWidth="1"/>
    <col min="13040" max="13042" width="5.42578125" style="31" customWidth="1"/>
    <col min="13043" max="13043" width="5.7109375" style="31" customWidth="1"/>
    <col min="13044" max="13044" width="5.28515625" style="31" customWidth="1"/>
    <col min="13045" max="13045" width="7.85546875" style="31"/>
    <col min="13046" max="13046" width="4.28515625" style="31" customWidth="1"/>
    <col min="13047" max="13047" width="22.7109375" style="31" customWidth="1"/>
    <col min="13048" max="13048" width="6.85546875" style="31" customWidth="1"/>
    <col min="13049" max="13049" width="5.5703125" style="31" customWidth="1"/>
    <col min="13050" max="13051" width="5.42578125" style="31" customWidth="1"/>
    <col min="13052" max="13052" width="2.85546875" style="31" customWidth="1"/>
    <col min="13053" max="13053" width="7.140625" style="31" customWidth="1"/>
    <col min="13054" max="13056" width="5.42578125" style="31" customWidth="1"/>
    <col min="13057" max="13057" width="5.7109375" style="31" customWidth="1"/>
    <col min="13058" max="13058" width="5.28515625" style="31" customWidth="1"/>
    <col min="13059" max="13059" width="7.85546875" style="31" customWidth="1"/>
    <col min="13060" max="13060" width="7.5703125" style="31" customWidth="1"/>
    <col min="13061" max="13061" width="10.85546875" style="31" customWidth="1"/>
    <col min="13062" max="13063" width="9.85546875" style="31" customWidth="1"/>
    <col min="13064" max="13065" width="10.7109375" style="31" customWidth="1"/>
    <col min="13066" max="13066" width="17.28515625" style="31" customWidth="1"/>
    <col min="13067" max="13080" width="10.28515625" style="31" customWidth="1"/>
    <col min="13081" max="13081" width="13.85546875" style="31" bestFit="1" customWidth="1"/>
    <col min="13082" max="13287" width="10.28515625" style="31" customWidth="1"/>
    <col min="13288" max="13288" width="4.28515625" style="31" customWidth="1"/>
    <col min="13289" max="13289" width="22.7109375" style="31" customWidth="1"/>
    <col min="13290" max="13290" width="6.85546875" style="31" customWidth="1"/>
    <col min="13291" max="13291" width="5.5703125" style="31" customWidth="1"/>
    <col min="13292" max="13293" width="5.42578125" style="31" customWidth="1"/>
    <col min="13294" max="13294" width="2.85546875" style="31" customWidth="1"/>
    <col min="13295" max="13295" width="7.140625" style="31" customWidth="1"/>
    <col min="13296" max="13298" width="5.42578125" style="31" customWidth="1"/>
    <col min="13299" max="13299" width="5.7109375" style="31" customWidth="1"/>
    <col min="13300" max="13300" width="5.28515625" style="31" customWidth="1"/>
    <col min="13301" max="13301" width="7.85546875" style="31"/>
    <col min="13302" max="13302" width="4.28515625" style="31" customWidth="1"/>
    <col min="13303" max="13303" width="22.7109375" style="31" customWidth="1"/>
    <col min="13304" max="13304" width="6.85546875" style="31" customWidth="1"/>
    <col min="13305" max="13305" width="5.5703125" style="31" customWidth="1"/>
    <col min="13306" max="13307" width="5.42578125" style="31" customWidth="1"/>
    <col min="13308" max="13308" width="2.85546875" style="31" customWidth="1"/>
    <col min="13309" max="13309" width="7.140625" style="31" customWidth="1"/>
    <col min="13310" max="13312" width="5.42578125" style="31" customWidth="1"/>
    <col min="13313" max="13313" width="5.7109375" style="31" customWidth="1"/>
    <col min="13314" max="13314" width="5.28515625" style="31" customWidth="1"/>
    <col min="13315" max="13315" width="7.85546875" style="31" customWidth="1"/>
    <col min="13316" max="13316" width="7.5703125" style="31" customWidth="1"/>
    <col min="13317" max="13317" width="10.85546875" style="31" customWidth="1"/>
    <col min="13318" max="13319" width="9.85546875" style="31" customWidth="1"/>
    <col min="13320" max="13321" width="10.7109375" style="31" customWidth="1"/>
    <col min="13322" max="13322" width="17.28515625" style="31" customWidth="1"/>
    <col min="13323" max="13336" width="10.28515625" style="31" customWidth="1"/>
    <col min="13337" max="13337" width="13.85546875" style="31" bestFit="1" customWidth="1"/>
    <col min="13338" max="13543" width="10.28515625" style="31" customWidth="1"/>
    <col min="13544" max="13544" width="4.28515625" style="31" customWidth="1"/>
    <col min="13545" max="13545" width="22.7109375" style="31" customWidth="1"/>
    <col min="13546" max="13546" width="6.85546875" style="31" customWidth="1"/>
    <col min="13547" max="13547" width="5.5703125" style="31" customWidth="1"/>
    <col min="13548" max="13549" width="5.42578125" style="31" customWidth="1"/>
    <col min="13550" max="13550" width="2.85546875" style="31" customWidth="1"/>
    <col min="13551" max="13551" width="7.140625" style="31" customWidth="1"/>
    <col min="13552" max="13554" width="5.42578125" style="31" customWidth="1"/>
    <col min="13555" max="13555" width="5.7109375" style="31" customWidth="1"/>
    <col min="13556" max="13556" width="5.28515625" style="31" customWidth="1"/>
    <col min="13557" max="13557" width="7.85546875" style="31"/>
    <col min="13558" max="13558" width="4.28515625" style="31" customWidth="1"/>
    <col min="13559" max="13559" width="22.7109375" style="31" customWidth="1"/>
    <col min="13560" max="13560" width="6.85546875" style="31" customWidth="1"/>
    <col min="13561" max="13561" width="5.5703125" style="31" customWidth="1"/>
    <col min="13562" max="13563" width="5.42578125" style="31" customWidth="1"/>
    <col min="13564" max="13564" width="2.85546875" style="31" customWidth="1"/>
    <col min="13565" max="13565" width="7.140625" style="31" customWidth="1"/>
    <col min="13566" max="13568" width="5.42578125" style="31" customWidth="1"/>
    <col min="13569" max="13569" width="5.7109375" style="31" customWidth="1"/>
    <col min="13570" max="13570" width="5.28515625" style="31" customWidth="1"/>
    <col min="13571" max="13571" width="7.85546875" style="31" customWidth="1"/>
    <col min="13572" max="13572" width="7.5703125" style="31" customWidth="1"/>
    <col min="13573" max="13573" width="10.85546875" style="31" customWidth="1"/>
    <col min="13574" max="13575" width="9.85546875" style="31" customWidth="1"/>
    <col min="13576" max="13577" width="10.7109375" style="31" customWidth="1"/>
    <col min="13578" max="13578" width="17.28515625" style="31" customWidth="1"/>
    <col min="13579" max="13592" width="10.28515625" style="31" customWidth="1"/>
    <col min="13593" max="13593" width="13.85546875" style="31" bestFit="1" customWidth="1"/>
    <col min="13594" max="13799" width="10.28515625" style="31" customWidth="1"/>
    <col min="13800" max="13800" width="4.28515625" style="31" customWidth="1"/>
    <col min="13801" max="13801" width="22.7109375" style="31" customWidth="1"/>
    <col min="13802" max="13802" width="6.85546875" style="31" customWidth="1"/>
    <col min="13803" max="13803" width="5.5703125" style="31" customWidth="1"/>
    <col min="13804" max="13805" width="5.42578125" style="31" customWidth="1"/>
    <col min="13806" max="13806" width="2.85546875" style="31" customWidth="1"/>
    <col min="13807" max="13807" width="7.140625" style="31" customWidth="1"/>
    <col min="13808" max="13810" width="5.42578125" style="31" customWidth="1"/>
    <col min="13811" max="13811" width="5.7109375" style="31" customWidth="1"/>
    <col min="13812" max="13812" width="5.28515625" style="31" customWidth="1"/>
    <col min="13813" max="13813" width="7.85546875" style="31"/>
    <col min="13814" max="13814" width="4.28515625" style="31" customWidth="1"/>
    <col min="13815" max="13815" width="22.7109375" style="31" customWidth="1"/>
    <col min="13816" max="13816" width="6.85546875" style="31" customWidth="1"/>
    <col min="13817" max="13817" width="5.5703125" style="31" customWidth="1"/>
    <col min="13818" max="13819" width="5.42578125" style="31" customWidth="1"/>
    <col min="13820" max="13820" width="2.85546875" style="31" customWidth="1"/>
    <col min="13821" max="13821" width="7.140625" style="31" customWidth="1"/>
    <col min="13822" max="13824" width="5.42578125" style="31" customWidth="1"/>
    <col min="13825" max="13825" width="5.7109375" style="31" customWidth="1"/>
    <col min="13826" max="13826" width="5.28515625" style="31" customWidth="1"/>
    <col min="13827" max="13827" width="7.85546875" style="31" customWidth="1"/>
    <col min="13828" max="13828" width="7.5703125" style="31" customWidth="1"/>
    <col min="13829" max="13829" width="10.85546875" style="31" customWidth="1"/>
    <col min="13830" max="13831" width="9.85546875" style="31" customWidth="1"/>
    <col min="13832" max="13833" width="10.7109375" style="31" customWidth="1"/>
    <col min="13834" max="13834" width="17.28515625" style="31" customWidth="1"/>
    <col min="13835" max="13848" width="10.28515625" style="31" customWidth="1"/>
    <col min="13849" max="13849" width="13.85546875" style="31" bestFit="1" customWidth="1"/>
    <col min="13850" max="14055" width="10.28515625" style="31" customWidth="1"/>
    <col min="14056" max="14056" width="4.28515625" style="31" customWidth="1"/>
    <col min="14057" max="14057" width="22.7109375" style="31" customWidth="1"/>
    <col min="14058" max="14058" width="6.85546875" style="31" customWidth="1"/>
    <col min="14059" max="14059" width="5.5703125" style="31" customWidth="1"/>
    <col min="14060" max="14061" width="5.42578125" style="31" customWidth="1"/>
    <col min="14062" max="14062" width="2.85546875" style="31" customWidth="1"/>
    <col min="14063" max="14063" width="7.140625" style="31" customWidth="1"/>
    <col min="14064" max="14066" width="5.42578125" style="31" customWidth="1"/>
    <col min="14067" max="14067" width="5.7109375" style="31" customWidth="1"/>
    <col min="14068" max="14068" width="5.28515625" style="31" customWidth="1"/>
    <col min="14069" max="14069" width="7.85546875" style="31"/>
    <col min="14070" max="14070" width="4.28515625" style="31" customWidth="1"/>
    <col min="14071" max="14071" width="22.7109375" style="31" customWidth="1"/>
    <col min="14072" max="14072" width="6.85546875" style="31" customWidth="1"/>
    <col min="14073" max="14073" width="5.5703125" style="31" customWidth="1"/>
    <col min="14074" max="14075" width="5.42578125" style="31" customWidth="1"/>
    <col min="14076" max="14076" width="2.85546875" style="31" customWidth="1"/>
    <col min="14077" max="14077" width="7.140625" style="31" customWidth="1"/>
    <col min="14078" max="14080" width="5.42578125" style="31" customWidth="1"/>
    <col min="14081" max="14081" width="5.7109375" style="31" customWidth="1"/>
    <col min="14082" max="14082" width="5.28515625" style="31" customWidth="1"/>
    <col min="14083" max="14083" width="7.85546875" style="31" customWidth="1"/>
    <col min="14084" max="14084" width="7.5703125" style="31" customWidth="1"/>
    <col min="14085" max="14085" width="10.85546875" style="31" customWidth="1"/>
    <col min="14086" max="14087" width="9.85546875" style="31" customWidth="1"/>
    <col min="14088" max="14089" width="10.7109375" style="31" customWidth="1"/>
    <col min="14090" max="14090" width="17.28515625" style="31" customWidth="1"/>
    <col min="14091" max="14104" width="10.28515625" style="31" customWidth="1"/>
    <col min="14105" max="14105" width="13.85546875" style="31" bestFit="1" customWidth="1"/>
    <col min="14106" max="14311" width="10.28515625" style="31" customWidth="1"/>
    <col min="14312" max="14312" width="4.28515625" style="31" customWidth="1"/>
    <col min="14313" max="14313" width="22.7109375" style="31" customWidth="1"/>
    <col min="14314" max="14314" width="6.85546875" style="31" customWidth="1"/>
    <col min="14315" max="14315" width="5.5703125" style="31" customWidth="1"/>
    <col min="14316" max="14317" width="5.42578125" style="31" customWidth="1"/>
    <col min="14318" max="14318" width="2.85546875" style="31" customWidth="1"/>
    <col min="14319" max="14319" width="7.140625" style="31" customWidth="1"/>
    <col min="14320" max="14322" width="5.42578125" style="31" customWidth="1"/>
    <col min="14323" max="14323" width="5.7109375" style="31" customWidth="1"/>
    <col min="14324" max="14324" width="5.28515625" style="31" customWidth="1"/>
    <col min="14325" max="14325" width="7.85546875" style="31"/>
    <col min="14326" max="14326" width="4.28515625" style="31" customWidth="1"/>
    <col min="14327" max="14327" width="22.7109375" style="31" customWidth="1"/>
    <col min="14328" max="14328" width="6.85546875" style="31" customWidth="1"/>
    <col min="14329" max="14329" width="5.5703125" style="31" customWidth="1"/>
    <col min="14330" max="14331" width="5.42578125" style="31" customWidth="1"/>
    <col min="14332" max="14332" width="2.85546875" style="31" customWidth="1"/>
    <col min="14333" max="14333" width="7.140625" style="31" customWidth="1"/>
    <col min="14334" max="14336" width="5.42578125" style="31" customWidth="1"/>
    <col min="14337" max="14337" width="5.7109375" style="31" customWidth="1"/>
    <col min="14338" max="14338" width="5.28515625" style="31" customWidth="1"/>
    <col min="14339" max="14339" width="7.85546875" style="31" customWidth="1"/>
    <col min="14340" max="14340" width="7.5703125" style="31" customWidth="1"/>
    <col min="14341" max="14341" width="10.85546875" style="31" customWidth="1"/>
    <col min="14342" max="14343" width="9.85546875" style="31" customWidth="1"/>
    <col min="14344" max="14345" width="10.7109375" style="31" customWidth="1"/>
    <col min="14346" max="14346" width="17.28515625" style="31" customWidth="1"/>
    <col min="14347" max="14360" width="10.28515625" style="31" customWidth="1"/>
    <col min="14361" max="14361" width="13.85546875" style="31" bestFit="1" customWidth="1"/>
    <col min="14362" max="14567" width="10.28515625" style="31" customWidth="1"/>
    <col min="14568" max="14568" width="4.28515625" style="31" customWidth="1"/>
    <col min="14569" max="14569" width="22.7109375" style="31" customWidth="1"/>
    <col min="14570" max="14570" width="6.85546875" style="31" customWidth="1"/>
    <col min="14571" max="14571" width="5.5703125" style="31" customWidth="1"/>
    <col min="14572" max="14573" width="5.42578125" style="31" customWidth="1"/>
    <col min="14574" max="14574" width="2.85546875" style="31" customWidth="1"/>
    <col min="14575" max="14575" width="7.140625" style="31" customWidth="1"/>
    <col min="14576" max="14578" width="5.42578125" style="31" customWidth="1"/>
    <col min="14579" max="14579" width="5.7109375" style="31" customWidth="1"/>
    <col min="14580" max="14580" width="5.28515625" style="31" customWidth="1"/>
    <col min="14581" max="14581" width="7.85546875" style="31"/>
    <col min="14582" max="14582" width="4.28515625" style="31" customWidth="1"/>
    <col min="14583" max="14583" width="22.7109375" style="31" customWidth="1"/>
    <col min="14584" max="14584" width="6.85546875" style="31" customWidth="1"/>
    <col min="14585" max="14585" width="5.5703125" style="31" customWidth="1"/>
    <col min="14586" max="14587" width="5.42578125" style="31" customWidth="1"/>
    <col min="14588" max="14588" width="2.85546875" style="31" customWidth="1"/>
    <col min="14589" max="14589" width="7.140625" style="31" customWidth="1"/>
    <col min="14590" max="14592" width="5.42578125" style="31" customWidth="1"/>
    <col min="14593" max="14593" width="5.7109375" style="31" customWidth="1"/>
    <col min="14594" max="14594" width="5.28515625" style="31" customWidth="1"/>
    <col min="14595" max="14595" width="7.85546875" style="31" customWidth="1"/>
    <col min="14596" max="14596" width="7.5703125" style="31" customWidth="1"/>
    <col min="14597" max="14597" width="10.85546875" style="31" customWidth="1"/>
    <col min="14598" max="14599" width="9.85546875" style="31" customWidth="1"/>
    <col min="14600" max="14601" width="10.7109375" style="31" customWidth="1"/>
    <col min="14602" max="14602" width="17.28515625" style="31" customWidth="1"/>
    <col min="14603" max="14616" width="10.28515625" style="31" customWidth="1"/>
    <col min="14617" max="14617" width="13.85546875" style="31" bestFit="1" customWidth="1"/>
    <col min="14618" max="14823" width="10.28515625" style="31" customWidth="1"/>
    <col min="14824" max="14824" width="4.28515625" style="31" customWidth="1"/>
    <col min="14825" max="14825" width="22.7109375" style="31" customWidth="1"/>
    <col min="14826" max="14826" width="6.85546875" style="31" customWidth="1"/>
    <col min="14827" max="14827" width="5.5703125" style="31" customWidth="1"/>
    <col min="14828" max="14829" width="5.42578125" style="31" customWidth="1"/>
    <col min="14830" max="14830" width="2.85546875" style="31" customWidth="1"/>
    <col min="14831" max="14831" width="7.140625" style="31" customWidth="1"/>
    <col min="14832" max="14834" width="5.42578125" style="31" customWidth="1"/>
    <col min="14835" max="14835" width="5.7109375" style="31" customWidth="1"/>
    <col min="14836" max="14836" width="5.28515625" style="31" customWidth="1"/>
    <col min="14837" max="14837" width="7.85546875" style="31"/>
    <col min="14838" max="14838" width="4.28515625" style="31" customWidth="1"/>
    <col min="14839" max="14839" width="22.7109375" style="31" customWidth="1"/>
    <col min="14840" max="14840" width="6.85546875" style="31" customWidth="1"/>
    <col min="14841" max="14841" width="5.5703125" style="31" customWidth="1"/>
    <col min="14842" max="14843" width="5.42578125" style="31" customWidth="1"/>
    <col min="14844" max="14844" width="2.85546875" style="31" customWidth="1"/>
    <col min="14845" max="14845" width="7.140625" style="31" customWidth="1"/>
    <col min="14846" max="14848" width="5.42578125" style="31" customWidth="1"/>
    <col min="14849" max="14849" width="5.7109375" style="31" customWidth="1"/>
    <col min="14850" max="14850" width="5.28515625" style="31" customWidth="1"/>
    <col min="14851" max="14851" width="7.85546875" style="31" customWidth="1"/>
    <col min="14852" max="14852" width="7.5703125" style="31" customWidth="1"/>
    <col min="14853" max="14853" width="10.85546875" style="31" customWidth="1"/>
    <col min="14854" max="14855" width="9.85546875" style="31" customWidth="1"/>
    <col min="14856" max="14857" width="10.7109375" style="31" customWidth="1"/>
    <col min="14858" max="14858" width="17.28515625" style="31" customWidth="1"/>
    <col min="14859" max="14872" width="10.28515625" style="31" customWidth="1"/>
    <col min="14873" max="14873" width="13.85546875" style="31" bestFit="1" customWidth="1"/>
    <col min="14874" max="15079" width="10.28515625" style="31" customWidth="1"/>
    <col min="15080" max="15080" width="4.28515625" style="31" customWidth="1"/>
    <col min="15081" max="15081" width="22.7109375" style="31" customWidth="1"/>
    <col min="15082" max="15082" width="6.85546875" style="31" customWidth="1"/>
    <col min="15083" max="15083" width="5.5703125" style="31" customWidth="1"/>
    <col min="15084" max="15085" width="5.42578125" style="31" customWidth="1"/>
    <col min="15086" max="15086" width="2.85546875" style="31" customWidth="1"/>
    <col min="15087" max="15087" width="7.140625" style="31" customWidth="1"/>
    <col min="15088" max="15090" width="5.42578125" style="31" customWidth="1"/>
    <col min="15091" max="15091" width="5.7109375" style="31" customWidth="1"/>
    <col min="15092" max="15092" width="5.28515625" style="31" customWidth="1"/>
    <col min="15093" max="15093" width="7.85546875" style="31"/>
    <col min="15094" max="15094" width="4.28515625" style="31" customWidth="1"/>
    <col min="15095" max="15095" width="22.7109375" style="31" customWidth="1"/>
    <col min="15096" max="15096" width="6.85546875" style="31" customWidth="1"/>
    <col min="15097" max="15097" width="5.5703125" style="31" customWidth="1"/>
    <col min="15098" max="15099" width="5.42578125" style="31" customWidth="1"/>
    <col min="15100" max="15100" width="2.85546875" style="31" customWidth="1"/>
    <col min="15101" max="15101" width="7.140625" style="31" customWidth="1"/>
    <col min="15102" max="15104" width="5.42578125" style="31" customWidth="1"/>
    <col min="15105" max="15105" width="5.7109375" style="31" customWidth="1"/>
    <col min="15106" max="15106" width="5.28515625" style="31" customWidth="1"/>
    <col min="15107" max="15107" width="7.85546875" style="31" customWidth="1"/>
    <col min="15108" max="15108" width="7.5703125" style="31" customWidth="1"/>
    <col min="15109" max="15109" width="10.85546875" style="31" customWidth="1"/>
    <col min="15110" max="15111" width="9.85546875" style="31" customWidth="1"/>
    <col min="15112" max="15113" width="10.7109375" style="31" customWidth="1"/>
    <col min="15114" max="15114" width="17.28515625" style="31" customWidth="1"/>
    <col min="15115" max="15128" width="10.28515625" style="31" customWidth="1"/>
    <col min="15129" max="15129" width="13.85546875" style="31" bestFit="1" customWidth="1"/>
    <col min="15130" max="15335" width="10.28515625" style="31" customWidth="1"/>
    <col min="15336" max="15336" width="4.28515625" style="31" customWidth="1"/>
    <col min="15337" max="15337" width="22.7109375" style="31" customWidth="1"/>
    <col min="15338" max="15338" width="6.85546875" style="31" customWidth="1"/>
    <col min="15339" max="15339" width="5.5703125" style="31" customWidth="1"/>
    <col min="15340" max="15341" width="5.42578125" style="31" customWidth="1"/>
    <col min="15342" max="15342" width="2.85546875" style="31" customWidth="1"/>
    <col min="15343" max="15343" width="7.140625" style="31" customWidth="1"/>
    <col min="15344" max="15346" width="5.42578125" style="31" customWidth="1"/>
    <col min="15347" max="15347" width="5.7109375" style="31" customWidth="1"/>
    <col min="15348" max="15348" width="5.28515625" style="31" customWidth="1"/>
    <col min="15349" max="15349" width="7.85546875" style="31"/>
    <col min="15350" max="15350" width="4.28515625" style="31" customWidth="1"/>
    <col min="15351" max="15351" width="22.7109375" style="31" customWidth="1"/>
    <col min="15352" max="15352" width="6.85546875" style="31" customWidth="1"/>
    <col min="15353" max="15353" width="5.5703125" style="31" customWidth="1"/>
    <col min="15354" max="15355" width="5.42578125" style="31" customWidth="1"/>
    <col min="15356" max="15356" width="2.85546875" style="31" customWidth="1"/>
    <col min="15357" max="15357" width="7.140625" style="31" customWidth="1"/>
    <col min="15358" max="15360" width="5.42578125" style="31" customWidth="1"/>
    <col min="15361" max="15361" width="5.7109375" style="31" customWidth="1"/>
    <col min="15362" max="15362" width="5.28515625" style="31" customWidth="1"/>
    <col min="15363" max="15363" width="7.85546875" style="31" customWidth="1"/>
    <col min="15364" max="15364" width="7.5703125" style="31" customWidth="1"/>
    <col min="15365" max="15365" width="10.85546875" style="31" customWidth="1"/>
    <col min="15366" max="15367" width="9.85546875" style="31" customWidth="1"/>
    <col min="15368" max="15369" width="10.7109375" style="31" customWidth="1"/>
    <col min="15370" max="15370" width="17.28515625" style="31" customWidth="1"/>
    <col min="15371" max="15384" width="10.28515625" style="31" customWidth="1"/>
    <col min="15385" max="15385" width="13.85546875" style="31" bestFit="1" customWidth="1"/>
    <col min="15386" max="15591" width="10.28515625" style="31" customWidth="1"/>
    <col min="15592" max="15592" width="4.28515625" style="31" customWidth="1"/>
    <col min="15593" max="15593" width="22.7109375" style="31" customWidth="1"/>
    <col min="15594" max="15594" width="6.85546875" style="31" customWidth="1"/>
    <col min="15595" max="15595" width="5.5703125" style="31" customWidth="1"/>
    <col min="15596" max="15597" width="5.42578125" style="31" customWidth="1"/>
    <col min="15598" max="15598" width="2.85546875" style="31" customWidth="1"/>
    <col min="15599" max="15599" width="7.140625" style="31" customWidth="1"/>
    <col min="15600" max="15602" width="5.42578125" style="31" customWidth="1"/>
    <col min="15603" max="15603" width="5.7109375" style="31" customWidth="1"/>
    <col min="15604" max="15604" width="5.28515625" style="31" customWidth="1"/>
    <col min="15605" max="15605" width="7.85546875" style="31"/>
    <col min="15606" max="15606" width="4.28515625" style="31" customWidth="1"/>
    <col min="15607" max="15607" width="22.7109375" style="31" customWidth="1"/>
    <col min="15608" max="15608" width="6.85546875" style="31" customWidth="1"/>
    <col min="15609" max="15609" width="5.5703125" style="31" customWidth="1"/>
    <col min="15610" max="15611" width="5.42578125" style="31" customWidth="1"/>
    <col min="15612" max="15612" width="2.85546875" style="31" customWidth="1"/>
    <col min="15613" max="15613" width="7.140625" style="31" customWidth="1"/>
    <col min="15614" max="15616" width="5.42578125" style="31" customWidth="1"/>
    <col min="15617" max="15617" width="5.7109375" style="31" customWidth="1"/>
    <col min="15618" max="15618" width="5.28515625" style="31" customWidth="1"/>
    <col min="15619" max="15619" width="7.85546875" style="31" customWidth="1"/>
    <col min="15620" max="15620" width="7.5703125" style="31" customWidth="1"/>
    <col min="15621" max="15621" width="10.85546875" style="31" customWidth="1"/>
    <col min="15622" max="15623" width="9.85546875" style="31" customWidth="1"/>
    <col min="15624" max="15625" width="10.7109375" style="31" customWidth="1"/>
    <col min="15626" max="15626" width="17.28515625" style="31" customWidth="1"/>
    <col min="15627" max="15640" width="10.28515625" style="31" customWidth="1"/>
    <col min="15641" max="15641" width="13.85546875" style="31" bestFit="1" customWidth="1"/>
    <col min="15642" max="15847" width="10.28515625" style="31" customWidth="1"/>
    <col min="15848" max="15848" width="4.28515625" style="31" customWidth="1"/>
    <col min="15849" max="15849" width="22.7109375" style="31" customWidth="1"/>
    <col min="15850" max="15850" width="6.85546875" style="31" customWidth="1"/>
    <col min="15851" max="15851" width="5.5703125" style="31" customWidth="1"/>
    <col min="15852" max="15853" width="5.42578125" style="31" customWidth="1"/>
    <col min="15854" max="15854" width="2.85546875" style="31" customWidth="1"/>
    <col min="15855" max="15855" width="7.140625" style="31" customWidth="1"/>
    <col min="15856" max="15858" width="5.42578125" style="31" customWidth="1"/>
    <col min="15859" max="15859" width="5.7109375" style="31" customWidth="1"/>
    <col min="15860" max="15860" width="5.28515625" style="31" customWidth="1"/>
    <col min="15861" max="15861" width="7.85546875" style="31"/>
    <col min="15862" max="15862" width="4.28515625" style="31" customWidth="1"/>
    <col min="15863" max="15863" width="22.7109375" style="31" customWidth="1"/>
    <col min="15864" max="15864" width="6.85546875" style="31" customWidth="1"/>
    <col min="15865" max="15865" width="5.5703125" style="31" customWidth="1"/>
    <col min="15866" max="15867" width="5.42578125" style="31" customWidth="1"/>
    <col min="15868" max="15868" width="2.85546875" style="31" customWidth="1"/>
    <col min="15869" max="15869" width="7.140625" style="31" customWidth="1"/>
    <col min="15870" max="15872" width="5.42578125" style="31" customWidth="1"/>
    <col min="15873" max="15873" width="5.7109375" style="31" customWidth="1"/>
    <col min="15874" max="15874" width="5.28515625" style="31" customWidth="1"/>
    <col min="15875" max="15875" width="7.85546875" style="31" customWidth="1"/>
    <col min="15876" max="15876" width="7.5703125" style="31" customWidth="1"/>
    <col min="15877" max="15877" width="10.85546875" style="31" customWidth="1"/>
    <col min="15878" max="15879" width="9.85546875" style="31" customWidth="1"/>
    <col min="15880" max="15881" width="10.7109375" style="31" customWidth="1"/>
    <col min="15882" max="15882" width="17.28515625" style="31" customWidth="1"/>
    <col min="15883" max="15896" width="10.28515625" style="31" customWidth="1"/>
    <col min="15897" max="15897" width="13.85546875" style="31" bestFit="1" customWidth="1"/>
    <col min="15898" max="16103" width="10.28515625" style="31" customWidth="1"/>
    <col min="16104" max="16104" width="4.28515625" style="31" customWidth="1"/>
    <col min="16105" max="16105" width="22.7109375" style="31" customWidth="1"/>
    <col min="16106" max="16106" width="6.85546875" style="31" customWidth="1"/>
    <col min="16107" max="16107" width="5.5703125" style="31" customWidth="1"/>
    <col min="16108" max="16109" width="5.42578125" style="31" customWidth="1"/>
    <col min="16110" max="16110" width="2.85546875" style="31" customWidth="1"/>
    <col min="16111" max="16111" width="7.140625" style="31" customWidth="1"/>
    <col min="16112" max="16114" width="5.42578125" style="31" customWidth="1"/>
    <col min="16115" max="16115" width="5.7109375" style="31" customWidth="1"/>
    <col min="16116" max="16116" width="5.28515625" style="31" customWidth="1"/>
    <col min="16117" max="16117" width="7.85546875" style="31"/>
    <col min="16118" max="16118" width="4.28515625" style="31" customWidth="1"/>
    <col min="16119" max="16119" width="22.7109375" style="31" customWidth="1"/>
    <col min="16120" max="16120" width="6.85546875" style="31" customWidth="1"/>
    <col min="16121" max="16121" width="5.5703125" style="31" customWidth="1"/>
    <col min="16122" max="16123" width="5.42578125" style="31" customWidth="1"/>
    <col min="16124" max="16124" width="2.85546875" style="31" customWidth="1"/>
    <col min="16125" max="16125" width="7.140625" style="31" customWidth="1"/>
    <col min="16126" max="16128" width="5.42578125" style="31" customWidth="1"/>
    <col min="16129" max="16129" width="5.7109375" style="31" customWidth="1"/>
    <col min="16130" max="16130" width="5.28515625" style="31" customWidth="1"/>
    <col min="16131" max="16131" width="7.85546875" style="31" customWidth="1"/>
    <col min="16132" max="16132" width="7.5703125" style="31" customWidth="1"/>
    <col min="16133" max="16133" width="10.85546875" style="31" customWidth="1"/>
    <col min="16134" max="16135" width="9.85546875" style="31" customWidth="1"/>
    <col min="16136" max="16137" width="10.7109375" style="31" customWidth="1"/>
    <col min="16138" max="16138" width="17.28515625" style="31" customWidth="1"/>
    <col min="16139" max="16152" width="10.28515625" style="31" customWidth="1"/>
    <col min="16153" max="16153" width="13.85546875" style="31" bestFit="1" customWidth="1"/>
    <col min="16154" max="16359" width="10.28515625" style="31" customWidth="1"/>
    <col min="16360" max="16360" width="4.28515625" style="31" customWidth="1"/>
    <col min="16361" max="16361" width="22.7109375" style="31" customWidth="1"/>
    <col min="16362" max="16362" width="6.85546875" style="31" customWidth="1"/>
    <col min="16363" max="16363" width="5.5703125" style="31" customWidth="1"/>
    <col min="16364" max="16365" width="5.42578125" style="31" customWidth="1"/>
    <col min="16366" max="16366" width="2.85546875" style="31" customWidth="1"/>
    <col min="16367" max="16367" width="7.140625" style="31" customWidth="1"/>
    <col min="16368" max="16370" width="5.42578125" style="31" customWidth="1"/>
    <col min="16371" max="16371" width="5.7109375" style="31" customWidth="1"/>
    <col min="16372" max="16372" width="5.28515625" style="31" customWidth="1"/>
    <col min="16373" max="16384" width="7.85546875" style="31"/>
  </cols>
  <sheetData>
    <row r="1" spans="1:245" ht="23.25" x14ac:dyDescent="0.35">
      <c r="A1" s="1" t="s">
        <v>266</v>
      </c>
      <c r="B1" s="7"/>
      <c r="C1" s="8"/>
      <c r="D1" s="29"/>
      <c r="E1" s="29"/>
      <c r="F1" s="29"/>
      <c r="G1" s="29"/>
      <c r="H1" s="29"/>
      <c r="I1" s="29"/>
      <c r="J1" s="29"/>
      <c r="K1" s="29"/>
      <c r="L1" s="30"/>
      <c r="M1" s="30"/>
      <c r="N1" s="5"/>
      <c r="O1" s="5"/>
      <c r="P1" s="5"/>
      <c r="Q1" s="5"/>
      <c r="R1" s="5"/>
      <c r="S1" s="5"/>
      <c r="T1" s="5"/>
      <c r="U1" s="6"/>
      <c r="V1" s="109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</row>
    <row r="2" spans="1:245" ht="23.25" x14ac:dyDescent="0.35">
      <c r="A2" s="1" t="s">
        <v>267</v>
      </c>
      <c r="B2" s="7"/>
      <c r="C2" s="8"/>
      <c r="D2" s="29"/>
      <c r="E2" s="29"/>
      <c r="F2" s="29"/>
      <c r="G2" s="29"/>
      <c r="H2" s="29"/>
      <c r="I2" s="29"/>
      <c r="J2" s="29"/>
      <c r="K2" s="29"/>
      <c r="L2" s="30"/>
      <c r="M2" s="30"/>
      <c r="N2" s="5"/>
      <c r="O2" s="32"/>
      <c r="P2" s="5"/>
      <c r="Q2" s="5"/>
      <c r="R2" s="5"/>
      <c r="S2" s="5"/>
      <c r="T2" s="5"/>
      <c r="U2" s="6"/>
      <c r="V2" s="109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</row>
    <row r="3" spans="1:245" ht="18.75" x14ac:dyDescent="0.3">
      <c r="A3" s="33" t="s">
        <v>268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45" ht="18.75" x14ac:dyDescent="0.3">
      <c r="A4" s="33" t="s">
        <v>332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45" ht="15.75" customHeight="1" x14ac:dyDescent="0.2">
      <c r="A5" s="141" t="s">
        <v>269</v>
      </c>
      <c r="B5" s="141" t="s">
        <v>270</v>
      </c>
      <c r="C5" s="141" t="s">
        <v>271</v>
      </c>
      <c r="D5" s="141" t="s">
        <v>272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42" t="s">
        <v>273</v>
      </c>
      <c r="P5" s="141" t="s">
        <v>274</v>
      </c>
      <c r="Q5" s="141" t="s">
        <v>329</v>
      </c>
      <c r="R5" s="141" t="s">
        <v>342</v>
      </c>
      <c r="S5" s="141" t="s">
        <v>275</v>
      </c>
      <c r="T5" s="141" t="s">
        <v>330</v>
      </c>
      <c r="U5" s="95" t="s">
        <v>276</v>
      </c>
      <c r="V5" s="118" t="s">
        <v>333</v>
      </c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</row>
    <row r="6" spans="1:245" ht="26.25" customHeight="1" x14ac:dyDescent="0.2">
      <c r="A6" s="154"/>
      <c r="B6" s="154"/>
      <c r="C6" s="154"/>
      <c r="D6" s="141" t="s">
        <v>277</v>
      </c>
      <c r="E6" s="141" t="s">
        <v>278</v>
      </c>
      <c r="F6" s="141" t="s">
        <v>279</v>
      </c>
      <c r="G6" s="141" t="s">
        <v>280</v>
      </c>
      <c r="H6" s="154"/>
      <c r="I6" s="141" t="s">
        <v>281</v>
      </c>
      <c r="J6" s="141" t="s">
        <v>284</v>
      </c>
      <c r="K6" s="154"/>
      <c r="L6" s="141" t="s">
        <v>282</v>
      </c>
      <c r="M6" s="141" t="s">
        <v>283</v>
      </c>
      <c r="N6" s="141" t="s">
        <v>285</v>
      </c>
      <c r="O6" s="154"/>
      <c r="P6" s="141"/>
      <c r="Q6" s="141"/>
      <c r="R6" s="141"/>
      <c r="S6" s="141"/>
      <c r="T6" s="141"/>
      <c r="U6" s="96"/>
      <c r="V6" s="119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</row>
    <row r="7" spans="1:245" ht="85.5" customHeight="1" x14ac:dyDescent="0.2">
      <c r="A7" s="154"/>
      <c r="B7" s="154"/>
      <c r="C7" s="154"/>
      <c r="D7" s="154"/>
      <c r="E7" s="154"/>
      <c r="F7" s="154"/>
      <c r="G7" s="143" t="s">
        <v>286</v>
      </c>
      <c r="H7" s="143" t="s">
        <v>287</v>
      </c>
      <c r="I7" s="154"/>
      <c r="J7" s="143" t="s">
        <v>286</v>
      </c>
      <c r="K7" s="143" t="s">
        <v>287</v>
      </c>
      <c r="L7" s="154"/>
      <c r="M7" s="154"/>
      <c r="N7" s="154"/>
      <c r="O7" s="154"/>
      <c r="P7" s="141"/>
      <c r="Q7" s="141"/>
      <c r="R7" s="141"/>
      <c r="S7" s="141"/>
      <c r="T7" s="141"/>
      <c r="U7" s="96"/>
      <c r="V7" s="120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</row>
    <row r="8" spans="1:245" ht="15.75" x14ac:dyDescent="0.2">
      <c r="A8" s="144" t="s">
        <v>288</v>
      </c>
      <c r="B8" s="143" t="s">
        <v>289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40"/>
      <c r="V8" s="117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</row>
    <row r="9" spans="1:245" ht="15.75" x14ac:dyDescent="0.2">
      <c r="A9" s="146">
        <v>1</v>
      </c>
      <c r="B9" s="18" t="s">
        <v>5</v>
      </c>
      <c r="C9" s="101">
        <v>5.76</v>
      </c>
      <c r="D9" s="101">
        <v>0.7</v>
      </c>
      <c r="E9" s="101">
        <v>0.3</v>
      </c>
      <c r="F9" s="101"/>
      <c r="G9" s="101">
        <v>60</v>
      </c>
      <c r="H9" s="102">
        <f t="shared" ref="H9:H58" si="0">(C9+D9+K9)*G9/100</f>
        <v>3.8760000000000003</v>
      </c>
      <c r="I9" s="101">
        <v>0.3</v>
      </c>
      <c r="J9" s="147"/>
      <c r="K9" s="148"/>
      <c r="L9" s="103">
        <v>0.3</v>
      </c>
      <c r="M9" s="103"/>
      <c r="N9" s="102">
        <f>(D9+E9+I9+F9+H9+K9+L9+M9)</f>
        <v>5.476</v>
      </c>
      <c r="O9" s="102">
        <f>C9+N9</f>
        <v>11.236000000000001</v>
      </c>
      <c r="P9" s="147">
        <f>O9*100000</f>
        <v>1123600</v>
      </c>
      <c r="Q9" s="147">
        <f>(C9+D9+K9)*9.5%*100000</f>
        <v>61370</v>
      </c>
      <c r="R9" s="147">
        <f>P9-Q9</f>
        <v>1062230</v>
      </c>
      <c r="S9" s="147">
        <v>6</v>
      </c>
      <c r="T9" s="147">
        <f t="shared" ref="T9:T72" si="1">R9*S9</f>
        <v>6373380</v>
      </c>
      <c r="U9" s="97"/>
      <c r="V9" s="112">
        <f ca="1">SUMIF(B:T,B9,T:T)</f>
        <v>6373380</v>
      </c>
      <c r="W9" s="41">
        <f>SUM(T9:T31)</f>
        <v>67667062.800000012</v>
      </c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</row>
    <row r="10" spans="1:245" ht="15.75" x14ac:dyDescent="0.2">
      <c r="A10" s="146">
        <v>2</v>
      </c>
      <c r="B10" s="18" t="s">
        <v>7</v>
      </c>
      <c r="C10" s="148">
        <v>4.4000000000000004</v>
      </c>
      <c r="D10" s="101">
        <v>0.5</v>
      </c>
      <c r="E10" s="101">
        <v>0.3</v>
      </c>
      <c r="F10" s="101"/>
      <c r="G10" s="101">
        <v>60</v>
      </c>
      <c r="H10" s="102">
        <f t="shared" si="0"/>
        <v>2.94</v>
      </c>
      <c r="I10" s="101">
        <v>0.3</v>
      </c>
      <c r="J10" s="147"/>
      <c r="K10" s="102"/>
      <c r="L10" s="103">
        <v>0.3</v>
      </c>
      <c r="M10" s="103"/>
      <c r="N10" s="102">
        <f t="shared" ref="N10:N73" si="2">(D10+E10+I10+F10+H10+K10+L10+M10)</f>
        <v>4.34</v>
      </c>
      <c r="O10" s="102">
        <f t="shared" ref="O10:O73" si="3">C10+N10</f>
        <v>8.74</v>
      </c>
      <c r="P10" s="147">
        <f t="shared" ref="P10:P73" si="4">O10*100000</f>
        <v>874000</v>
      </c>
      <c r="Q10" s="147">
        <f t="shared" ref="Q10:Q73" si="5">(C10+D10+K10)*10.5%*100000</f>
        <v>51450.000000000007</v>
      </c>
      <c r="R10" s="147">
        <f t="shared" ref="R10:R73" si="6">P10-Q10</f>
        <v>822550</v>
      </c>
      <c r="S10" s="147">
        <v>6</v>
      </c>
      <c r="T10" s="147">
        <f t="shared" si="1"/>
        <v>4935300</v>
      </c>
      <c r="U10" s="97"/>
      <c r="V10" s="112">
        <f t="shared" ref="V10:V73" ca="1" si="7">SUMIF(B:T,B10,T:T)</f>
        <v>4935300</v>
      </c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</row>
    <row r="11" spans="1:245" ht="15.75" x14ac:dyDescent="0.2">
      <c r="A11" s="146">
        <v>3</v>
      </c>
      <c r="B11" s="18" t="s">
        <v>9</v>
      </c>
      <c r="C11" s="101">
        <v>5.76</v>
      </c>
      <c r="D11" s="101">
        <v>0.5</v>
      </c>
      <c r="E11" s="101">
        <v>0.3</v>
      </c>
      <c r="F11" s="101"/>
      <c r="G11" s="101">
        <v>40</v>
      </c>
      <c r="H11" s="102">
        <f t="shared" si="0"/>
        <v>2.5039999999999996</v>
      </c>
      <c r="I11" s="101"/>
      <c r="J11" s="147"/>
      <c r="K11" s="102"/>
      <c r="L11" s="103"/>
      <c r="M11" s="103"/>
      <c r="N11" s="102">
        <f t="shared" si="2"/>
        <v>3.3039999999999994</v>
      </c>
      <c r="O11" s="102">
        <f t="shared" si="3"/>
        <v>9.0640000000000001</v>
      </c>
      <c r="P11" s="147">
        <f t="shared" si="4"/>
        <v>906400</v>
      </c>
      <c r="Q11" s="147">
        <f t="shared" si="5"/>
        <v>65730</v>
      </c>
      <c r="R11" s="147">
        <f t="shared" si="6"/>
        <v>840670</v>
      </c>
      <c r="S11" s="147">
        <v>6</v>
      </c>
      <c r="T11" s="147">
        <f t="shared" si="1"/>
        <v>5044020</v>
      </c>
      <c r="U11" s="97"/>
      <c r="V11" s="112">
        <f t="shared" ca="1" si="7"/>
        <v>5044020</v>
      </c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</row>
    <row r="12" spans="1:245" ht="15.75" x14ac:dyDescent="0.2">
      <c r="A12" s="146">
        <v>4</v>
      </c>
      <c r="B12" s="18" t="s">
        <v>11</v>
      </c>
      <c r="C12" s="101">
        <v>3.99</v>
      </c>
      <c r="D12" s="101">
        <v>0.4</v>
      </c>
      <c r="E12" s="101">
        <v>0.3</v>
      </c>
      <c r="F12" s="101"/>
      <c r="G12" s="101">
        <v>20</v>
      </c>
      <c r="H12" s="102">
        <f t="shared" si="0"/>
        <v>0.87800000000000011</v>
      </c>
      <c r="I12" s="101">
        <v>0.2</v>
      </c>
      <c r="J12" s="147"/>
      <c r="K12" s="102"/>
      <c r="L12" s="103">
        <v>0.3</v>
      </c>
      <c r="M12" s="103"/>
      <c r="N12" s="102">
        <f t="shared" si="2"/>
        <v>2.0779999999999998</v>
      </c>
      <c r="O12" s="102">
        <f t="shared" si="3"/>
        <v>6.0679999999999996</v>
      </c>
      <c r="P12" s="147">
        <f t="shared" si="4"/>
        <v>606800</v>
      </c>
      <c r="Q12" s="147">
        <f t="shared" si="5"/>
        <v>46095</v>
      </c>
      <c r="R12" s="147">
        <f t="shared" si="6"/>
        <v>560705</v>
      </c>
      <c r="S12" s="147">
        <v>6</v>
      </c>
      <c r="T12" s="147">
        <f t="shared" si="1"/>
        <v>3364230</v>
      </c>
      <c r="U12" s="97"/>
      <c r="V12" s="112">
        <f t="shared" ca="1" si="7"/>
        <v>3364230</v>
      </c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</row>
    <row r="13" spans="1:245" ht="15.75" x14ac:dyDescent="0.2">
      <c r="A13" s="146">
        <v>5</v>
      </c>
      <c r="B13" s="18" t="s">
        <v>13</v>
      </c>
      <c r="C13" s="148">
        <v>3.03</v>
      </c>
      <c r="D13" s="101">
        <v>0.3</v>
      </c>
      <c r="E13" s="101">
        <v>0.3</v>
      </c>
      <c r="F13" s="101"/>
      <c r="G13" s="101">
        <v>20</v>
      </c>
      <c r="H13" s="102">
        <f t="shared" si="0"/>
        <v>0.66599999999999993</v>
      </c>
      <c r="I13" s="101"/>
      <c r="J13" s="147"/>
      <c r="K13" s="102"/>
      <c r="L13" s="103"/>
      <c r="M13" s="103"/>
      <c r="N13" s="102">
        <f t="shared" si="2"/>
        <v>1.266</v>
      </c>
      <c r="O13" s="102">
        <f t="shared" si="3"/>
        <v>4.2959999999999994</v>
      </c>
      <c r="P13" s="147">
        <f t="shared" si="4"/>
        <v>429599.99999999994</v>
      </c>
      <c r="Q13" s="147">
        <f t="shared" si="5"/>
        <v>34964.999999999993</v>
      </c>
      <c r="R13" s="147">
        <f t="shared" si="6"/>
        <v>394634.99999999994</v>
      </c>
      <c r="S13" s="147">
        <v>6</v>
      </c>
      <c r="T13" s="147">
        <f t="shared" si="1"/>
        <v>2367809.9999999995</v>
      </c>
      <c r="U13" s="98"/>
      <c r="V13" s="112">
        <f t="shared" ca="1" si="7"/>
        <v>2367809.9999999995</v>
      </c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</row>
    <row r="14" spans="1:245" ht="15.75" x14ac:dyDescent="0.2">
      <c r="A14" s="146">
        <v>6</v>
      </c>
      <c r="B14" s="18" t="s">
        <v>15</v>
      </c>
      <c r="C14" s="101">
        <v>2.86</v>
      </c>
      <c r="D14" s="101"/>
      <c r="E14" s="101">
        <v>0.3</v>
      </c>
      <c r="F14" s="101"/>
      <c r="G14" s="101">
        <v>20</v>
      </c>
      <c r="H14" s="102">
        <f t="shared" si="0"/>
        <v>0.57199999999999995</v>
      </c>
      <c r="I14" s="101"/>
      <c r="J14" s="147"/>
      <c r="K14" s="102"/>
      <c r="L14" s="103"/>
      <c r="M14" s="103"/>
      <c r="N14" s="102">
        <f t="shared" si="2"/>
        <v>0.87199999999999989</v>
      </c>
      <c r="O14" s="102">
        <f t="shared" si="3"/>
        <v>3.7319999999999998</v>
      </c>
      <c r="P14" s="147">
        <f t="shared" si="4"/>
        <v>373200</v>
      </c>
      <c r="Q14" s="147">
        <f t="shared" si="5"/>
        <v>30029.999999999996</v>
      </c>
      <c r="R14" s="147">
        <f t="shared" si="6"/>
        <v>343170</v>
      </c>
      <c r="S14" s="147">
        <v>6</v>
      </c>
      <c r="T14" s="147">
        <f t="shared" si="1"/>
        <v>2059020</v>
      </c>
      <c r="U14" s="97"/>
      <c r="V14" s="112">
        <f t="shared" ca="1" si="7"/>
        <v>2059020</v>
      </c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</row>
    <row r="15" spans="1:245" ht="15.75" x14ac:dyDescent="0.2">
      <c r="A15" s="146">
        <v>7</v>
      </c>
      <c r="B15" s="18" t="s">
        <v>17</v>
      </c>
      <c r="C15" s="148">
        <v>2.66</v>
      </c>
      <c r="D15" s="101"/>
      <c r="E15" s="101">
        <v>0.3</v>
      </c>
      <c r="F15" s="101"/>
      <c r="G15" s="101">
        <v>20</v>
      </c>
      <c r="H15" s="102">
        <f t="shared" si="0"/>
        <v>0.53200000000000003</v>
      </c>
      <c r="I15" s="101">
        <v>0.1</v>
      </c>
      <c r="J15" s="147"/>
      <c r="K15" s="102"/>
      <c r="L15" s="103"/>
      <c r="M15" s="103"/>
      <c r="N15" s="102">
        <f t="shared" si="2"/>
        <v>0.93200000000000005</v>
      </c>
      <c r="O15" s="102">
        <f t="shared" si="3"/>
        <v>3.5920000000000001</v>
      </c>
      <c r="P15" s="147">
        <f t="shared" si="4"/>
        <v>359200</v>
      </c>
      <c r="Q15" s="147">
        <f t="shared" si="5"/>
        <v>27930</v>
      </c>
      <c r="R15" s="147">
        <f t="shared" si="6"/>
        <v>331270</v>
      </c>
      <c r="S15" s="147">
        <v>6</v>
      </c>
      <c r="T15" s="147">
        <f t="shared" si="1"/>
        <v>1987620</v>
      </c>
      <c r="U15" s="97"/>
      <c r="V15" s="112">
        <f t="shared" ca="1" si="7"/>
        <v>1987620</v>
      </c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</row>
    <row r="16" spans="1:245" ht="15.75" x14ac:dyDescent="0.2">
      <c r="A16" s="146">
        <v>8</v>
      </c>
      <c r="B16" s="18" t="s">
        <v>19</v>
      </c>
      <c r="C16" s="101">
        <v>2.72</v>
      </c>
      <c r="D16" s="101"/>
      <c r="E16" s="101">
        <v>0.3</v>
      </c>
      <c r="F16" s="101"/>
      <c r="G16" s="101">
        <v>20</v>
      </c>
      <c r="H16" s="102">
        <f t="shared" si="0"/>
        <v>0.54400000000000004</v>
      </c>
      <c r="I16" s="101"/>
      <c r="J16" s="147"/>
      <c r="K16" s="102"/>
      <c r="L16" s="103"/>
      <c r="M16" s="103"/>
      <c r="N16" s="102">
        <f t="shared" si="2"/>
        <v>0.84400000000000008</v>
      </c>
      <c r="O16" s="102">
        <f t="shared" si="3"/>
        <v>3.5640000000000001</v>
      </c>
      <c r="P16" s="147">
        <f t="shared" si="4"/>
        <v>356400</v>
      </c>
      <c r="Q16" s="147">
        <f t="shared" si="5"/>
        <v>28560.000000000004</v>
      </c>
      <c r="R16" s="147">
        <f t="shared" si="6"/>
        <v>327840</v>
      </c>
      <c r="S16" s="147">
        <v>6</v>
      </c>
      <c r="T16" s="147">
        <f t="shared" si="1"/>
        <v>1967040</v>
      </c>
      <c r="U16" s="97"/>
      <c r="V16" s="112">
        <f t="shared" ca="1" si="7"/>
        <v>1967040</v>
      </c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</row>
    <row r="17" spans="1:245" ht="15.75" x14ac:dyDescent="0.2">
      <c r="A17" s="146">
        <v>9</v>
      </c>
      <c r="B17" s="99" t="s">
        <v>290</v>
      </c>
      <c r="C17" s="148">
        <v>2.34</v>
      </c>
      <c r="D17" s="101"/>
      <c r="E17" s="101">
        <v>0.3</v>
      </c>
      <c r="F17" s="101"/>
      <c r="G17" s="101">
        <v>20</v>
      </c>
      <c r="H17" s="102">
        <f t="shared" si="0"/>
        <v>0.46799999999999997</v>
      </c>
      <c r="I17" s="149"/>
      <c r="J17" s="150"/>
      <c r="K17" s="102"/>
      <c r="L17" s="101"/>
      <c r="M17" s="101"/>
      <c r="N17" s="102">
        <f t="shared" si="2"/>
        <v>0.76800000000000002</v>
      </c>
      <c r="O17" s="102">
        <f t="shared" si="3"/>
        <v>3.1079999999999997</v>
      </c>
      <c r="P17" s="147">
        <f t="shared" si="4"/>
        <v>310799.99999999994</v>
      </c>
      <c r="Q17" s="147">
        <f t="shared" si="5"/>
        <v>24569.999999999996</v>
      </c>
      <c r="R17" s="147">
        <f t="shared" si="6"/>
        <v>286229.99999999994</v>
      </c>
      <c r="S17" s="147">
        <v>6</v>
      </c>
      <c r="T17" s="147">
        <f t="shared" si="1"/>
        <v>1717379.9999999995</v>
      </c>
      <c r="U17" s="97"/>
      <c r="V17" s="112">
        <f t="shared" ca="1" si="7"/>
        <v>1717379.9999999995</v>
      </c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</row>
    <row r="18" spans="1:245" ht="15.75" x14ac:dyDescent="0.2">
      <c r="A18" s="146">
        <v>10</v>
      </c>
      <c r="B18" s="18" t="s">
        <v>21</v>
      </c>
      <c r="C18" s="101">
        <v>4.0599999999999996</v>
      </c>
      <c r="D18" s="101">
        <v>0.3</v>
      </c>
      <c r="E18" s="101">
        <v>0.3</v>
      </c>
      <c r="F18" s="101"/>
      <c r="G18" s="101">
        <v>40</v>
      </c>
      <c r="H18" s="102">
        <f t="shared" si="0"/>
        <v>1.8414399999999997</v>
      </c>
      <c r="I18" s="101"/>
      <c r="J18" s="147">
        <v>6</v>
      </c>
      <c r="K18" s="102">
        <f>C18*J18/100</f>
        <v>0.24359999999999998</v>
      </c>
      <c r="L18" s="103">
        <v>0.3</v>
      </c>
      <c r="M18" s="103"/>
      <c r="N18" s="102">
        <f t="shared" si="2"/>
        <v>2.9850399999999992</v>
      </c>
      <c r="O18" s="102">
        <f t="shared" si="3"/>
        <v>7.0450399999999984</v>
      </c>
      <c r="P18" s="147">
        <f t="shared" si="4"/>
        <v>704503.99999999988</v>
      </c>
      <c r="Q18" s="147">
        <f t="shared" si="5"/>
        <v>48337.799999999988</v>
      </c>
      <c r="R18" s="147">
        <f t="shared" si="6"/>
        <v>656166.19999999995</v>
      </c>
      <c r="S18" s="147">
        <v>6</v>
      </c>
      <c r="T18" s="147">
        <f t="shared" si="1"/>
        <v>3936997.1999999997</v>
      </c>
      <c r="U18" s="98"/>
      <c r="V18" s="112">
        <f t="shared" ca="1" si="7"/>
        <v>3936997.1999999997</v>
      </c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</row>
    <row r="19" spans="1:245" ht="15.75" x14ac:dyDescent="0.2">
      <c r="A19" s="146">
        <v>11</v>
      </c>
      <c r="B19" s="18" t="s">
        <v>23</v>
      </c>
      <c r="C19" s="101">
        <v>2.91</v>
      </c>
      <c r="D19" s="101"/>
      <c r="E19" s="101">
        <v>0.3</v>
      </c>
      <c r="F19" s="101"/>
      <c r="G19" s="101">
        <v>40</v>
      </c>
      <c r="H19" s="102">
        <f t="shared" si="0"/>
        <v>1.1640000000000001</v>
      </c>
      <c r="I19" s="101"/>
      <c r="J19" s="147"/>
      <c r="K19" s="102"/>
      <c r="L19" s="103"/>
      <c r="M19" s="103"/>
      <c r="N19" s="102">
        <f t="shared" si="2"/>
        <v>1.4640000000000002</v>
      </c>
      <c r="O19" s="102">
        <f t="shared" si="3"/>
        <v>4.3740000000000006</v>
      </c>
      <c r="P19" s="147">
        <f t="shared" si="4"/>
        <v>437400.00000000006</v>
      </c>
      <c r="Q19" s="147">
        <f t="shared" si="5"/>
        <v>30555</v>
      </c>
      <c r="R19" s="147">
        <f t="shared" si="6"/>
        <v>406845.00000000006</v>
      </c>
      <c r="S19" s="147">
        <v>6</v>
      </c>
      <c r="T19" s="147">
        <f t="shared" si="1"/>
        <v>2441070.0000000005</v>
      </c>
      <c r="U19" s="97"/>
      <c r="V19" s="112">
        <f t="shared" ca="1" si="7"/>
        <v>2441070.0000000005</v>
      </c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</row>
    <row r="20" spans="1:245" ht="15.75" x14ac:dyDescent="0.2">
      <c r="A20" s="146">
        <v>12</v>
      </c>
      <c r="B20" s="18" t="s">
        <v>25</v>
      </c>
      <c r="C20" s="101">
        <v>3.45</v>
      </c>
      <c r="D20" s="101"/>
      <c r="E20" s="101">
        <v>0.3</v>
      </c>
      <c r="F20" s="101">
        <v>0.4</v>
      </c>
      <c r="G20" s="101">
        <v>40</v>
      </c>
      <c r="H20" s="102">
        <f t="shared" si="0"/>
        <v>1.38</v>
      </c>
      <c r="I20" s="101"/>
      <c r="J20" s="147"/>
      <c r="K20" s="148"/>
      <c r="L20" s="103"/>
      <c r="M20" s="103"/>
      <c r="N20" s="102">
        <f t="shared" si="2"/>
        <v>2.08</v>
      </c>
      <c r="O20" s="102">
        <f t="shared" si="3"/>
        <v>5.53</v>
      </c>
      <c r="P20" s="147">
        <f t="shared" si="4"/>
        <v>553000</v>
      </c>
      <c r="Q20" s="147">
        <f t="shared" si="5"/>
        <v>36225</v>
      </c>
      <c r="R20" s="147">
        <f t="shared" si="6"/>
        <v>516775</v>
      </c>
      <c r="S20" s="147">
        <v>6</v>
      </c>
      <c r="T20" s="147">
        <f t="shared" si="1"/>
        <v>3100650</v>
      </c>
      <c r="U20" s="97"/>
      <c r="V20" s="112">
        <f t="shared" ca="1" si="7"/>
        <v>3100650</v>
      </c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</row>
    <row r="21" spans="1:245" ht="15.75" x14ac:dyDescent="0.2">
      <c r="A21" s="146">
        <v>13</v>
      </c>
      <c r="B21" s="18" t="s">
        <v>27</v>
      </c>
      <c r="C21" s="101">
        <v>4.0599999999999996</v>
      </c>
      <c r="D21" s="101">
        <v>0.3</v>
      </c>
      <c r="E21" s="101">
        <v>0.3</v>
      </c>
      <c r="F21" s="101"/>
      <c r="G21" s="101">
        <v>40</v>
      </c>
      <c r="H21" s="102">
        <f t="shared" si="0"/>
        <v>1.9226399999999999</v>
      </c>
      <c r="I21" s="101"/>
      <c r="J21" s="147">
        <v>11</v>
      </c>
      <c r="K21" s="102">
        <f>C21*J21/100</f>
        <v>0.44659999999999994</v>
      </c>
      <c r="L21" s="103"/>
      <c r="M21" s="103"/>
      <c r="N21" s="102">
        <f t="shared" si="2"/>
        <v>2.9692400000000001</v>
      </c>
      <c r="O21" s="102">
        <f t="shared" si="3"/>
        <v>7.0292399999999997</v>
      </c>
      <c r="P21" s="147">
        <f t="shared" si="4"/>
        <v>702924</v>
      </c>
      <c r="Q21" s="147">
        <f t="shared" si="5"/>
        <v>50469.299999999996</v>
      </c>
      <c r="R21" s="147">
        <f t="shared" si="6"/>
        <v>652454.69999999995</v>
      </c>
      <c r="S21" s="147">
        <v>6</v>
      </c>
      <c r="T21" s="147">
        <f t="shared" si="1"/>
        <v>3914728.1999999997</v>
      </c>
      <c r="U21" s="97"/>
      <c r="V21" s="112">
        <f t="shared" ca="1" si="7"/>
        <v>3914728.1999999997</v>
      </c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</row>
    <row r="22" spans="1:245" ht="15.75" x14ac:dyDescent="0.2">
      <c r="A22" s="146">
        <v>14</v>
      </c>
      <c r="B22" s="18" t="s">
        <v>29</v>
      </c>
      <c r="C22" s="148">
        <v>2.66</v>
      </c>
      <c r="D22" s="101"/>
      <c r="E22" s="101">
        <v>0.3</v>
      </c>
      <c r="F22" s="101">
        <v>0.2</v>
      </c>
      <c r="G22" s="101">
        <v>40</v>
      </c>
      <c r="H22" s="102">
        <f t="shared" si="0"/>
        <v>1.0640000000000001</v>
      </c>
      <c r="I22" s="101"/>
      <c r="J22" s="147"/>
      <c r="K22" s="102"/>
      <c r="L22" s="103"/>
      <c r="M22" s="103"/>
      <c r="N22" s="102">
        <f t="shared" si="2"/>
        <v>1.5640000000000001</v>
      </c>
      <c r="O22" s="102">
        <f t="shared" si="3"/>
        <v>4.2240000000000002</v>
      </c>
      <c r="P22" s="147">
        <f t="shared" si="4"/>
        <v>422400</v>
      </c>
      <c r="Q22" s="147">
        <f t="shared" si="5"/>
        <v>27930</v>
      </c>
      <c r="R22" s="147">
        <f t="shared" si="6"/>
        <v>394470</v>
      </c>
      <c r="S22" s="147">
        <v>6</v>
      </c>
      <c r="T22" s="147">
        <f t="shared" si="1"/>
        <v>2366820</v>
      </c>
      <c r="U22" s="97"/>
      <c r="V22" s="112">
        <f t="shared" ca="1" si="7"/>
        <v>2366820</v>
      </c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</row>
    <row r="23" spans="1:245" ht="15.75" x14ac:dyDescent="0.2">
      <c r="A23" s="146">
        <v>15</v>
      </c>
      <c r="B23" s="18" t="s">
        <v>31</v>
      </c>
      <c r="C23" s="148">
        <v>2.46</v>
      </c>
      <c r="D23" s="101"/>
      <c r="E23" s="101"/>
      <c r="F23" s="101"/>
      <c r="G23" s="101"/>
      <c r="H23" s="102">
        <f t="shared" si="0"/>
        <v>0</v>
      </c>
      <c r="I23" s="101"/>
      <c r="J23" s="147"/>
      <c r="K23" s="102"/>
      <c r="L23" s="103"/>
      <c r="M23" s="103"/>
      <c r="N23" s="102">
        <f t="shared" si="2"/>
        <v>0</v>
      </c>
      <c r="O23" s="102">
        <f t="shared" si="3"/>
        <v>2.46</v>
      </c>
      <c r="P23" s="147">
        <f t="shared" si="4"/>
        <v>246000</v>
      </c>
      <c r="Q23" s="147">
        <f t="shared" si="5"/>
        <v>25829.999999999996</v>
      </c>
      <c r="R23" s="147">
        <f t="shared" si="6"/>
        <v>220170</v>
      </c>
      <c r="S23" s="147">
        <v>6</v>
      </c>
      <c r="T23" s="147">
        <f t="shared" si="1"/>
        <v>1321020</v>
      </c>
      <c r="U23" s="97" t="s">
        <v>291</v>
      </c>
      <c r="V23" s="112">
        <f t="shared" ca="1" si="7"/>
        <v>1321020</v>
      </c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</row>
    <row r="24" spans="1:245" ht="15.75" x14ac:dyDescent="0.2">
      <c r="A24" s="146">
        <v>16</v>
      </c>
      <c r="B24" s="18" t="s">
        <v>33</v>
      </c>
      <c r="C24" s="148">
        <v>3.33</v>
      </c>
      <c r="D24" s="101">
        <v>0.4</v>
      </c>
      <c r="E24" s="101">
        <v>0.3</v>
      </c>
      <c r="F24" s="101"/>
      <c r="G24" s="101">
        <v>40</v>
      </c>
      <c r="H24" s="102">
        <f t="shared" si="0"/>
        <v>1.492</v>
      </c>
      <c r="I24" s="101"/>
      <c r="J24" s="147"/>
      <c r="K24" s="102"/>
      <c r="L24" s="103"/>
      <c r="M24" s="103"/>
      <c r="N24" s="102">
        <f t="shared" si="2"/>
        <v>2.1920000000000002</v>
      </c>
      <c r="O24" s="102">
        <f t="shared" si="3"/>
        <v>5.5220000000000002</v>
      </c>
      <c r="P24" s="147">
        <f t="shared" si="4"/>
        <v>552200</v>
      </c>
      <c r="Q24" s="147">
        <f t="shared" si="5"/>
        <v>39165</v>
      </c>
      <c r="R24" s="147">
        <f t="shared" si="6"/>
        <v>513035</v>
      </c>
      <c r="S24" s="147">
        <v>3</v>
      </c>
      <c r="T24" s="147">
        <f t="shared" si="1"/>
        <v>1539105</v>
      </c>
      <c r="U24" s="97" t="s">
        <v>292</v>
      </c>
      <c r="V24" s="112">
        <f ca="1">SUMIF(B:T,B24,T:T)</f>
        <v>2922810</v>
      </c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</row>
    <row r="25" spans="1:245" ht="15.75" x14ac:dyDescent="0.2">
      <c r="A25" s="146"/>
      <c r="B25" s="18" t="s">
        <v>33</v>
      </c>
      <c r="C25" s="148">
        <v>3.33</v>
      </c>
      <c r="D25" s="101"/>
      <c r="E25" s="101">
        <v>0.3</v>
      </c>
      <c r="F25" s="101"/>
      <c r="G25" s="101">
        <v>40</v>
      </c>
      <c r="H25" s="102">
        <f t="shared" si="0"/>
        <v>1.3319999999999999</v>
      </c>
      <c r="I25" s="101"/>
      <c r="J25" s="147"/>
      <c r="K25" s="102"/>
      <c r="L25" s="103"/>
      <c r="M25" s="103"/>
      <c r="N25" s="102">
        <f t="shared" si="2"/>
        <v>1.6319999999999999</v>
      </c>
      <c r="O25" s="102">
        <f t="shared" si="3"/>
        <v>4.9619999999999997</v>
      </c>
      <c r="P25" s="147">
        <f t="shared" si="4"/>
        <v>496200</v>
      </c>
      <c r="Q25" s="147">
        <f t="shared" si="5"/>
        <v>34965</v>
      </c>
      <c r="R25" s="147">
        <f t="shared" si="6"/>
        <v>461235</v>
      </c>
      <c r="S25" s="147">
        <v>3</v>
      </c>
      <c r="T25" s="147">
        <f t="shared" si="1"/>
        <v>1383705</v>
      </c>
      <c r="U25" s="97" t="s">
        <v>293</v>
      </c>
      <c r="V25" s="112">
        <f t="shared" ca="1" si="7"/>
        <v>2922810</v>
      </c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</row>
    <row r="26" spans="1:245" ht="15.75" x14ac:dyDescent="0.2">
      <c r="A26" s="146">
        <v>17</v>
      </c>
      <c r="B26" s="18" t="s">
        <v>35</v>
      </c>
      <c r="C26" s="148">
        <v>3.33</v>
      </c>
      <c r="D26" s="101">
        <v>0.4</v>
      </c>
      <c r="E26" s="101">
        <v>0.3</v>
      </c>
      <c r="F26" s="101">
        <v>0.4</v>
      </c>
      <c r="G26" s="101">
        <v>70</v>
      </c>
      <c r="H26" s="102">
        <f t="shared" si="0"/>
        <v>2.6110000000000002</v>
      </c>
      <c r="I26" s="101"/>
      <c r="J26" s="147"/>
      <c r="K26" s="102"/>
      <c r="L26" s="103"/>
      <c r="M26" s="103"/>
      <c r="N26" s="102">
        <f t="shared" si="2"/>
        <v>3.7110000000000003</v>
      </c>
      <c r="O26" s="102">
        <f t="shared" si="3"/>
        <v>7.0410000000000004</v>
      </c>
      <c r="P26" s="147">
        <f t="shared" si="4"/>
        <v>704100</v>
      </c>
      <c r="Q26" s="147">
        <f t="shared" si="5"/>
        <v>39165</v>
      </c>
      <c r="R26" s="147">
        <f t="shared" si="6"/>
        <v>664935</v>
      </c>
      <c r="S26" s="147">
        <v>6</v>
      </c>
      <c r="T26" s="147">
        <f t="shared" si="1"/>
        <v>3989610</v>
      </c>
      <c r="U26" s="97"/>
      <c r="V26" s="112">
        <f t="shared" ca="1" si="7"/>
        <v>3989610</v>
      </c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</row>
    <row r="27" spans="1:245" ht="15.75" x14ac:dyDescent="0.2">
      <c r="A27" s="146">
        <v>18</v>
      </c>
      <c r="B27" s="18" t="s">
        <v>294</v>
      </c>
      <c r="C27" s="148">
        <v>3</v>
      </c>
      <c r="D27" s="101">
        <v>0.3</v>
      </c>
      <c r="E27" s="101">
        <v>0.3</v>
      </c>
      <c r="F27" s="101"/>
      <c r="G27" s="101">
        <v>60</v>
      </c>
      <c r="H27" s="102">
        <f t="shared" si="0"/>
        <v>1.98</v>
      </c>
      <c r="I27" s="101">
        <v>0.3</v>
      </c>
      <c r="J27" s="147"/>
      <c r="K27" s="102"/>
      <c r="L27" s="103"/>
      <c r="M27" s="103"/>
      <c r="N27" s="102">
        <f t="shared" si="2"/>
        <v>2.88</v>
      </c>
      <c r="O27" s="102">
        <f t="shared" si="3"/>
        <v>5.88</v>
      </c>
      <c r="P27" s="147">
        <f t="shared" si="4"/>
        <v>588000</v>
      </c>
      <c r="Q27" s="147">
        <f t="shared" si="5"/>
        <v>34650</v>
      </c>
      <c r="R27" s="147">
        <f t="shared" si="6"/>
        <v>553350</v>
      </c>
      <c r="S27" s="147">
        <v>2</v>
      </c>
      <c r="T27" s="147">
        <f t="shared" si="1"/>
        <v>1106700</v>
      </c>
      <c r="U27" s="97" t="s">
        <v>295</v>
      </c>
      <c r="V27" s="112">
        <f t="shared" ca="1" si="7"/>
        <v>1106700</v>
      </c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</row>
    <row r="28" spans="1:245" ht="15.75" x14ac:dyDescent="0.2">
      <c r="A28" s="146">
        <v>19</v>
      </c>
      <c r="B28" s="18" t="s">
        <v>39</v>
      </c>
      <c r="C28" s="101">
        <v>4.0599999999999996</v>
      </c>
      <c r="D28" s="101">
        <v>0.3</v>
      </c>
      <c r="E28" s="101">
        <v>0.3</v>
      </c>
      <c r="F28" s="101"/>
      <c r="G28" s="101">
        <v>60</v>
      </c>
      <c r="H28" s="102">
        <f t="shared" si="0"/>
        <v>2.7865199999999999</v>
      </c>
      <c r="I28" s="101">
        <v>0.3</v>
      </c>
      <c r="J28" s="147">
        <v>7</v>
      </c>
      <c r="K28" s="102">
        <f>C28*J28/100</f>
        <v>0.28420000000000001</v>
      </c>
      <c r="L28" s="103">
        <v>0.3</v>
      </c>
      <c r="M28" s="103"/>
      <c r="N28" s="102">
        <f t="shared" si="2"/>
        <v>4.2707199999999998</v>
      </c>
      <c r="O28" s="102">
        <f t="shared" si="3"/>
        <v>8.3307199999999995</v>
      </c>
      <c r="P28" s="147">
        <f t="shared" si="4"/>
        <v>833072</v>
      </c>
      <c r="Q28" s="147">
        <f t="shared" si="5"/>
        <v>48764.099999999991</v>
      </c>
      <c r="R28" s="147">
        <f t="shared" si="6"/>
        <v>784307.9</v>
      </c>
      <c r="S28" s="147">
        <v>6</v>
      </c>
      <c r="T28" s="147">
        <f t="shared" si="1"/>
        <v>4705847.4000000004</v>
      </c>
      <c r="U28" s="97"/>
      <c r="V28" s="112">
        <f t="shared" ca="1" si="7"/>
        <v>4705847.4000000004</v>
      </c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</row>
    <row r="29" spans="1:245" ht="15.75" x14ac:dyDescent="0.2">
      <c r="A29" s="146">
        <v>20</v>
      </c>
      <c r="B29" s="18" t="s">
        <v>41</v>
      </c>
      <c r="C29" s="148">
        <v>2.67</v>
      </c>
      <c r="D29" s="101"/>
      <c r="E29" s="101">
        <v>0.3</v>
      </c>
      <c r="F29" s="101"/>
      <c r="G29" s="101">
        <v>60</v>
      </c>
      <c r="H29" s="102">
        <f t="shared" si="0"/>
        <v>1.6019999999999999</v>
      </c>
      <c r="I29" s="101">
        <v>0.3</v>
      </c>
      <c r="J29" s="147"/>
      <c r="K29" s="148"/>
      <c r="L29" s="103"/>
      <c r="M29" s="103"/>
      <c r="N29" s="102">
        <f t="shared" si="2"/>
        <v>2.202</v>
      </c>
      <c r="O29" s="102">
        <f t="shared" si="3"/>
        <v>4.8719999999999999</v>
      </c>
      <c r="P29" s="147">
        <f t="shared" si="4"/>
        <v>487200</v>
      </c>
      <c r="Q29" s="147">
        <f t="shared" si="5"/>
        <v>28035</v>
      </c>
      <c r="R29" s="147">
        <f t="shared" si="6"/>
        <v>459165</v>
      </c>
      <c r="S29" s="147">
        <v>6</v>
      </c>
      <c r="T29" s="147">
        <f t="shared" si="1"/>
        <v>2754990</v>
      </c>
      <c r="U29" s="97"/>
      <c r="V29" s="112">
        <f t="shared" ca="1" si="7"/>
        <v>2754990</v>
      </c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</row>
    <row r="30" spans="1:245" ht="15.75" x14ac:dyDescent="0.2">
      <c r="A30" s="146">
        <v>21</v>
      </c>
      <c r="B30" s="18" t="s">
        <v>43</v>
      </c>
      <c r="C30" s="148">
        <v>3</v>
      </c>
      <c r="D30" s="101"/>
      <c r="E30" s="101">
        <v>0.3</v>
      </c>
      <c r="F30" s="101"/>
      <c r="G30" s="101">
        <v>60</v>
      </c>
      <c r="H30" s="102">
        <f t="shared" si="0"/>
        <v>1.8</v>
      </c>
      <c r="I30" s="101">
        <v>0.3</v>
      </c>
      <c r="J30" s="147"/>
      <c r="K30" s="102"/>
      <c r="L30" s="103"/>
      <c r="M30" s="103"/>
      <c r="N30" s="102">
        <f t="shared" si="2"/>
        <v>2.4</v>
      </c>
      <c r="O30" s="102">
        <f t="shared" si="3"/>
        <v>5.4</v>
      </c>
      <c r="P30" s="147">
        <f t="shared" si="4"/>
        <v>540000</v>
      </c>
      <c r="Q30" s="147">
        <f t="shared" si="5"/>
        <v>31500</v>
      </c>
      <c r="R30" s="147">
        <f t="shared" si="6"/>
        <v>508500</v>
      </c>
      <c r="S30" s="147">
        <v>6</v>
      </c>
      <c r="T30" s="147">
        <f t="shared" si="1"/>
        <v>3051000</v>
      </c>
      <c r="U30" s="97"/>
      <c r="V30" s="112">
        <f t="shared" ca="1" si="7"/>
        <v>3051000</v>
      </c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</row>
    <row r="31" spans="1:245" ht="15.75" x14ac:dyDescent="0.2">
      <c r="A31" s="146">
        <v>22</v>
      </c>
      <c r="B31" s="18" t="s">
        <v>45</v>
      </c>
      <c r="C31" s="148">
        <v>2.46</v>
      </c>
      <c r="D31" s="101"/>
      <c r="E31" s="101">
        <v>0.3</v>
      </c>
      <c r="F31" s="101"/>
      <c r="G31" s="101">
        <v>50</v>
      </c>
      <c r="H31" s="102">
        <f t="shared" si="0"/>
        <v>1.23</v>
      </c>
      <c r="I31" s="101"/>
      <c r="J31" s="147"/>
      <c r="K31" s="148"/>
      <c r="L31" s="103"/>
      <c r="M31" s="103"/>
      <c r="N31" s="102">
        <f t="shared" si="2"/>
        <v>1.53</v>
      </c>
      <c r="O31" s="102">
        <f t="shared" si="3"/>
        <v>3.99</v>
      </c>
      <c r="P31" s="147">
        <f t="shared" si="4"/>
        <v>399000</v>
      </c>
      <c r="Q31" s="147">
        <f t="shared" si="5"/>
        <v>25829.999999999996</v>
      </c>
      <c r="R31" s="147">
        <f t="shared" si="6"/>
        <v>373170</v>
      </c>
      <c r="S31" s="147">
        <v>6</v>
      </c>
      <c r="T31" s="147">
        <f t="shared" si="1"/>
        <v>2239020</v>
      </c>
      <c r="U31" s="97"/>
      <c r="V31" s="112">
        <f t="shared" ca="1" si="7"/>
        <v>2239020</v>
      </c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</row>
    <row r="32" spans="1:245" ht="15.75" x14ac:dyDescent="0.2">
      <c r="A32" s="146">
        <v>23</v>
      </c>
      <c r="B32" s="18" t="s">
        <v>47</v>
      </c>
      <c r="C32" s="101">
        <v>2.46</v>
      </c>
      <c r="D32" s="101"/>
      <c r="E32" s="101">
        <v>0.3</v>
      </c>
      <c r="F32" s="101">
        <v>0.4</v>
      </c>
      <c r="G32" s="101">
        <v>60</v>
      </c>
      <c r="H32" s="102">
        <f t="shared" si="0"/>
        <v>1.476</v>
      </c>
      <c r="I32" s="101"/>
      <c r="J32" s="147"/>
      <c r="K32" s="148"/>
      <c r="L32" s="103"/>
      <c r="M32" s="103"/>
      <c r="N32" s="102">
        <f t="shared" si="2"/>
        <v>2.1760000000000002</v>
      </c>
      <c r="O32" s="102">
        <f t="shared" si="3"/>
        <v>4.6360000000000001</v>
      </c>
      <c r="P32" s="147">
        <f t="shared" si="4"/>
        <v>463600</v>
      </c>
      <c r="Q32" s="147">
        <f t="shared" si="5"/>
        <v>25829.999999999996</v>
      </c>
      <c r="R32" s="147">
        <f t="shared" si="6"/>
        <v>437770</v>
      </c>
      <c r="S32" s="147">
        <v>6</v>
      </c>
      <c r="T32" s="147">
        <f t="shared" si="1"/>
        <v>2626620</v>
      </c>
      <c r="U32" s="97"/>
      <c r="V32" s="112">
        <f t="shared" ca="1" si="7"/>
        <v>2626620</v>
      </c>
      <c r="W32" s="41">
        <f>SUM(T32:T62)</f>
        <v>75913244.799999997</v>
      </c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</row>
    <row r="33" spans="1:245" ht="15.75" x14ac:dyDescent="0.2">
      <c r="A33" s="146">
        <v>24</v>
      </c>
      <c r="B33" s="18" t="s">
        <v>49</v>
      </c>
      <c r="C33" s="101">
        <v>2.46</v>
      </c>
      <c r="D33" s="101"/>
      <c r="E33" s="101">
        <v>0.3</v>
      </c>
      <c r="F33" s="101"/>
      <c r="G33" s="101">
        <v>60</v>
      </c>
      <c r="H33" s="102">
        <f t="shared" si="0"/>
        <v>1.476</v>
      </c>
      <c r="I33" s="101">
        <v>0.3</v>
      </c>
      <c r="J33" s="147"/>
      <c r="K33" s="102"/>
      <c r="L33" s="103"/>
      <c r="M33" s="103"/>
      <c r="N33" s="102">
        <f t="shared" si="2"/>
        <v>2.0760000000000001</v>
      </c>
      <c r="O33" s="102">
        <f t="shared" si="3"/>
        <v>4.5359999999999996</v>
      </c>
      <c r="P33" s="147">
        <f t="shared" si="4"/>
        <v>453599.99999999994</v>
      </c>
      <c r="Q33" s="147">
        <f t="shared" si="5"/>
        <v>25829.999999999996</v>
      </c>
      <c r="R33" s="147">
        <f t="shared" si="6"/>
        <v>427769.99999999994</v>
      </c>
      <c r="S33" s="147">
        <v>6</v>
      </c>
      <c r="T33" s="147">
        <f t="shared" si="1"/>
        <v>2566619.9999999995</v>
      </c>
      <c r="U33" s="97"/>
      <c r="V33" s="112">
        <f t="shared" ca="1" si="7"/>
        <v>2566619.9999999995</v>
      </c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</row>
    <row r="34" spans="1:245" ht="15.75" x14ac:dyDescent="0.2">
      <c r="A34" s="146">
        <v>25</v>
      </c>
      <c r="B34" s="18" t="s">
        <v>51</v>
      </c>
      <c r="C34" s="101">
        <v>2.46</v>
      </c>
      <c r="D34" s="101"/>
      <c r="E34" s="101">
        <v>0.3</v>
      </c>
      <c r="F34" s="101">
        <v>0.4</v>
      </c>
      <c r="G34" s="101">
        <v>70</v>
      </c>
      <c r="H34" s="102">
        <f t="shared" si="0"/>
        <v>1.722</v>
      </c>
      <c r="I34" s="101"/>
      <c r="J34" s="147"/>
      <c r="K34" s="102"/>
      <c r="L34" s="103"/>
      <c r="M34" s="103"/>
      <c r="N34" s="102">
        <f t="shared" si="2"/>
        <v>2.4219999999999997</v>
      </c>
      <c r="O34" s="102">
        <f t="shared" si="3"/>
        <v>4.8819999999999997</v>
      </c>
      <c r="P34" s="147">
        <f t="shared" si="4"/>
        <v>488199.99999999994</v>
      </c>
      <c r="Q34" s="147">
        <f t="shared" si="5"/>
        <v>25829.999999999996</v>
      </c>
      <c r="R34" s="147">
        <f t="shared" si="6"/>
        <v>462369.99999999994</v>
      </c>
      <c r="S34" s="147">
        <v>1</v>
      </c>
      <c r="T34" s="147">
        <f t="shared" si="1"/>
        <v>462369.99999999994</v>
      </c>
      <c r="U34" s="97" t="s">
        <v>296</v>
      </c>
      <c r="V34" s="112">
        <f t="shared" ca="1" si="7"/>
        <v>462369.99999999994</v>
      </c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</row>
    <row r="35" spans="1:245" ht="15.75" x14ac:dyDescent="0.2">
      <c r="A35" s="146">
        <v>26</v>
      </c>
      <c r="B35" s="18" t="s">
        <v>53</v>
      </c>
      <c r="C35" s="101">
        <v>2.2599999999999998</v>
      </c>
      <c r="D35" s="101"/>
      <c r="E35" s="101">
        <v>0.3</v>
      </c>
      <c r="F35" s="101"/>
      <c r="G35" s="101">
        <v>50</v>
      </c>
      <c r="H35" s="102">
        <f t="shared" si="0"/>
        <v>1.1299999999999999</v>
      </c>
      <c r="I35" s="101"/>
      <c r="J35" s="147"/>
      <c r="K35" s="148"/>
      <c r="L35" s="103"/>
      <c r="M35" s="103"/>
      <c r="N35" s="102">
        <f t="shared" si="2"/>
        <v>1.43</v>
      </c>
      <c r="O35" s="102">
        <f t="shared" si="3"/>
        <v>3.6899999999999995</v>
      </c>
      <c r="P35" s="147">
        <f t="shared" si="4"/>
        <v>368999.99999999994</v>
      </c>
      <c r="Q35" s="147">
        <f t="shared" si="5"/>
        <v>23729.999999999996</v>
      </c>
      <c r="R35" s="147">
        <f t="shared" si="6"/>
        <v>345269.99999999994</v>
      </c>
      <c r="S35" s="147">
        <v>6</v>
      </c>
      <c r="T35" s="147">
        <f t="shared" si="1"/>
        <v>2071619.9999999995</v>
      </c>
      <c r="U35" s="97"/>
      <c r="V35" s="112">
        <f t="shared" ca="1" si="7"/>
        <v>2071619.9999999995</v>
      </c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4"/>
      <c r="IJ35" s="44"/>
      <c r="IK35" s="44"/>
    </row>
    <row r="36" spans="1:245" ht="15.75" x14ac:dyDescent="0.2">
      <c r="A36" s="146">
        <v>27</v>
      </c>
      <c r="B36" s="18" t="s">
        <v>55</v>
      </c>
      <c r="C36" s="101">
        <v>2.92</v>
      </c>
      <c r="D36" s="101"/>
      <c r="E36" s="101">
        <v>0.3</v>
      </c>
      <c r="F36" s="101">
        <v>0.4</v>
      </c>
      <c r="G36" s="101">
        <v>70</v>
      </c>
      <c r="H36" s="102">
        <f t="shared" si="0"/>
        <v>2.044</v>
      </c>
      <c r="I36" s="101"/>
      <c r="J36" s="147"/>
      <c r="K36" s="148"/>
      <c r="L36" s="103"/>
      <c r="M36" s="103"/>
      <c r="N36" s="102">
        <f t="shared" si="2"/>
        <v>2.7439999999999998</v>
      </c>
      <c r="O36" s="102">
        <f t="shared" si="3"/>
        <v>5.6639999999999997</v>
      </c>
      <c r="P36" s="147">
        <f t="shared" si="4"/>
        <v>566400</v>
      </c>
      <c r="Q36" s="147">
        <f t="shared" si="5"/>
        <v>30660</v>
      </c>
      <c r="R36" s="147">
        <f t="shared" si="6"/>
        <v>535740</v>
      </c>
      <c r="S36" s="147">
        <v>6</v>
      </c>
      <c r="T36" s="147">
        <f t="shared" si="1"/>
        <v>3214440</v>
      </c>
      <c r="U36" s="97"/>
      <c r="V36" s="112">
        <f t="shared" ca="1" si="7"/>
        <v>3214440</v>
      </c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</row>
    <row r="37" spans="1:245" ht="15.75" x14ac:dyDescent="0.2">
      <c r="A37" s="146">
        <v>28</v>
      </c>
      <c r="B37" s="18" t="s">
        <v>57</v>
      </c>
      <c r="C37" s="101">
        <v>2.66</v>
      </c>
      <c r="D37" s="101"/>
      <c r="E37" s="101">
        <v>0.3</v>
      </c>
      <c r="F37" s="101"/>
      <c r="G37" s="101">
        <v>60</v>
      </c>
      <c r="H37" s="102">
        <f t="shared" si="0"/>
        <v>1.5960000000000003</v>
      </c>
      <c r="I37" s="101">
        <v>0.3</v>
      </c>
      <c r="J37" s="147"/>
      <c r="K37" s="148"/>
      <c r="L37" s="103"/>
      <c r="M37" s="103"/>
      <c r="N37" s="102">
        <f t="shared" si="2"/>
        <v>2.1960000000000002</v>
      </c>
      <c r="O37" s="102">
        <f t="shared" si="3"/>
        <v>4.8559999999999999</v>
      </c>
      <c r="P37" s="147">
        <f t="shared" si="4"/>
        <v>485600</v>
      </c>
      <c r="Q37" s="147">
        <f t="shared" si="5"/>
        <v>27930</v>
      </c>
      <c r="R37" s="147">
        <f t="shared" si="6"/>
        <v>457670</v>
      </c>
      <c r="S37" s="147">
        <v>6</v>
      </c>
      <c r="T37" s="147">
        <f t="shared" si="1"/>
        <v>2746020</v>
      </c>
      <c r="U37" s="97"/>
      <c r="V37" s="112">
        <f t="shared" ca="1" si="7"/>
        <v>2746020</v>
      </c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</row>
    <row r="38" spans="1:245" ht="15.75" x14ac:dyDescent="0.2">
      <c r="A38" s="146">
        <v>29</v>
      </c>
      <c r="B38" s="18" t="s">
        <v>59</v>
      </c>
      <c r="C38" s="148">
        <v>2.67</v>
      </c>
      <c r="D38" s="101"/>
      <c r="E38" s="101">
        <v>0.3</v>
      </c>
      <c r="F38" s="101">
        <v>0.4</v>
      </c>
      <c r="G38" s="101">
        <v>70</v>
      </c>
      <c r="H38" s="102">
        <f t="shared" si="0"/>
        <v>1.869</v>
      </c>
      <c r="I38" s="101"/>
      <c r="J38" s="147"/>
      <c r="K38" s="102"/>
      <c r="L38" s="103"/>
      <c r="M38" s="103"/>
      <c r="N38" s="102">
        <f t="shared" si="2"/>
        <v>2.569</v>
      </c>
      <c r="O38" s="102">
        <f t="shared" si="3"/>
        <v>5.2389999999999999</v>
      </c>
      <c r="P38" s="147">
        <f t="shared" si="4"/>
        <v>523900</v>
      </c>
      <c r="Q38" s="147">
        <f t="shared" si="5"/>
        <v>28035</v>
      </c>
      <c r="R38" s="147">
        <f t="shared" si="6"/>
        <v>495865</v>
      </c>
      <c r="S38" s="147">
        <v>6</v>
      </c>
      <c r="T38" s="147">
        <f t="shared" si="1"/>
        <v>2975190</v>
      </c>
      <c r="U38" s="97"/>
      <c r="V38" s="112">
        <f t="shared" ca="1" si="7"/>
        <v>2975190</v>
      </c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</row>
    <row r="39" spans="1:245" ht="15.75" x14ac:dyDescent="0.2">
      <c r="A39" s="146">
        <v>30</v>
      </c>
      <c r="B39" s="18" t="s">
        <v>61</v>
      </c>
      <c r="C39" s="148">
        <v>3.63</v>
      </c>
      <c r="D39" s="101"/>
      <c r="E39" s="101">
        <v>0.3</v>
      </c>
      <c r="F39" s="101">
        <v>0.2</v>
      </c>
      <c r="G39" s="101">
        <v>40</v>
      </c>
      <c r="H39" s="102">
        <f t="shared" si="0"/>
        <v>1.452</v>
      </c>
      <c r="I39" s="101"/>
      <c r="J39" s="147"/>
      <c r="K39" s="102">
        <f>C39*J39/100</f>
        <v>0</v>
      </c>
      <c r="L39" s="103"/>
      <c r="M39" s="103"/>
      <c r="N39" s="102">
        <f t="shared" si="2"/>
        <v>1.952</v>
      </c>
      <c r="O39" s="102">
        <f t="shared" si="3"/>
        <v>5.5819999999999999</v>
      </c>
      <c r="P39" s="147">
        <f t="shared" si="4"/>
        <v>558200</v>
      </c>
      <c r="Q39" s="147">
        <f t="shared" si="5"/>
        <v>38115</v>
      </c>
      <c r="R39" s="147">
        <f t="shared" si="6"/>
        <v>520085</v>
      </c>
      <c r="S39" s="147">
        <v>6</v>
      </c>
      <c r="T39" s="147">
        <f t="shared" si="1"/>
        <v>3120510</v>
      </c>
      <c r="U39" s="100"/>
      <c r="V39" s="112">
        <f t="shared" ca="1" si="7"/>
        <v>3120510</v>
      </c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</row>
    <row r="40" spans="1:245" ht="15.75" x14ac:dyDescent="0.2">
      <c r="A40" s="146">
        <v>31</v>
      </c>
      <c r="B40" s="18" t="s">
        <v>63</v>
      </c>
      <c r="C40" s="148">
        <v>2.2599999999999998</v>
      </c>
      <c r="D40" s="101"/>
      <c r="E40" s="101">
        <v>0.3</v>
      </c>
      <c r="F40" s="101">
        <v>0.4</v>
      </c>
      <c r="G40" s="101">
        <v>60</v>
      </c>
      <c r="H40" s="102">
        <f t="shared" si="0"/>
        <v>1.3559999999999999</v>
      </c>
      <c r="I40" s="101"/>
      <c r="J40" s="147"/>
      <c r="K40" s="102"/>
      <c r="L40" s="103"/>
      <c r="M40" s="103"/>
      <c r="N40" s="102">
        <f t="shared" si="2"/>
        <v>2.056</v>
      </c>
      <c r="O40" s="102">
        <f t="shared" si="3"/>
        <v>4.3159999999999998</v>
      </c>
      <c r="P40" s="147">
        <f t="shared" si="4"/>
        <v>431600</v>
      </c>
      <c r="Q40" s="147">
        <f t="shared" si="5"/>
        <v>23729.999999999996</v>
      </c>
      <c r="R40" s="147">
        <f t="shared" si="6"/>
        <v>407870</v>
      </c>
      <c r="S40" s="147">
        <v>2</v>
      </c>
      <c r="T40" s="147">
        <f t="shared" si="1"/>
        <v>815740</v>
      </c>
      <c r="U40" s="97" t="s">
        <v>297</v>
      </c>
      <c r="V40" s="112">
        <f t="shared" ca="1" si="7"/>
        <v>815740</v>
      </c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44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44"/>
      <c r="IC40" s="44"/>
      <c r="ID40" s="44"/>
      <c r="IE40" s="44"/>
      <c r="IF40" s="44"/>
      <c r="IG40" s="44"/>
      <c r="IH40" s="44"/>
      <c r="II40" s="44"/>
      <c r="IJ40" s="44"/>
      <c r="IK40" s="44"/>
    </row>
    <row r="41" spans="1:245" ht="15.75" x14ac:dyDescent="0.2">
      <c r="A41" s="146">
        <v>32</v>
      </c>
      <c r="B41" s="18" t="s">
        <v>64</v>
      </c>
      <c r="C41" s="148">
        <v>2.34</v>
      </c>
      <c r="D41" s="101"/>
      <c r="E41" s="101">
        <v>0.3</v>
      </c>
      <c r="F41" s="101">
        <v>0.4</v>
      </c>
      <c r="G41" s="101">
        <v>50</v>
      </c>
      <c r="H41" s="102">
        <f t="shared" si="0"/>
        <v>1.17</v>
      </c>
      <c r="I41" s="101"/>
      <c r="J41" s="147"/>
      <c r="K41" s="102"/>
      <c r="L41" s="103"/>
      <c r="M41" s="103"/>
      <c r="N41" s="102">
        <f t="shared" si="2"/>
        <v>1.8699999999999999</v>
      </c>
      <c r="O41" s="102">
        <f t="shared" si="3"/>
        <v>4.21</v>
      </c>
      <c r="P41" s="147">
        <f t="shared" si="4"/>
        <v>421000</v>
      </c>
      <c r="Q41" s="147">
        <f t="shared" si="5"/>
        <v>24569.999999999996</v>
      </c>
      <c r="R41" s="147">
        <f t="shared" si="6"/>
        <v>396430</v>
      </c>
      <c r="S41" s="147">
        <v>2</v>
      </c>
      <c r="T41" s="147">
        <f t="shared" si="1"/>
        <v>792860</v>
      </c>
      <c r="U41" s="97"/>
      <c r="V41" s="112">
        <f t="shared" ca="1" si="7"/>
        <v>2472179.9999999995</v>
      </c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</row>
    <row r="42" spans="1:245" ht="15.75" x14ac:dyDescent="0.2">
      <c r="A42" s="146"/>
      <c r="B42" s="18" t="s">
        <v>64</v>
      </c>
      <c r="C42" s="148">
        <v>2.34</v>
      </c>
      <c r="D42" s="101"/>
      <c r="E42" s="101">
        <v>0.3</v>
      </c>
      <c r="F42" s="101">
        <v>0.4</v>
      </c>
      <c r="G42" s="101">
        <v>60</v>
      </c>
      <c r="H42" s="102">
        <f t="shared" si="0"/>
        <v>1.4039999999999997</v>
      </c>
      <c r="I42" s="101"/>
      <c r="J42" s="147"/>
      <c r="K42" s="102"/>
      <c r="L42" s="103"/>
      <c r="M42" s="103"/>
      <c r="N42" s="102">
        <f t="shared" si="2"/>
        <v>2.1039999999999996</v>
      </c>
      <c r="O42" s="102">
        <f t="shared" si="3"/>
        <v>4.4439999999999991</v>
      </c>
      <c r="P42" s="147">
        <f t="shared" si="4"/>
        <v>444399.99999999988</v>
      </c>
      <c r="Q42" s="147">
        <f t="shared" si="5"/>
        <v>24569.999999999996</v>
      </c>
      <c r="R42" s="147">
        <f t="shared" si="6"/>
        <v>419829.99999999988</v>
      </c>
      <c r="S42" s="147">
        <v>4</v>
      </c>
      <c r="T42" s="147">
        <f t="shared" si="1"/>
        <v>1679319.9999999995</v>
      </c>
      <c r="U42" s="97" t="s">
        <v>298</v>
      </c>
      <c r="V42" s="112">
        <f t="shared" ca="1" si="7"/>
        <v>2472179.9999999995</v>
      </c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/>
      <c r="GX42" s="44"/>
      <c r="GY42" s="44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4"/>
      <c r="HK42" s="44"/>
      <c r="HL42" s="44"/>
      <c r="HM42" s="44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4"/>
      <c r="HY42" s="44"/>
      <c r="HZ42" s="44"/>
      <c r="IA42" s="44"/>
      <c r="IB42" s="44"/>
      <c r="IC42" s="44"/>
      <c r="ID42" s="44"/>
      <c r="IE42" s="44"/>
      <c r="IF42" s="44"/>
      <c r="IG42" s="44"/>
      <c r="IH42" s="44"/>
      <c r="II42" s="44"/>
      <c r="IJ42" s="44"/>
      <c r="IK42" s="44"/>
    </row>
    <row r="43" spans="1:245" ht="15.75" x14ac:dyDescent="0.2">
      <c r="A43" s="146">
        <v>33</v>
      </c>
      <c r="B43" s="18" t="s">
        <v>66</v>
      </c>
      <c r="C43" s="148">
        <v>4.32</v>
      </c>
      <c r="D43" s="101"/>
      <c r="E43" s="101"/>
      <c r="F43" s="101"/>
      <c r="G43" s="101"/>
      <c r="H43" s="102">
        <f t="shared" si="0"/>
        <v>0</v>
      </c>
      <c r="I43" s="101"/>
      <c r="J43" s="147"/>
      <c r="K43" s="102"/>
      <c r="L43" s="103"/>
      <c r="M43" s="103"/>
      <c r="N43" s="102">
        <f t="shared" si="2"/>
        <v>0</v>
      </c>
      <c r="O43" s="102">
        <f t="shared" si="3"/>
        <v>4.32</v>
      </c>
      <c r="P43" s="147">
        <f t="shared" si="4"/>
        <v>432000</v>
      </c>
      <c r="Q43" s="147">
        <f t="shared" si="5"/>
        <v>45360</v>
      </c>
      <c r="R43" s="147">
        <f t="shared" si="6"/>
        <v>386640</v>
      </c>
      <c r="S43" s="147">
        <v>4</v>
      </c>
      <c r="T43" s="147">
        <f t="shared" si="1"/>
        <v>1546560</v>
      </c>
      <c r="U43" s="97" t="s">
        <v>299</v>
      </c>
      <c r="V43" s="112">
        <f t="shared" ca="1" si="7"/>
        <v>3124640</v>
      </c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/>
      <c r="GX43" s="44"/>
      <c r="GY43" s="44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  <c r="IA43" s="44"/>
      <c r="IB43" s="44"/>
      <c r="IC43" s="44"/>
      <c r="ID43" s="44"/>
      <c r="IE43" s="44"/>
      <c r="IF43" s="44"/>
      <c r="IG43" s="44"/>
      <c r="IH43" s="44"/>
      <c r="II43" s="44"/>
      <c r="IJ43" s="44"/>
      <c r="IK43" s="44"/>
    </row>
    <row r="44" spans="1:245" ht="15.75" x14ac:dyDescent="0.2">
      <c r="A44" s="146"/>
      <c r="B44" s="18" t="s">
        <v>66</v>
      </c>
      <c r="C44" s="148">
        <v>4.32</v>
      </c>
      <c r="D44" s="101"/>
      <c r="E44" s="101">
        <v>0.3</v>
      </c>
      <c r="F44" s="101">
        <v>0.4</v>
      </c>
      <c r="G44" s="101">
        <v>70</v>
      </c>
      <c r="H44" s="102">
        <f t="shared" si="0"/>
        <v>3.0240000000000005</v>
      </c>
      <c r="I44" s="101">
        <v>0.3</v>
      </c>
      <c r="J44" s="147"/>
      <c r="K44" s="102"/>
      <c r="L44" s="103"/>
      <c r="M44" s="103"/>
      <c r="N44" s="102">
        <f t="shared" si="2"/>
        <v>4.0240000000000009</v>
      </c>
      <c r="O44" s="102">
        <f t="shared" si="3"/>
        <v>8.3440000000000012</v>
      </c>
      <c r="P44" s="147">
        <f t="shared" si="4"/>
        <v>834400.00000000012</v>
      </c>
      <c r="Q44" s="147">
        <f t="shared" si="5"/>
        <v>45360</v>
      </c>
      <c r="R44" s="147">
        <f t="shared" si="6"/>
        <v>789040.00000000012</v>
      </c>
      <c r="S44" s="147">
        <v>2</v>
      </c>
      <c r="T44" s="147">
        <f t="shared" si="1"/>
        <v>1578080.0000000002</v>
      </c>
      <c r="U44" s="97" t="s">
        <v>300</v>
      </c>
      <c r="V44" s="112">
        <f t="shared" ca="1" si="7"/>
        <v>3124640</v>
      </c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/>
      <c r="GX44" s="44"/>
      <c r="GY44" s="44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  <c r="IA44" s="44"/>
      <c r="IB44" s="44"/>
      <c r="IC44" s="44"/>
      <c r="ID44" s="44"/>
      <c r="IE44" s="44"/>
      <c r="IF44" s="44"/>
      <c r="IG44" s="44"/>
      <c r="IH44" s="44"/>
      <c r="II44" s="44"/>
      <c r="IJ44" s="44"/>
      <c r="IK44" s="44"/>
    </row>
    <row r="45" spans="1:245" ht="15.75" x14ac:dyDescent="0.2">
      <c r="A45" s="146">
        <v>34</v>
      </c>
      <c r="B45" s="18" t="s">
        <v>68</v>
      </c>
      <c r="C45" s="148">
        <v>2.67</v>
      </c>
      <c r="D45" s="101">
        <v>0.3</v>
      </c>
      <c r="E45" s="101">
        <v>0.3</v>
      </c>
      <c r="F45" s="101">
        <v>0.2</v>
      </c>
      <c r="G45" s="101">
        <v>50</v>
      </c>
      <c r="H45" s="102">
        <f t="shared" si="0"/>
        <v>1.4850000000000001</v>
      </c>
      <c r="I45" s="101"/>
      <c r="J45" s="147"/>
      <c r="K45" s="102"/>
      <c r="L45" s="103"/>
      <c r="M45" s="103"/>
      <c r="N45" s="102">
        <f t="shared" si="2"/>
        <v>2.2850000000000001</v>
      </c>
      <c r="O45" s="102">
        <f t="shared" si="3"/>
        <v>4.9550000000000001</v>
      </c>
      <c r="P45" s="147">
        <f t="shared" si="4"/>
        <v>495500</v>
      </c>
      <c r="Q45" s="147">
        <f t="shared" si="5"/>
        <v>31184.999999999996</v>
      </c>
      <c r="R45" s="147">
        <f t="shared" si="6"/>
        <v>464315</v>
      </c>
      <c r="S45" s="147">
        <v>6</v>
      </c>
      <c r="T45" s="147">
        <f t="shared" si="1"/>
        <v>2785890</v>
      </c>
      <c r="U45" s="97"/>
      <c r="V45" s="112">
        <f t="shared" ca="1" si="7"/>
        <v>2785890</v>
      </c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/>
      <c r="GX45" s="44"/>
      <c r="GY45" s="44"/>
      <c r="GZ45" s="44"/>
      <c r="HA45" s="44"/>
      <c r="HB45" s="44"/>
      <c r="HC45" s="44"/>
      <c r="HD45" s="44"/>
      <c r="HE45" s="44"/>
      <c r="HF45" s="44"/>
      <c r="HG45" s="44"/>
      <c r="HH45" s="44"/>
      <c r="HI45" s="44"/>
      <c r="HJ45" s="44"/>
      <c r="HK45" s="44"/>
      <c r="HL45" s="44"/>
      <c r="HM45" s="44"/>
      <c r="HN45" s="44"/>
      <c r="HO45" s="44"/>
      <c r="HP45" s="44"/>
      <c r="HQ45" s="44"/>
      <c r="HR45" s="44"/>
      <c r="HS45" s="44"/>
      <c r="HT45" s="44"/>
      <c r="HU45" s="44"/>
      <c r="HV45" s="44"/>
      <c r="HW45" s="44"/>
      <c r="HX45" s="44"/>
      <c r="HY45" s="44"/>
      <c r="HZ45" s="44"/>
      <c r="IA45" s="44"/>
      <c r="IB45" s="44"/>
      <c r="IC45" s="44"/>
      <c r="ID45" s="44"/>
      <c r="IE45" s="44"/>
      <c r="IF45" s="44"/>
      <c r="IG45" s="44"/>
      <c r="IH45" s="44"/>
      <c r="II45" s="44"/>
      <c r="IJ45" s="44"/>
      <c r="IK45" s="44"/>
    </row>
    <row r="46" spans="1:245" ht="15.75" x14ac:dyDescent="0.2">
      <c r="A46" s="146">
        <v>35</v>
      </c>
      <c r="B46" s="18" t="s">
        <v>70</v>
      </c>
      <c r="C46" s="101">
        <v>2.92</v>
      </c>
      <c r="D46" s="101">
        <v>0.3</v>
      </c>
      <c r="E46" s="101">
        <v>0.3</v>
      </c>
      <c r="F46" s="101"/>
      <c r="G46" s="101">
        <v>50</v>
      </c>
      <c r="H46" s="102">
        <f t="shared" si="0"/>
        <v>1.61</v>
      </c>
      <c r="I46" s="101"/>
      <c r="J46" s="147"/>
      <c r="K46" s="102"/>
      <c r="L46" s="103"/>
      <c r="M46" s="103"/>
      <c r="N46" s="102">
        <f t="shared" si="2"/>
        <v>2.21</v>
      </c>
      <c r="O46" s="102">
        <f t="shared" si="3"/>
        <v>5.13</v>
      </c>
      <c r="P46" s="147">
        <f t="shared" si="4"/>
        <v>513000</v>
      </c>
      <c r="Q46" s="147">
        <f t="shared" si="5"/>
        <v>33809.999999999993</v>
      </c>
      <c r="R46" s="147">
        <f t="shared" si="6"/>
        <v>479190</v>
      </c>
      <c r="S46" s="147">
        <v>3</v>
      </c>
      <c r="T46" s="147">
        <f t="shared" si="1"/>
        <v>1437570</v>
      </c>
      <c r="U46" s="97" t="s">
        <v>292</v>
      </c>
      <c r="V46" s="112">
        <f t="shared" ca="1" si="7"/>
        <v>2916989.9999999995</v>
      </c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</row>
    <row r="47" spans="1:245" ht="15.75" x14ac:dyDescent="0.2">
      <c r="A47" s="146"/>
      <c r="B47" s="18" t="s">
        <v>70</v>
      </c>
      <c r="C47" s="101">
        <v>2.92</v>
      </c>
      <c r="D47" s="101">
        <v>0.4</v>
      </c>
      <c r="E47" s="101">
        <v>0.3</v>
      </c>
      <c r="F47" s="101"/>
      <c r="G47" s="101">
        <v>50</v>
      </c>
      <c r="H47" s="102">
        <f t="shared" si="0"/>
        <v>1.66</v>
      </c>
      <c r="I47" s="101"/>
      <c r="J47" s="147"/>
      <c r="K47" s="102"/>
      <c r="L47" s="103"/>
      <c r="M47" s="103"/>
      <c r="N47" s="102">
        <f t="shared" si="2"/>
        <v>2.36</v>
      </c>
      <c r="O47" s="102">
        <f t="shared" si="3"/>
        <v>5.2799999999999994</v>
      </c>
      <c r="P47" s="147">
        <f t="shared" si="4"/>
        <v>527999.99999999988</v>
      </c>
      <c r="Q47" s="147">
        <f t="shared" si="5"/>
        <v>34860</v>
      </c>
      <c r="R47" s="147">
        <f t="shared" si="6"/>
        <v>493139.99999999988</v>
      </c>
      <c r="S47" s="147">
        <v>3</v>
      </c>
      <c r="T47" s="147">
        <f t="shared" si="1"/>
        <v>1479419.9999999995</v>
      </c>
      <c r="U47" s="97" t="s">
        <v>301</v>
      </c>
      <c r="V47" s="112">
        <f t="shared" ca="1" si="7"/>
        <v>2916989.9999999995</v>
      </c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44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</row>
    <row r="48" spans="1:245" ht="15.75" x14ac:dyDescent="0.2">
      <c r="A48" s="146">
        <v>36</v>
      </c>
      <c r="B48" s="18" t="s">
        <v>72</v>
      </c>
      <c r="C48" s="101">
        <v>2.67</v>
      </c>
      <c r="D48" s="101"/>
      <c r="E48" s="101">
        <v>0.3</v>
      </c>
      <c r="F48" s="101">
        <v>0.2</v>
      </c>
      <c r="G48" s="101">
        <v>50</v>
      </c>
      <c r="H48" s="102">
        <f t="shared" si="0"/>
        <v>1.335</v>
      </c>
      <c r="I48" s="101"/>
      <c r="J48" s="147"/>
      <c r="K48" s="148"/>
      <c r="L48" s="103"/>
      <c r="M48" s="103"/>
      <c r="N48" s="102">
        <f t="shared" si="2"/>
        <v>1.835</v>
      </c>
      <c r="O48" s="102">
        <f t="shared" si="3"/>
        <v>4.5049999999999999</v>
      </c>
      <c r="P48" s="147">
        <f t="shared" si="4"/>
        <v>450500</v>
      </c>
      <c r="Q48" s="147">
        <f t="shared" si="5"/>
        <v>28035</v>
      </c>
      <c r="R48" s="147">
        <f t="shared" si="6"/>
        <v>422465</v>
      </c>
      <c r="S48" s="147">
        <v>6</v>
      </c>
      <c r="T48" s="147">
        <f t="shared" si="1"/>
        <v>2534790</v>
      </c>
      <c r="U48" s="97"/>
      <c r="V48" s="112">
        <f t="shared" ca="1" si="7"/>
        <v>2534790</v>
      </c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/>
      <c r="GX48" s="44"/>
      <c r="GY48" s="44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4"/>
      <c r="HZ48" s="44"/>
      <c r="IA48" s="44"/>
      <c r="IB48" s="44"/>
      <c r="IC48" s="44"/>
      <c r="ID48" s="44"/>
      <c r="IE48" s="44"/>
      <c r="IF48" s="44"/>
      <c r="IG48" s="44"/>
      <c r="IH48" s="44"/>
      <c r="II48" s="44"/>
      <c r="IJ48" s="44"/>
      <c r="IK48" s="44"/>
    </row>
    <row r="49" spans="1:245" ht="15.75" x14ac:dyDescent="0.2">
      <c r="A49" s="146">
        <v>37</v>
      </c>
      <c r="B49" s="18" t="s">
        <v>74</v>
      </c>
      <c r="C49" s="148">
        <v>2.67</v>
      </c>
      <c r="D49" s="101"/>
      <c r="E49" s="101">
        <v>0.3</v>
      </c>
      <c r="F49" s="101"/>
      <c r="G49" s="101">
        <v>40</v>
      </c>
      <c r="H49" s="102">
        <f t="shared" si="0"/>
        <v>1.0680000000000001</v>
      </c>
      <c r="I49" s="101"/>
      <c r="J49" s="147"/>
      <c r="K49" s="102"/>
      <c r="L49" s="103"/>
      <c r="M49" s="103"/>
      <c r="N49" s="102">
        <f t="shared" si="2"/>
        <v>1.3680000000000001</v>
      </c>
      <c r="O49" s="102">
        <f t="shared" si="3"/>
        <v>4.0380000000000003</v>
      </c>
      <c r="P49" s="147">
        <f t="shared" si="4"/>
        <v>403800</v>
      </c>
      <c r="Q49" s="147">
        <f t="shared" si="5"/>
        <v>28035</v>
      </c>
      <c r="R49" s="147">
        <f t="shared" si="6"/>
        <v>375765</v>
      </c>
      <c r="S49" s="147">
        <v>6</v>
      </c>
      <c r="T49" s="147">
        <f t="shared" si="1"/>
        <v>2254590</v>
      </c>
      <c r="U49" s="97"/>
      <c r="V49" s="112">
        <f t="shared" ca="1" si="7"/>
        <v>2254590</v>
      </c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44"/>
      <c r="GZ49" s="44"/>
      <c r="HA49" s="44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  <c r="IA49" s="44"/>
      <c r="IB49" s="44"/>
      <c r="IC49" s="44"/>
      <c r="ID49" s="44"/>
      <c r="IE49" s="44"/>
      <c r="IF49" s="44"/>
      <c r="IG49" s="44"/>
      <c r="IH49" s="44"/>
      <c r="II49" s="44"/>
      <c r="IJ49" s="44"/>
      <c r="IK49" s="44"/>
    </row>
    <row r="50" spans="1:245" ht="15.75" x14ac:dyDescent="0.2">
      <c r="A50" s="146">
        <v>38</v>
      </c>
      <c r="B50" s="18" t="s">
        <v>76</v>
      </c>
      <c r="C50" s="148">
        <v>4.0599999999999996</v>
      </c>
      <c r="D50" s="101"/>
      <c r="E50" s="101">
        <v>0.3</v>
      </c>
      <c r="F50" s="101"/>
      <c r="G50" s="101">
        <v>40</v>
      </c>
      <c r="H50" s="102">
        <f t="shared" si="0"/>
        <v>1.7214399999999999</v>
      </c>
      <c r="I50" s="101"/>
      <c r="J50" s="147">
        <v>6</v>
      </c>
      <c r="K50" s="102">
        <f>C50*J50/100</f>
        <v>0.24359999999999998</v>
      </c>
      <c r="L50" s="103"/>
      <c r="M50" s="103"/>
      <c r="N50" s="102">
        <f t="shared" si="2"/>
        <v>2.2650399999999995</v>
      </c>
      <c r="O50" s="102">
        <f t="shared" si="3"/>
        <v>6.3250399999999996</v>
      </c>
      <c r="P50" s="147">
        <f t="shared" si="4"/>
        <v>632504</v>
      </c>
      <c r="Q50" s="147">
        <f t="shared" si="5"/>
        <v>45187.799999999996</v>
      </c>
      <c r="R50" s="147">
        <f t="shared" si="6"/>
        <v>587316.19999999995</v>
      </c>
      <c r="S50" s="147">
        <v>6</v>
      </c>
      <c r="T50" s="147">
        <f t="shared" si="1"/>
        <v>3523897.1999999997</v>
      </c>
      <c r="U50" s="97"/>
      <c r="V50" s="112">
        <f t="shared" ca="1" si="7"/>
        <v>3523897.1999999997</v>
      </c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4"/>
      <c r="GR50" s="44"/>
      <c r="GS50" s="44"/>
      <c r="GT50" s="44"/>
      <c r="GU50" s="44"/>
      <c r="GV50" s="44"/>
      <c r="GW50" s="44"/>
      <c r="GX50" s="44"/>
      <c r="GY50" s="44"/>
      <c r="GZ50" s="44"/>
      <c r="HA50" s="44"/>
      <c r="HB50" s="44"/>
      <c r="HC50" s="44"/>
      <c r="HD50" s="44"/>
      <c r="HE50" s="44"/>
      <c r="HF50" s="44"/>
      <c r="HG50" s="44"/>
      <c r="HH50" s="44"/>
      <c r="HI50" s="44"/>
      <c r="HJ50" s="44"/>
      <c r="HK50" s="44"/>
      <c r="HL50" s="44"/>
      <c r="HM50" s="44"/>
      <c r="HN50" s="44"/>
      <c r="HO50" s="44"/>
      <c r="HP50" s="44"/>
      <c r="HQ50" s="44"/>
      <c r="HR50" s="44"/>
      <c r="HS50" s="44"/>
      <c r="HT50" s="44"/>
      <c r="HU50" s="44"/>
      <c r="HV50" s="44"/>
      <c r="HW50" s="44"/>
      <c r="HX50" s="44"/>
      <c r="HY50" s="44"/>
      <c r="HZ50" s="44"/>
      <c r="IA50" s="44"/>
      <c r="IB50" s="44"/>
      <c r="IC50" s="44"/>
      <c r="ID50" s="44"/>
      <c r="IE50" s="44"/>
      <c r="IF50" s="44"/>
      <c r="IG50" s="44"/>
      <c r="IH50" s="44"/>
      <c r="II50" s="44"/>
      <c r="IJ50" s="44"/>
      <c r="IK50" s="44"/>
    </row>
    <row r="51" spans="1:245" ht="15.75" x14ac:dyDescent="0.2">
      <c r="A51" s="146">
        <v>39</v>
      </c>
      <c r="B51" s="18" t="s">
        <v>78</v>
      </c>
      <c r="C51" s="101">
        <v>3.46</v>
      </c>
      <c r="D51" s="101"/>
      <c r="E51" s="101">
        <v>0.3</v>
      </c>
      <c r="F51" s="101">
        <v>0.2</v>
      </c>
      <c r="G51" s="101">
        <v>50</v>
      </c>
      <c r="H51" s="102">
        <f t="shared" si="0"/>
        <v>1.73</v>
      </c>
      <c r="I51" s="101"/>
      <c r="J51" s="147"/>
      <c r="K51" s="102"/>
      <c r="L51" s="103">
        <v>0.3</v>
      </c>
      <c r="M51" s="103"/>
      <c r="N51" s="102">
        <f t="shared" si="2"/>
        <v>2.5299999999999998</v>
      </c>
      <c r="O51" s="102">
        <f t="shared" si="3"/>
        <v>5.99</v>
      </c>
      <c r="P51" s="147">
        <f t="shared" si="4"/>
        <v>599000</v>
      </c>
      <c r="Q51" s="147">
        <f t="shared" si="5"/>
        <v>36329.999999999993</v>
      </c>
      <c r="R51" s="147">
        <f t="shared" si="6"/>
        <v>562670</v>
      </c>
      <c r="S51" s="147">
        <v>6</v>
      </c>
      <c r="T51" s="147">
        <f t="shared" si="1"/>
        <v>3376020</v>
      </c>
      <c r="U51" s="97"/>
      <c r="V51" s="112">
        <f t="shared" ca="1" si="7"/>
        <v>3376020</v>
      </c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  <c r="GN51" s="44"/>
      <c r="GO51" s="44"/>
      <c r="GP51" s="44"/>
      <c r="GQ51" s="44"/>
      <c r="GR51" s="44"/>
      <c r="GS51" s="44"/>
      <c r="GT51" s="44"/>
      <c r="GU51" s="44"/>
      <c r="GV51" s="44"/>
      <c r="GW51" s="44"/>
      <c r="GX51" s="44"/>
      <c r="GY51" s="44"/>
      <c r="GZ51" s="44"/>
      <c r="HA51" s="44"/>
      <c r="HB51" s="44"/>
      <c r="HC51" s="44"/>
      <c r="HD51" s="44"/>
      <c r="HE51" s="44"/>
      <c r="HF51" s="44"/>
      <c r="HG51" s="44"/>
      <c r="HH51" s="44"/>
      <c r="HI51" s="44"/>
      <c r="HJ51" s="44"/>
      <c r="HK51" s="44"/>
      <c r="HL51" s="44"/>
      <c r="HM51" s="44"/>
      <c r="HN51" s="44"/>
      <c r="HO51" s="44"/>
      <c r="HP51" s="44"/>
      <c r="HQ51" s="44"/>
      <c r="HR51" s="44"/>
      <c r="HS51" s="44"/>
      <c r="HT51" s="44"/>
      <c r="HU51" s="44"/>
      <c r="HV51" s="44"/>
      <c r="HW51" s="44"/>
      <c r="HX51" s="44"/>
      <c r="HY51" s="44"/>
      <c r="HZ51" s="44"/>
      <c r="IA51" s="44"/>
      <c r="IB51" s="44"/>
      <c r="IC51" s="44"/>
      <c r="ID51" s="44"/>
      <c r="IE51" s="44"/>
      <c r="IF51" s="44"/>
      <c r="IG51" s="44"/>
      <c r="IH51" s="44"/>
      <c r="II51" s="44"/>
      <c r="IJ51" s="44"/>
      <c r="IK51" s="44"/>
    </row>
    <row r="52" spans="1:245" ht="15.75" x14ac:dyDescent="0.2">
      <c r="A52" s="146">
        <v>40</v>
      </c>
      <c r="B52" s="18" t="s">
        <v>80</v>
      </c>
      <c r="C52" s="101">
        <v>3.06</v>
      </c>
      <c r="D52" s="101"/>
      <c r="E52" s="101">
        <v>0.3</v>
      </c>
      <c r="F52" s="101"/>
      <c r="G52" s="101">
        <v>40</v>
      </c>
      <c r="H52" s="102">
        <f t="shared" si="0"/>
        <v>1.224</v>
      </c>
      <c r="I52" s="101"/>
      <c r="J52" s="147"/>
      <c r="K52" s="102"/>
      <c r="L52" s="103"/>
      <c r="M52" s="103"/>
      <c r="N52" s="102">
        <f t="shared" si="2"/>
        <v>1.524</v>
      </c>
      <c r="O52" s="102">
        <f t="shared" si="3"/>
        <v>4.5839999999999996</v>
      </c>
      <c r="P52" s="147">
        <f t="shared" si="4"/>
        <v>458399.99999999994</v>
      </c>
      <c r="Q52" s="147">
        <f t="shared" si="5"/>
        <v>32129.999999999996</v>
      </c>
      <c r="R52" s="147">
        <f t="shared" si="6"/>
        <v>426269.99999999994</v>
      </c>
      <c r="S52" s="147">
        <v>6</v>
      </c>
      <c r="T52" s="147">
        <f t="shared" si="1"/>
        <v>2557619.9999999995</v>
      </c>
      <c r="U52" s="97"/>
      <c r="V52" s="112">
        <f t="shared" ca="1" si="7"/>
        <v>2557619.9999999995</v>
      </c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  <c r="GN52" s="44"/>
      <c r="GO52" s="44"/>
      <c r="GP52" s="44"/>
      <c r="GQ52" s="44"/>
      <c r="GR52" s="44"/>
      <c r="GS52" s="44"/>
      <c r="GT52" s="44"/>
      <c r="GU52" s="44"/>
      <c r="GV52" s="44"/>
      <c r="GW52" s="44"/>
      <c r="GX52" s="44"/>
      <c r="GY52" s="44"/>
      <c r="GZ52" s="44"/>
      <c r="HA52" s="44"/>
      <c r="HB52" s="44"/>
      <c r="HC52" s="44"/>
      <c r="HD52" s="44"/>
      <c r="HE52" s="44"/>
      <c r="HF52" s="44"/>
      <c r="HG52" s="44"/>
      <c r="HH52" s="44"/>
      <c r="HI52" s="44"/>
      <c r="HJ52" s="44"/>
      <c r="HK52" s="44"/>
      <c r="HL52" s="44"/>
      <c r="HM52" s="44"/>
      <c r="HN52" s="44"/>
      <c r="HO52" s="44"/>
      <c r="HP52" s="44"/>
      <c r="HQ52" s="44"/>
      <c r="HR52" s="44"/>
      <c r="HS52" s="44"/>
      <c r="HT52" s="44"/>
      <c r="HU52" s="44"/>
      <c r="HV52" s="44"/>
      <c r="HW52" s="44"/>
      <c r="HX52" s="44"/>
      <c r="HY52" s="44"/>
      <c r="HZ52" s="44"/>
      <c r="IA52" s="44"/>
      <c r="IB52" s="44"/>
      <c r="IC52" s="44"/>
      <c r="ID52" s="44"/>
      <c r="IE52" s="44"/>
      <c r="IF52" s="44"/>
      <c r="IG52" s="44"/>
      <c r="IH52" s="44"/>
      <c r="II52" s="44"/>
      <c r="IJ52" s="44"/>
      <c r="IK52" s="44"/>
    </row>
    <row r="53" spans="1:245" ht="15.75" x14ac:dyDescent="0.2">
      <c r="A53" s="146">
        <v>41</v>
      </c>
      <c r="B53" s="18" t="s">
        <v>82</v>
      </c>
      <c r="C53" s="101">
        <v>4.0599999999999996</v>
      </c>
      <c r="D53" s="101"/>
      <c r="E53" s="101">
        <v>0.3</v>
      </c>
      <c r="F53" s="101">
        <v>0.2</v>
      </c>
      <c r="G53" s="101">
        <v>50</v>
      </c>
      <c r="H53" s="102">
        <f t="shared" si="0"/>
        <v>2.2126999999999999</v>
      </c>
      <c r="I53" s="101"/>
      <c r="J53" s="147">
        <v>9</v>
      </c>
      <c r="K53" s="102">
        <f>C53*J53/100</f>
        <v>0.3654</v>
      </c>
      <c r="L53" s="103"/>
      <c r="M53" s="103"/>
      <c r="N53" s="102">
        <f t="shared" si="2"/>
        <v>3.0781000000000001</v>
      </c>
      <c r="O53" s="102">
        <f t="shared" si="3"/>
        <v>7.1380999999999997</v>
      </c>
      <c r="P53" s="147">
        <f t="shared" si="4"/>
        <v>713810</v>
      </c>
      <c r="Q53" s="147">
        <f t="shared" si="5"/>
        <v>46466.7</v>
      </c>
      <c r="R53" s="147">
        <f t="shared" si="6"/>
        <v>667343.30000000005</v>
      </c>
      <c r="S53" s="147">
        <v>6</v>
      </c>
      <c r="T53" s="147">
        <f t="shared" si="1"/>
        <v>4004059.8000000003</v>
      </c>
      <c r="U53" s="97"/>
      <c r="V53" s="112">
        <f t="shared" ca="1" si="7"/>
        <v>4004059.8000000003</v>
      </c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  <c r="GN53" s="44"/>
      <c r="GO53" s="44"/>
      <c r="GP53" s="44"/>
      <c r="GQ53" s="44"/>
      <c r="GR53" s="44"/>
      <c r="GS53" s="44"/>
      <c r="GT53" s="44"/>
      <c r="GU53" s="44"/>
      <c r="GV53" s="44"/>
      <c r="GW53" s="44"/>
      <c r="GX53" s="44"/>
      <c r="GY53" s="44"/>
      <c r="GZ53" s="44"/>
      <c r="HA53" s="44"/>
      <c r="HB53" s="44"/>
      <c r="HC53" s="44"/>
      <c r="HD53" s="44"/>
      <c r="HE53" s="44"/>
      <c r="HF53" s="44"/>
      <c r="HG53" s="44"/>
      <c r="HH53" s="44"/>
      <c r="HI53" s="44"/>
      <c r="HJ53" s="44"/>
      <c r="HK53" s="44"/>
      <c r="HL53" s="44"/>
      <c r="HM53" s="44"/>
      <c r="HN53" s="44"/>
      <c r="HO53" s="44"/>
      <c r="HP53" s="44"/>
      <c r="HQ53" s="44"/>
      <c r="HR53" s="44"/>
      <c r="HS53" s="44"/>
      <c r="HT53" s="44"/>
      <c r="HU53" s="44"/>
      <c r="HV53" s="44"/>
      <c r="HW53" s="44"/>
      <c r="HX53" s="44"/>
      <c r="HY53" s="44"/>
      <c r="HZ53" s="44"/>
      <c r="IA53" s="44"/>
      <c r="IB53" s="44"/>
      <c r="IC53" s="44"/>
      <c r="ID53" s="44"/>
      <c r="IE53" s="44"/>
      <c r="IF53" s="44"/>
      <c r="IG53" s="44"/>
      <c r="IH53" s="44"/>
      <c r="II53" s="44"/>
      <c r="IJ53" s="44"/>
      <c r="IK53" s="44"/>
    </row>
    <row r="54" spans="1:245" ht="15.75" x14ac:dyDescent="0.2">
      <c r="A54" s="146">
        <v>42</v>
      </c>
      <c r="B54" s="18" t="s">
        <v>84</v>
      </c>
      <c r="C54" s="101">
        <v>2.86</v>
      </c>
      <c r="D54" s="101"/>
      <c r="E54" s="101">
        <v>0.3</v>
      </c>
      <c r="F54" s="101">
        <v>0.2</v>
      </c>
      <c r="G54" s="101">
        <v>50</v>
      </c>
      <c r="H54" s="102">
        <f t="shared" si="0"/>
        <v>1.43</v>
      </c>
      <c r="I54" s="101"/>
      <c r="J54" s="147"/>
      <c r="K54" s="102"/>
      <c r="L54" s="103"/>
      <c r="M54" s="103"/>
      <c r="N54" s="102">
        <f t="shared" si="2"/>
        <v>1.93</v>
      </c>
      <c r="O54" s="102">
        <f t="shared" si="3"/>
        <v>4.79</v>
      </c>
      <c r="P54" s="147">
        <f t="shared" si="4"/>
        <v>479000</v>
      </c>
      <c r="Q54" s="147">
        <f t="shared" si="5"/>
        <v>30029.999999999996</v>
      </c>
      <c r="R54" s="147">
        <f t="shared" si="6"/>
        <v>448970</v>
      </c>
      <c r="S54" s="147">
        <v>6</v>
      </c>
      <c r="T54" s="147">
        <f t="shared" si="1"/>
        <v>2693820</v>
      </c>
      <c r="U54" s="97"/>
      <c r="V54" s="112">
        <f t="shared" ca="1" si="7"/>
        <v>2693820</v>
      </c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/>
      <c r="GX54" s="44"/>
      <c r="GY54" s="44"/>
      <c r="GZ54" s="44"/>
      <c r="HA54" s="44"/>
      <c r="HB54" s="44"/>
      <c r="HC54" s="44"/>
      <c r="HD54" s="44"/>
      <c r="HE54" s="44"/>
      <c r="HF54" s="44"/>
      <c r="HG54" s="44"/>
      <c r="HH54" s="44"/>
      <c r="HI54" s="44"/>
      <c r="HJ54" s="44"/>
      <c r="HK54" s="44"/>
      <c r="HL54" s="44"/>
      <c r="HM54" s="44"/>
      <c r="HN54" s="44"/>
      <c r="HO54" s="44"/>
      <c r="HP54" s="44"/>
      <c r="HQ54" s="44"/>
      <c r="HR54" s="44"/>
      <c r="HS54" s="44"/>
      <c r="HT54" s="44"/>
      <c r="HU54" s="44"/>
      <c r="HV54" s="44"/>
      <c r="HW54" s="44"/>
      <c r="HX54" s="44"/>
      <c r="HY54" s="44"/>
      <c r="HZ54" s="44"/>
      <c r="IA54" s="44"/>
      <c r="IB54" s="44"/>
      <c r="IC54" s="44"/>
      <c r="ID54" s="44"/>
      <c r="IE54" s="44"/>
      <c r="IF54" s="44"/>
      <c r="IG54" s="44"/>
      <c r="IH54" s="44"/>
      <c r="II54" s="44"/>
      <c r="IJ54" s="44"/>
      <c r="IK54" s="44"/>
    </row>
    <row r="55" spans="1:245" ht="15.75" x14ac:dyDescent="0.2">
      <c r="A55" s="146">
        <v>43</v>
      </c>
      <c r="B55" s="18" t="s">
        <v>86</v>
      </c>
      <c r="C55" s="101">
        <v>2.46</v>
      </c>
      <c r="D55" s="101"/>
      <c r="E55" s="101">
        <v>0.3</v>
      </c>
      <c r="F55" s="101"/>
      <c r="G55" s="101">
        <v>40</v>
      </c>
      <c r="H55" s="102">
        <f t="shared" si="0"/>
        <v>0.9840000000000001</v>
      </c>
      <c r="I55" s="101"/>
      <c r="J55" s="147"/>
      <c r="K55" s="148"/>
      <c r="L55" s="103"/>
      <c r="M55" s="103"/>
      <c r="N55" s="102">
        <f t="shared" si="2"/>
        <v>1.284</v>
      </c>
      <c r="O55" s="102">
        <f t="shared" si="3"/>
        <v>3.7439999999999998</v>
      </c>
      <c r="P55" s="147">
        <f t="shared" si="4"/>
        <v>374400</v>
      </c>
      <c r="Q55" s="147">
        <f t="shared" si="5"/>
        <v>25829.999999999996</v>
      </c>
      <c r="R55" s="147">
        <f t="shared" si="6"/>
        <v>348570</v>
      </c>
      <c r="S55" s="147">
        <v>6</v>
      </c>
      <c r="T55" s="147">
        <f t="shared" si="1"/>
        <v>2091420</v>
      </c>
      <c r="U55" s="97"/>
      <c r="V55" s="112">
        <f t="shared" ca="1" si="7"/>
        <v>2091420</v>
      </c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  <c r="GN55" s="44"/>
      <c r="GO55" s="44"/>
      <c r="GP55" s="44"/>
      <c r="GQ55" s="44"/>
      <c r="GR55" s="44"/>
      <c r="GS55" s="44"/>
      <c r="GT55" s="44"/>
      <c r="GU55" s="44"/>
      <c r="GV55" s="44"/>
      <c r="GW55" s="44"/>
      <c r="GX55" s="44"/>
      <c r="GY55" s="44"/>
      <c r="GZ55" s="44"/>
      <c r="HA55" s="44"/>
      <c r="HB55" s="44"/>
      <c r="HC55" s="44"/>
      <c r="HD55" s="44"/>
      <c r="HE55" s="44"/>
      <c r="HF55" s="44"/>
      <c r="HG55" s="44"/>
      <c r="HH55" s="44"/>
      <c r="HI55" s="44"/>
      <c r="HJ55" s="44"/>
      <c r="HK55" s="44"/>
      <c r="HL55" s="44"/>
      <c r="HM55" s="44"/>
      <c r="HN55" s="44"/>
      <c r="HO55" s="44"/>
      <c r="HP55" s="44"/>
      <c r="HQ55" s="44"/>
      <c r="HR55" s="44"/>
      <c r="HS55" s="44"/>
      <c r="HT55" s="44"/>
      <c r="HU55" s="44"/>
      <c r="HV55" s="44"/>
      <c r="HW55" s="44"/>
      <c r="HX55" s="44"/>
      <c r="HY55" s="44"/>
      <c r="HZ55" s="44"/>
      <c r="IA55" s="44"/>
      <c r="IB55" s="44"/>
      <c r="IC55" s="44"/>
      <c r="ID55" s="44"/>
      <c r="IE55" s="44"/>
      <c r="IF55" s="44"/>
      <c r="IG55" s="44"/>
      <c r="IH55" s="44"/>
      <c r="II55" s="44"/>
      <c r="IJ55" s="44"/>
      <c r="IK55" s="44"/>
    </row>
    <row r="56" spans="1:245" ht="15.75" x14ac:dyDescent="0.2">
      <c r="A56" s="146">
        <v>44</v>
      </c>
      <c r="B56" s="18" t="s">
        <v>88</v>
      </c>
      <c r="C56" s="148">
        <v>2.66</v>
      </c>
      <c r="D56" s="101"/>
      <c r="E56" s="101">
        <v>0.3</v>
      </c>
      <c r="F56" s="101">
        <v>0.2</v>
      </c>
      <c r="G56" s="101">
        <v>50</v>
      </c>
      <c r="H56" s="102">
        <f t="shared" si="0"/>
        <v>1.33</v>
      </c>
      <c r="I56" s="101"/>
      <c r="J56" s="147"/>
      <c r="K56" s="102"/>
      <c r="L56" s="103"/>
      <c r="M56" s="103"/>
      <c r="N56" s="102">
        <f t="shared" si="2"/>
        <v>1.83</v>
      </c>
      <c r="O56" s="102">
        <f t="shared" si="3"/>
        <v>4.49</v>
      </c>
      <c r="P56" s="147">
        <f t="shared" si="4"/>
        <v>449000</v>
      </c>
      <c r="Q56" s="147">
        <f t="shared" si="5"/>
        <v>27930</v>
      </c>
      <c r="R56" s="147">
        <f t="shared" si="6"/>
        <v>421070</v>
      </c>
      <c r="S56" s="147">
        <v>6</v>
      </c>
      <c r="T56" s="147">
        <f t="shared" si="1"/>
        <v>2526420</v>
      </c>
      <c r="U56" s="97"/>
      <c r="V56" s="112">
        <f t="shared" ca="1" si="7"/>
        <v>2526420</v>
      </c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  <c r="GN56" s="44"/>
      <c r="GO56" s="44"/>
      <c r="GP56" s="44"/>
      <c r="GQ56" s="44"/>
      <c r="GR56" s="44"/>
      <c r="GS56" s="44"/>
      <c r="GT56" s="44"/>
      <c r="GU56" s="44"/>
      <c r="GV56" s="44"/>
      <c r="GW56" s="44"/>
      <c r="GX56" s="44"/>
      <c r="GY56" s="44"/>
      <c r="GZ56" s="44"/>
      <c r="HA56" s="44"/>
      <c r="HB56" s="44"/>
      <c r="HC56" s="44"/>
      <c r="HD56" s="44"/>
      <c r="HE56" s="44"/>
      <c r="HF56" s="44"/>
      <c r="HG56" s="44"/>
      <c r="HH56" s="44"/>
      <c r="HI56" s="44"/>
      <c r="HJ56" s="44"/>
      <c r="HK56" s="44"/>
      <c r="HL56" s="44"/>
      <c r="HM56" s="44"/>
      <c r="HN56" s="44"/>
      <c r="HO56" s="44"/>
      <c r="HP56" s="44"/>
      <c r="HQ56" s="44"/>
      <c r="HR56" s="44"/>
      <c r="HS56" s="44"/>
      <c r="HT56" s="44"/>
      <c r="HU56" s="44"/>
      <c r="HV56" s="44"/>
      <c r="HW56" s="44"/>
      <c r="HX56" s="44"/>
      <c r="HY56" s="44"/>
      <c r="HZ56" s="44"/>
      <c r="IA56" s="44"/>
      <c r="IB56" s="44"/>
      <c r="IC56" s="44"/>
      <c r="ID56" s="44"/>
      <c r="IE56" s="44"/>
      <c r="IF56" s="44"/>
      <c r="IG56" s="44"/>
      <c r="IH56" s="44"/>
      <c r="II56" s="44"/>
      <c r="IJ56" s="44"/>
      <c r="IK56" s="44"/>
    </row>
    <row r="57" spans="1:245" ht="15.75" x14ac:dyDescent="0.2">
      <c r="A57" s="146">
        <v>45</v>
      </c>
      <c r="B57" s="18" t="s">
        <v>89</v>
      </c>
      <c r="C57" s="101">
        <v>3.86</v>
      </c>
      <c r="D57" s="101"/>
      <c r="E57" s="101">
        <v>0.3</v>
      </c>
      <c r="F57" s="101"/>
      <c r="G57" s="101">
        <v>40</v>
      </c>
      <c r="H57" s="102">
        <f t="shared" si="0"/>
        <v>1.544</v>
      </c>
      <c r="I57" s="101"/>
      <c r="J57" s="147"/>
      <c r="K57" s="102"/>
      <c r="L57" s="103"/>
      <c r="M57" s="103"/>
      <c r="N57" s="102">
        <f t="shared" si="2"/>
        <v>1.8440000000000001</v>
      </c>
      <c r="O57" s="102">
        <f t="shared" si="3"/>
        <v>5.7039999999999997</v>
      </c>
      <c r="P57" s="147">
        <f t="shared" si="4"/>
        <v>570400</v>
      </c>
      <c r="Q57" s="147">
        <f t="shared" si="5"/>
        <v>40530</v>
      </c>
      <c r="R57" s="147">
        <f t="shared" si="6"/>
        <v>529870</v>
      </c>
      <c r="S57" s="147">
        <v>6</v>
      </c>
      <c r="T57" s="147">
        <f t="shared" si="1"/>
        <v>3179220</v>
      </c>
      <c r="U57" s="97"/>
      <c r="V57" s="112">
        <f t="shared" ca="1" si="7"/>
        <v>3179220</v>
      </c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  <c r="GN57" s="44"/>
      <c r="GO57" s="44"/>
      <c r="GP57" s="44"/>
      <c r="GQ57" s="44"/>
      <c r="GR57" s="44"/>
      <c r="GS57" s="44"/>
      <c r="GT57" s="44"/>
      <c r="GU57" s="44"/>
      <c r="GV57" s="44"/>
      <c r="GW57" s="44"/>
      <c r="GX57" s="44"/>
      <c r="GY57" s="44"/>
      <c r="GZ57" s="44"/>
      <c r="HA57" s="44"/>
      <c r="HB57" s="44"/>
      <c r="HC57" s="44"/>
      <c r="HD57" s="44"/>
      <c r="HE57" s="44"/>
      <c r="HF57" s="44"/>
      <c r="HG57" s="44"/>
      <c r="HH57" s="44"/>
      <c r="HI57" s="44"/>
      <c r="HJ57" s="44"/>
      <c r="HK57" s="44"/>
      <c r="HL57" s="44"/>
      <c r="HM57" s="44"/>
      <c r="HN57" s="44"/>
      <c r="HO57" s="44"/>
      <c r="HP57" s="44"/>
      <c r="HQ57" s="44"/>
      <c r="HR57" s="44"/>
      <c r="HS57" s="44"/>
      <c r="HT57" s="44"/>
      <c r="HU57" s="44"/>
      <c r="HV57" s="44"/>
      <c r="HW57" s="44"/>
      <c r="HX57" s="44"/>
      <c r="HY57" s="44"/>
      <c r="HZ57" s="44"/>
      <c r="IA57" s="44"/>
      <c r="IB57" s="44"/>
      <c r="IC57" s="44"/>
      <c r="ID57" s="44"/>
      <c r="IE57" s="44"/>
      <c r="IF57" s="44"/>
      <c r="IG57" s="44"/>
      <c r="IH57" s="44"/>
      <c r="II57" s="44"/>
      <c r="IJ57" s="44"/>
      <c r="IK57" s="44"/>
    </row>
    <row r="58" spans="1:245" ht="15.75" x14ac:dyDescent="0.2">
      <c r="A58" s="146">
        <v>46</v>
      </c>
      <c r="B58" s="18" t="s">
        <v>91</v>
      </c>
      <c r="C58" s="148">
        <v>3</v>
      </c>
      <c r="D58" s="101">
        <v>0.4</v>
      </c>
      <c r="E58" s="101">
        <v>0.3</v>
      </c>
      <c r="F58" s="101"/>
      <c r="G58" s="101">
        <v>40</v>
      </c>
      <c r="H58" s="102">
        <f t="shared" si="0"/>
        <v>1.36</v>
      </c>
      <c r="I58" s="101">
        <v>0.1</v>
      </c>
      <c r="J58" s="147"/>
      <c r="K58" s="102"/>
      <c r="L58" s="103"/>
      <c r="M58" s="103"/>
      <c r="N58" s="102">
        <f t="shared" si="2"/>
        <v>2.16</v>
      </c>
      <c r="O58" s="102">
        <f t="shared" si="3"/>
        <v>5.16</v>
      </c>
      <c r="P58" s="147">
        <f t="shared" si="4"/>
        <v>516000</v>
      </c>
      <c r="Q58" s="147">
        <f t="shared" si="5"/>
        <v>35700</v>
      </c>
      <c r="R58" s="147">
        <f t="shared" si="6"/>
        <v>480300</v>
      </c>
      <c r="S58" s="147">
        <v>6</v>
      </c>
      <c r="T58" s="147">
        <f t="shared" si="1"/>
        <v>2881800</v>
      </c>
      <c r="U58" s="97"/>
      <c r="V58" s="112">
        <f t="shared" ca="1" si="7"/>
        <v>2881800</v>
      </c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/>
      <c r="GY58" s="44"/>
      <c r="GZ58" s="44"/>
      <c r="HA58" s="44"/>
      <c r="HB58" s="44"/>
      <c r="HC58" s="44"/>
      <c r="HD58" s="44"/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4"/>
      <c r="HZ58" s="44"/>
      <c r="IA58" s="44"/>
      <c r="IB58" s="44"/>
      <c r="IC58" s="44"/>
      <c r="ID58" s="44"/>
      <c r="IE58" s="44"/>
      <c r="IF58" s="44"/>
      <c r="IG58" s="44"/>
      <c r="IH58" s="44"/>
      <c r="II58" s="44"/>
      <c r="IJ58" s="44"/>
      <c r="IK58" s="44"/>
    </row>
    <row r="59" spans="1:245" ht="15.75" x14ac:dyDescent="0.2">
      <c r="A59" s="146">
        <v>47</v>
      </c>
      <c r="B59" s="18" t="s">
        <v>93</v>
      </c>
      <c r="C59" s="102">
        <v>2.46</v>
      </c>
      <c r="D59" s="101">
        <f>0.3</f>
        <v>0.3</v>
      </c>
      <c r="E59" s="101">
        <v>0.3</v>
      </c>
      <c r="F59" s="101"/>
      <c r="G59" s="101">
        <v>40</v>
      </c>
      <c r="H59" s="102">
        <v>1.1039999999999999</v>
      </c>
      <c r="I59" s="101">
        <v>0.1</v>
      </c>
      <c r="J59" s="147"/>
      <c r="K59" s="102"/>
      <c r="L59" s="103"/>
      <c r="M59" s="103"/>
      <c r="N59" s="102">
        <f t="shared" si="2"/>
        <v>1.8039999999999998</v>
      </c>
      <c r="O59" s="102">
        <f t="shared" si="3"/>
        <v>4.2639999999999993</v>
      </c>
      <c r="P59" s="147">
        <f t="shared" si="4"/>
        <v>426399.99999999994</v>
      </c>
      <c r="Q59" s="147">
        <f t="shared" si="5"/>
        <v>28979.999999999996</v>
      </c>
      <c r="R59" s="147">
        <f t="shared" si="6"/>
        <v>397419.99999999994</v>
      </c>
      <c r="S59" s="147">
        <v>6</v>
      </c>
      <c r="T59" s="147">
        <f t="shared" si="1"/>
        <v>2384519.9999999995</v>
      </c>
      <c r="U59" s="97"/>
      <c r="V59" s="112">
        <f t="shared" ca="1" si="7"/>
        <v>2384519.9999999995</v>
      </c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/>
      <c r="GX59" s="44"/>
      <c r="GY59" s="44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44"/>
      <c r="IC59" s="44"/>
      <c r="ID59" s="44"/>
      <c r="IE59" s="44"/>
      <c r="IF59" s="44"/>
      <c r="IG59" s="44"/>
      <c r="IH59" s="44"/>
      <c r="II59" s="44"/>
      <c r="IJ59" s="44"/>
      <c r="IK59" s="44"/>
    </row>
    <row r="60" spans="1:245" ht="15.75" x14ac:dyDescent="0.2">
      <c r="A60" s="146">
        <v>48</v>
      </c>
      <c r="B60" s="18" t="s">
        <v>95</v>
      </c>
      <c r="C60" s="148">
        <v>4.0599999999999996</v>
      </c>
      <c r="D60" s="101"/>
      <c r="E60" s="101">
        <v>0.3</v>
      </c>
      <c r="F60" s="101"/>
      <c r="G60" s="101">
        <v>40</v>
      </c>
      <c r="H60" s="102">
        <f t="shared" ref="H60:H113" si="8">(C60+D60+K60)*G60/100</f>
        <v>1.8026399999999998</v>
      </c>
      <c r="I60" s="101">
        <v>0.1</v>
      </c>
      <c r="J60" s="147">
        <v>11</v>
      </c>
      <c r="K60" s="102">
        <f>C60*J60/100</f>
        <v>0.44659999999999994</v>
      </c>
      <c r="L60" s="103"/>
      <c r="M60" s="103"/>
      <c r="N60" s="102">
        <f t="shared" si="2"/>
        <v>2.6492399999999998</v>
      </c>
      <c r="O60" s="102">
        <f t="shared" si="3"/>
        <v>6.7092399999999994</v>
      </c>
      <c r="P60" s="147">
        <f t="shared" si="4"/>
        <v>670924</v>
      </c>
      <c r="Q60" s="147">
        <f t="shared" si="5"/>
        <v>47319.299999999996</v>
      </c>
      <c r="R60" s="147">
        <f t="shared" si="6"/>
        <v>623604.69999999995</v>
      </c>
      <c r="S60" s="147">
        <v>6</v>
      </c>
      <c r="T60" s="147">
        <f t="shared" si="1"/>
        <v>3741628.1999999997</v>
      </c>
      <c r="U60" s="97"/>
      <c r="V60" s="112">
        <f t="shared" ca="1" si="7"/>
        <v>3741628.1999999997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/>
      <c r="GV60" s="44"/>
      <c r="GW60" s="44"/>
      <c r="GX60" s="44"/>
      <c r="GY60" s="44"/>
      <c r="GZ60" s="44"/>
      <c r="HA60" s="44"/>
      <c r="HB60" s="44"/>
      <c r="HC60" s="44"/>
      <c r="HD60" s="44"/>
      <c r="HE60" s="44"/>
      <c r="HF60" s="44"/>
      <c r="HG60" s="44"/>
      <c r="HH60" s="44"/>
      <c r="HI60" s="44"/>
      <c r="HJ60" s="44"/>
      <c r="HK60" s="44"/>
      <c r="HL60" s="44"/>
      <c r="HM60" s="44"/>
      <c r="HN60" s="44"/>
      <c r="HO60" s="44"/>
      <c r="HP60" s="44"/>
      <c r="HQ60" s="44"/>
      <c r="HR60" s="44"/>
      <c r="HS60" s="44"/>
      <c r="HT60" s="44"/>
      <c r="HU60" s="44"/>
      <c r="HV60" s="44"/>
      <c r="HW60" s="44"/>
      <c r="HX60" s="44"/>
      <c r="HY60" s="44"/>
      <c r="HZ60" s="44"/>
      <c r="IA60" s="44"/>
      <c r="IB60" s="44"/>
      <c r="IC60" s="44"/>
      <c r="ID60" s="44"/>
      <c r="IE60" s="44"/>
      <c r="IF60" s="44"/>
      <c r="IG60" s="44"/>
      <c r="IH60" s="44"/>
      <c r="II60" s="44"/>
      <c r="IJ60" s="44"/>
      <c r="IK60" s="44"/>
    </row>
    <row r="61" spans="1:245" ht="15.75" x14ac:dyDescent="0.2">
      <c r="A61" s="146">
        <v>49</v>
      </c>
      <c r="B61" s="18" t="s">
        <v>97</v>
      </c>
      <c r="C61" s="101">
        <v>4.0599999999999996</v>
      </c>
      <c r="D61" s="101"/>
      <c r="E61" s="101">
        <v>0.3</v>
      </c>
      <c r="F61" s="101"/>
      <c r="G61" s="101">
        <v>40</v>
      </c>
      <c r="H61" s="102">
        <f t="shared" si="8"/>
        <v>1.7539199999999997</v>
      </c>
      <c r="I61" s="101">
        <v>0.1</v>
      </c>
      <c r="J61" s="147">
        <v>8</v>
      </c>
      <c r="K61" s="102">
        <f>C61*J61/100</f>
        <v>0.32479999999999998</v>
      </c>
      <c r="L61" s="103"/>
      <c r="M61" s="103"/>
      <c r="N61" s="102">
        <f t="shared" si="2"/>
        <v>2.47872</v>
      </c>
      <c r="O61" s="102">
        <f t="shared" si="3"/>
        <v>6.5387199999999996</v>
      </c>
      <c r="P61" s="147">
        <f t="shared" si="4"/>
        <v>653872</v>
      </c>
      <c r="Q61" s="147">
        <f t="shared" si="5"/>
        <v>46040.399999999994</v>
      </c>
      <c r="R61" s="147">
        <f t="shared" si="6"/>
        <v>607831.6</v>
      </c>
      <c r="S61" s="147">
        <v>6</v>
      </c>
      <c r="T61" s="147">
        <f t="shared" si="1"/>
        <v>3646989.5999999996</v>
      </c>
      <c r="U61" s="97"/>
      <c r="V61" s="112">
        <f t="shared" ca="1" si="7"/>
        <v>3646989.5999999996</v>
      </c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  <c r="GN61" s="44"/>
      <c r="GO61" s="44"/>
      <c r="GP61" s="44"/>
      <c r="GQ61" s="44"/>
      <c r="GR61" s="44"/>
      <c r="GS61" s="44"/>
      <c r="GT61" s="44"/>
      <c r="GU61" s="44"/>
      <c r="GV61" s="44"/>
      <c r="GW61" s="44"/>
      <c r="GX61" s="44"/>
      <c r="GY61" s="44"/>
      <c r="GZ61" s="44"/>
      <c r="HA61" s="44"/>
      <c r="HB61" s="44"/>
      <c r="HC61" s="44"/>
      <c r="HD61" s="44"/>
      <c r="HE61" s="44"/>
      <c r="HF61" s="44"/>
      <c r="HG61" s="44"/>
      <c r="HH61" s="44"/>
      <c r="HI61" s="44"/>
      <c r="HJ61" s="44"/>
      <c r="HK61" s="44"/>
      <c r="HL61" s="44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4"/>
      <c r="HX61" s="44"/>
      <c r="HY61" s="44"/>
      <c r="HZ61" s="44"/>
      <c r="IA61" s="44"/>
      <c r="IB61" s="44"/>
      <c r="IC61" s="44"/>
      <c r="ID61" s="44"/>
      <c r="IE61" s="44"/>
      <c r="IF61" s="44"/>
      <c r="IG61" s="44"/>
      <c r="IH61" s="44"/>
      <c r="II61" s="44"/>
      <c r="IJ61" s="44"/>
      <c r="IK61" s="44"/>
    </row>
    <row r="62" spans="1:245" ht="15.75" x14ac:dyDescent="0.2">
      <c r="A62" s="146">
        <v>50</v>
      </c>
      <c r="B62" s="18" t="s">
        <v>99</v>
      </c>
      <c r="C62" s="101">
        <v>3.06</v>
      </c>
      <c r="D62" s="101"/>
      <c r="E62" s="101">
        <v>0.3</v>
      </c>
      <c r="F62" s="101"/>
      <c r="G62" s="101">
        <v>40</v>
      </c>
      <c r="H62" s="102">
        <f t="shared" si="8"/>
        <v>1.224</v>
      </c>
      <c r="I62" s="101">
        <v>0.1</v>
      </c>
      <c r="J62" s="147"/>
      <c r="K62" s="148"/>
      <c r="L62" s="103"/>
      <c r="M62" s="103"/>
      <c r="N62" s="102">
        <f t="shared" si="2"/>
        <v>1.6240000000000001</v>
      </c>
      <c r="O62" s="102">
        <f t="shared" si="3"/>
        <v>4.6840000000000002</v>
      </c>
      <c r="P62" s="147">
        <f t="shared" si="4"/>
        <v>468400</v>
      </c>
      <c r="Q62" s="147">
        <f t="shared" si="5"/>
        <v>32129.999999999996</v>
      </c>
      <c r="R62" s="147">
        <f t="shared" si="6"/>
        <v>436270</v>
      </c>
      <c r="S62" s="147">
        <v>6</v>
      </c>
      <c r="T62" s="147">
        <f t="shared" si="1"/>
        <v>2617620</v>
      </c>
      <c r="U62" s="97"/>
      <c r="V62" s="112">
        <f t="shared" ca="1" si="7"/>
        <v>2617620</v>
      </c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44"/>
      <c r="GZ62" s="44"/>
      <c r="HA62" s="44"/>
      <c r="HB62" s="44"/>
      <c r="HC62" s="44"/>
      <c r="HD62" s="44"/>
      <c r="HE62" s="44"/>
      <c r="HF62" s="44"/>
      <c r="HG62" s="44"/>
      <c r="HH62" s="44"/>
      <c r="HI62" s="44"/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4"/>
      <c r="HZ62" s="44"/>
      <c r="IA62" s="44"/>
      <c r="IB62" s="44"/>
      <c r="IC62" s="44"/>
      <c r="ID62" s="44"/>
      <c r="IE62" s="44"/>
      <c r="IF62" s="44"/>
      <c r="IG62" s="44"/>
      <c r="IH62" s="44"/>
      <c r="II62" s="44"/>
      <c r="IJ62" s="44"/>
      <c r="IK62" s="44"/>
    </row>
    <row r="63" spans="1:245" ht="15.75" x14ac:dyDescent="0.2">
      <c r="A63" s="146">
        <v>51</v>
      </c>
      <c r="B63" s="18" t="s">
        <v>100</v>
      </c>
      <c r="C63" s="101">
        <v>2.34</v>
      </c>
      <c r="D63" s="101"/>
      <c r="E63" s="101">
        <v>0.3</v>
      </c>
      <c r="F63" s="101">
        <v>0.2</v>
      </c>
      <c r="G63" s="101">
        <v>20</v>
      </c>
      <c r="H63" s="102">
        <f t="shared" si="8"/>
        <v>0.46799999999999997</v>
      </c>
      <c r="I63" s="101"/>
      <c r="J63" s="147"/>
      <c r="K63" s="148"/>
      <c r="L63" s="103"/>
      <c r="M63" s="103"/>
      <c r="N63" s="102">
        <f t="shared" si="2"/>
        <v>0.96799999999999997</v>
      </c>
      <c r="O63" s="102">
        <f t="shared" si="3"/>
        <v>3.3079999999999998</v>
      </c>
      <c r="P63" s="147">
        <f t="shared" si="4"/>
        <v>330800</v>
      </c>
      <c r="Q63" s="147">
        <f t="shared" si="5"/>
        <v>24569.999999999996</v>
      </c>
      <c r="R63" s="147">
        <f t="shared" si="6"/>
        <v>306230</v>
      </c>
      <c r="S63" s="147">
        <v>6</v>
      </c>
      <c r="T63" s="147">
        <f t="shared" si="1"/>
        <v>1837380</v>
      </c>
      <c r="U63" s="97"/>
      <c r="V63" s="112">
        <f t="shared" ca="1" si="7"/>
        <v>1837380</v>
      </c>
      <c r="W63" s="41">
        <f>SUM(T63:T73)</f>
        <v>27764566.363636363</v>
      </c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  <c r="GN63" s="44"/>
      <c r="GO63" s="44"/>
      <c r="GP63" s="44"/>
      <c r="GQ63" s="44"/>
      <c r="GR63" s="44"/>
      <c r="GS63" s="44"/>
      <c r="GT63" s="44"/>
      <c r="GU63" s="44"/>
      <c r="GV63" s="44"/>
      <c r="GW63" s="44"/>
      <c r="GX63" s="44"/>
      <c r="GY63" s="44"/>
      <c r="GZ63" s="44"/>
      <c r="HA63" s="44"/>
      <c r="HB63" s="44"/>
      <c r="HC63" s="44"/>
      <c r="HD63" s="44"/>
      <c r="HE63" s="44"/>
      <c r="HF63" s="44"/>
      <c r="HG63" s="44"/>
      <c r="HH63" s="44"/>
      <c r="HI63" s="44"/>
      <c r="HJ63" s="44"/>
      <c r="HK63" s="44"/>
      <c r="HL63" s="44"/>
      <c r="HM63" s="44"/>
      <c r="HN63" s="44"/>
      <c r="HO63" s="44"/>
      <c r="HP63" s="44"/>
      <c r="HQ63" s="44"/>
      <c r="HR63" s="44"/>
      <c r="HS63" s="44"/>
      <c r="HT63" s="44"/>
      <c r="HU63" s="44"/>
      <c r="HV63" s="44"/>
      <c r="HW63" s="44"/>
      <c r="HX63" s="44"/>
      <c r="HY63" s="44"/>
      <c r="HZ63" s="44"/>
      <c r="IA63" s="44"/>
      <c r="IB63" s="44"/>
      <c r="IC63" s="44"/>
      <c r="ID63" s="44"/>
      <c r="IE63" s="44"/>
      <c r="IF63" s="44"/>
      <c r="IG63" s="44"/>
      <c r="IH63" s="44"/>
      <c r="II63" s="44"/>
      <c r="IJ63" s="44"/>
      <c r="IK63" s="44"/>
    </row>
    <row r="64" spans="1:245" ht="15.75" x14ac:dyDescent="0.2">
      <c r="A64" s="146">
        <v>52</v>
      </c>
      <c r="B64" s="18" t="s">
        <v>102</v>
      </c>
      <c r="C64" s="101">
        <v>4.6500000000000004</v>
      </c>
      <c r="D64" s="101">
        <v>0.4</v>
      </c>
      <c r="E64" s="101">
        <v>0.3</v>
      </c>
      <c r="F64" s="101"/>
      <c r="G64" s="101">
        <v>40</v>
      </c>
      <c r="H64" s="102">
        <f t="shared" si="8"/>
        <v>2.0200000000000005</v>
      </c>
      <c r="I64" s="101"/>
      <c r="J64" s="147"/>
      <c r="K64" s="148"/>
      <c r="L64" s="103"/>
      <c r="M64" s="103"/>
      <c r="N64" s="102">
        <f t="shared" si="2"/>
        <v>2.7200000000000006</v>
      </c>
      <c r="O64" s="102">
        <f t="shared" si="3"/>
        <v>7.370000000000001</v>
      </c>
      <c r="P64" s="147">
        <f t="shared" si="4"/>
        <v>737000.00000000012</v>
      </c>
      <c r="Q64" s="147">
        <f t="shared" si="5"/>
        <v>53025.000000000015</v>
      </c>
      <c r="R64" s="147">
        <f t="shared" si="6"/>
        <v>683975.00000000012</v>
      </c>
      <c r="S64" s="147">
        <v>6</v>
      </c>
      <c r="T64" s="147">
        <f t="shared" si="1"/>
        <v>4103850.0000000009</v>
      </c>
      <c r="U64" s="97"/>
      <c r="V64" s="112">
        <f t="shared" ca="1" si="7"/>
        <v>4103850.0000000009</v>
      </c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  <c r="GN64" s="44"/>
      <c r="GO64" s="44"/>
      <c r="GP64" s="44"/>
      <c r="GQ64" s="44"/>
      <c r="GR64" s="44"/>
      <c r="GS64" s="44"/>
      <c r="GT64" s="44"/>
      <c r="GU64" s="44"/>
      <c r="GV64" s="44"/>
      <c r="GW64" s="44"/>
      <c r="GX64" s="44"/>
      <c r="GY64" s="44"/>
      <c r="GZ64" s="44"/>
      <c r="HA64" s="44"/>
      <c r="HB64" s="44"/>
      <c r="HC64" s="44"/>
      <c r="HD64" s="44"/>
      <c r="HE64" s="44"/>
      <c r="HF64" s="44"/>
      <c r="HG64" s="44"/>
      <c r="HH64" s="44"/>
      <c r="HI64" s="44"/>
      <c r="HJ64" s="44"/>
      <c r="HK64" s="44"/>
      <c r="HL64" s="44"/>
      <c r="HM64" s="44"/>
      <c r="HN64" s="44"/>
      <c r="HO64" s="44"/>
      <c r="HP64" s="44"/>
      <c r="HQ64" s="44"/>
      <c r="HR64" s="44"/>
      <c r="HS64" s="44"/>
      <c r="HT64" s="44"/>
      <c r="HU64" s="44"/>
      <c r="HV64" s="44"/>
      <c r="HW64" s="44"/>
      <c r="HX64" s="44"/>
      <c r="HY64" s="44"/>
      <c r="HZ64" s="44"/>
      <c r="IA64" s="44"/>
      <c r="IB64" s="44"/>
      <c r="IC64" s="44"/>
      <c r="ID64" s="44"/>
      <c r="IE64" s="44"/>
      <c r="IF64" s="44"/>
      <c r="IG64" s="44"/>
      <c r="IH64" s="44"/>
      <c r="II64" s="44"/>
      <c r="IJ64" s="44"/>
      <c r="IK64" s="44"/>
    </row>
    <row r="65" spans="1:245" ht="15.75" x14ac:dyDescent="0.2">
      <c r="A65" s="146">
        <v>53</v>
      </c>
      <c r="B65" s="18" t="s">
        <v>104</v>
      </c>
      <c r="C65" s="148">
        <v>3</v>
      </c>
      <c r="D65" s="101">
        <v>0.3</v>
      </c>
      <c r="E65" s="101">
        <v>0.3</v>
      </c>
      <c r="F65" s="101"/>
      <c r="G65" s="101">
        <v>40</v>
      </c>
      <c r="H65" s="102">
        <f t="shared" si="8"/>
        <v>1.32</v>
      </c>
      <c r="I65" s="101"/>
      <c r="J65" s="147"/>
      <c r="K65" s="102"/>
      <c r="L65" s="103"/>
      <c r="M65" s="103"/>
      <c r="N65" s="102">
        <f t="shared" si="2"/>
        <v>1.92</v>
      </c>
      <c r="O65" s="102">
        <f t="shared" si="3"/>
        <v>4.92</v>
      </c>
      <c r="P65" s="147">
        <f t="shared" si="4"/>
        <v>492000</v>
      </c>
      <c r="Q65" s="147">
        <f t="shared" si="5"/>
        <v>34650</v>
      </c>
      <c r="R65" s="147">
        <f t="shared" si="6"/>
        <v>457350</v>
      </c>
      <c r="S65" s="147">
        <v>6</v>
      </c>
      <c r="T65" s="147">
        <f t="shared" si="1"/>
        <v>2744100</v>
      </c>
      <c r="U65" s="97"/>
      <c r="V65" s="112">
        <f t="shared" ca="1" si="7"/>
        <v>2744100</v>
      </c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  <c r="GN65" s="44"/>
      <c r="GO65" s="44"/>
      <c r="GP65" s="44"/>
      <c r="GQ65" s="44"/>
      <c r="GR65" s="44"/>
      <c r="GS65" s="44"/>
      <c r="GT65" s="44"/>
      <c r="GU65" s="44"/>
      <c r="GV65" s="44"/>
      <c r="GW65" s="44"/>
      <c r="GX65" s="44"/>
      <c r="GY65" s="44"/>
      <c r="GZ65" s="44"/>
      <c r="HA65" s="44"/>
      <c r="HB65" s="44"/>
      <c r="HC65" s="44"/>
      <c r="HD65" s="44"/>
      <c r="HE65" s="44"/>
      <c r="HF65" s="44"/>
      <c r="HG65" s="44"/>
      <c r="HH65" s="44"/>
      <c r="HI65" s="44"/>
      <c r="HJ65" s="44"/>
      <c r="HK65" s="44"/>
      <c r="HL65" s="44"/>
      <c r="HM65" s="44"/>
      <c r="HN65" s="44"/>
      <c r="HO65" s="44"/>
      <c r="HP65" s="44"/>
      <c r="HQ65" s="44"/>
      <c r="HR65" s="44"/>
      <c r="HS65" s="44"/>
      <c r="HT65" s="44"/>
      <c r="HU65" s="44"/>
      <c r="HV65" s="44"/>
      <c r="HW65" s="44"/>
      <c r="HX65" s="44"/>
      <c r="HY65" s="44"/>
      <c r="HZ65" s="44"/>
      <c r="IA65" s="44"/>
      <c r="IB65" s="44"/>
      <c r="IC65" s="44"/>
      <c r="ID65" s="44"/>
      <c r="IE65" s="44"/>
      <c r="IF65" s="44"/>
      <c r="IG65" s="44"/>
      <c r="IH65" s="44"/>
      <c r="II65" s="44"/>
      <c r="IJ65" s="44"/>
      <c r="IK65" s="44"/>
    </row>
    <row r="66" spans="1:245" ht="15.75" x14ac:dyDescent="0.2">
      <c r="A66" s="146">
        <v>54</v>
      </c>
      <c r="B66" s="18" t="s">
        <v>106</v>
      </c>
      <c r="C66" s="148">
        <v>3.26</v>
      </c>
      <c r="D66" s="101">
        <v>0.3</v>
      </c>
      <c r="E66" s="101">
        <v>0.3</v>
      </c>
      <c r="F66" s="101"/>
      <c r="G66" s="101">
        <v>40</v>
      </c>
      <c r="H66" s="102">
        <f t="shared" si="8"/>
        <v>1.4239999999999997</v>
      </c>
      <c r="I66" s="101"/>
      <c r="J66" s="147"/>
      <c r="K66" s="102"/>
      <c r="L66" s="103"/>
      <c r="M66" s="103"/>
      <c r="N66" s="102">
        <f t="shared" si="2"/>
        <v>2.0239999999999996</v>
      </c>
      <c r="O66" s="102">
        <f t="shared" si="3"/>
        <v>5.2839999999999989</v>
      </c>
      <c r="P66" s="147">
        <f t="shared" si="4"/>
        <v>528399.99999999988</v>
      </c>
      <c r="Q66" s="147">
        <f t="shared" si="5"/>
        <v>37380</v>
      </c>
      <c r="R66" s="147">
        <f t="shared" si="6"/>
        <v>491019.99999999988</v>
      </c>
      <c r="S66" s="147">
        <v>6</v>
      </c>
      <c r="T66" s="147">
        <f t="shared" si="1"/>
        <v>2946119.9999999991</v>
      </c>
      <c r="U66" s="97"/>
      <c r="V66" s="112">
        <f t="shared" ca="1" si="7"/>
        <v>2946119.9999999991</v>
      </c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  <c r="GN66" s="44"/>
      <c r="GO66" s="44"/>
      <c r="GP66" s="44"/>
      <c r="GQ66" s="44"/>
      <c r="GR66" s="44"/>
      <c r="GS66" s="44"/>
      <c r="GT66" s="44"/>
      <c r="GU66" s="44"/>
      <c r="GV66" s="44"/>
      <c r="GW66" s="44"/>
      <c r="GX66" s="44"/>
      <c r="GY66" s="44"/>
      <c r="GZ66" s="44"/>
      <c r="HA66" s="44"/>
      <c r="HB66" s="44"/>
      <c r="HC66" s="44"/>
      <c r="HD66" s="44"/>
      <c r="HE66" s="44"/>
      <c r="HF66" s="44"/>
      <c r="HG66" s="44"/>
      <c r="HH66" s="44"/>
      <c r="HI66" s="44"/>
      <c r="HJ66" s="44"/>
      <c r="HK66" s="44"/>
      <c r="HL66" s="44"/>
      <c r="HM66" s="44"/>
      <c r="HN66" s="44"/>
      <c r="HO66" s="44"/>
      <c r="HP66" s="44"/>
      <c r="HQ66" s="44"/>
      <c r="HR66" s="44"/>
      <c r="HS66" s="44"/>
      <c r="HT66" s="44"/>
      <c r="HU66" s="44"/>
      <c r="HV66" s="44"/>
      <c r="HW66" s="44"/>
      <c r="HX66" s="44"/>
      <c r="HY66" s="44"/>
      <c r="HZ66" s="44"/>
      <c r="IA66" s="44"/>
      <c r="IB66" s="44"/>
      <c r="IC66" s="44"/>
      <c r="ID66" s="44"/>
      <c r="IE66" s="44"/>
      <c r="IF66" s="44"/>
      <c r="IG66" s="44"/>
      <c r="IH66" s="44"/>
      <c r="II66" s="44"/>
      <c r="IJ66" s="44"/>
      <c r="IK66" s="44"/>
    </row>
    <row r="67" spans="1:245" ht="15.75" x14ac:dyDescent="0.2">
      <c r="A67" s="146">
        <v>55</v>
      </c>
      <c r="B67" s="18" t="s">
        <v>108</v>
      </c>
      <c r="C67" s="148">
        <v>4.0599999999999996</v>
      </c>
      <c r="D67" s="101"/>
      <c r="E67" s="101">
        <v>0.3</v>
      </c>
      <c r="F67" s="101"/>
      <c r="G67" s="101">
        <v>40</v>
      </c>
      <c r="H67" s="102">
        <f t="shared" si="8"/>
        <v>1.7863999999999998</v>
      </c>
      <c r="I67" s="101"/>
      <c r="J67" s="147">
        <v>10</v>
      </c>
      <c r="K67" s="102">
        <f>C67*J67/100</f>
        <v>0.40599999999999992</v>
      </c>
      <c r="L67" s="103"/>
      <c r="M67" s="103"/>
      <c r="N67" s="102">
        <f t="shared" si="2"/>
        <v>2.4923999999999999</v>
      </c>
      <c r="O67" s="102">
        <f t="shared" si="3"/>
        <v>6.5523999999999996</v>
      </c>
      <c r="P67" s="147">
        <f t="shared" si="4"/>
        <v>655240</v>
      </c>
      <c r="Q67" s="147">
        <f t="shared" si="5"/>
        <v>46892.999999999993</v>
      </c>
      <c r="R67" s="147">
        <f t="shared" si="6"/>
        <v>608347</v>
      </c>
      <c r="S67" s="147">
        <v>5</v>
      </c>
      <c r="T67" s="147">
        <f t="shared" si="1"/>
        <v>3041735</v>
      </c>
      <c r="U67" s="97" t="s">
        <v>302</v>
      </c>
      <c r="V67" s="112">
        <f t="shared" ca="1" si="7"/>
        <v>3318256.3636363638</v>
      </c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  <c r="GN67" s="44"/>
      <c r="GO67" s="44"/>
      <c r="GP67" s="44"/>
      <c r="GQ67" s="44"/>
      <c r="GR67" s="44"/>
      <c r="GS67" s="44"/>
      <c r="GT67" s="44"/>
      <c r="GU67" s="44"/>
      <c r="GV67" s="44"/>
      <c r="GW67" s="44"/>
      <c r="GX67" s="44"/>
      <c r="GY67" s="44"/>
      <c r="GZ67" s="44"/>
      <c r="HA67" s="44"/>
      <c r="HB67" s="44"/>
      <c r="HC67" s="44"/>
      <c r="HD67" s="44"/>
      <c r="HE67" s="44"/>
      <c r="HF67" s="44"/>
      <c r="HG67" s="44"/>
      <c r="HH67" s="44"/>
      <c r="HI67" s="44"/>
      <c r="HJ67" s="44"/>
      <c r="HK67" s="44"/>
      <c r="HL67" s="44"/>
      <c r="HM67" s="44"/>
      <c r="HN67" s="44"/>
      <c r="HO67" s="44"/>
      <c r="HP67" s="44"/>
      <c r="HQ67" s="44"/>
      <c r="HR67" s="44"/>
      <c r="HS67" s="44"/>
      <c r="HT67" s="44"/>
      <c r="HU67" s="44"/>
      <c r="HV67" s="44"/>
      <c r="HW67" s="44"/>
      <c r="HX67" s="44"/>
      <c r="HY67" s="44"/>
      <c r="HZ67" s="44"/>
      <c r="IA67" s="44"/>
      <c r="IB67" s="44"/>
      <c r="IC67" s="44"/>
      <c r="ID67" s="44"/>
      <c r="IE67" s="44"/>
      <c r="IF67" s="44"/>
      <c r="IG67" s="44"/>
      <c r="IH67" s="44"/>
      <c r="II67" s="44"/>
      <c r="IJ67" s="44"/>
      <c r="IK67" s="44"/>
    </row>
    <row r="68" spans="1:245" ht="15.75" x14ac:dyDescent="0.2">
      <c r="A68" s="146"/>
      <c r="B68" s="18" t="s">
        <v>108</v>
      </c>
      <c r="C68" s="148">
        <f>4.06/22*10</f>
        <v>1.8454545454545455</v>
      </c>
      <c r="D68" s="101"/>
      <c r="E68" s="101">
        <f>0.3/22*10</f>
        <v>0.13636363636363635</v>
      </c>
      <c r="F68" s="101"/>
      <c r="G68" s="101">
        <v>40</v>
      </c>
      <c r="H68" s="102">
        <f t="shared" si="8"/>
        <v>0.81199999999999983</v>
      </c>
      <c r="I68" s="101"/>
      <c r="J68" s="147">
        <v>10</v>
      </c>
      <c r="K68" s="102">
        <f>C68*J68/100</f>
        <v>0.18454545454545454</v>
      </c>
      <c r="L68" s="103"/>
      <c r="M68" s="103"/>
      <c r="N68" s="102">
        <f t="shared" si="2"/>
        <v>1.1329090909090906</v>
      </c>
      <c r="O68" s="102">
        <f t="shared" si="3"/>
        <v>2.9783636363636363</v>
      </c>
      <c r="P68" s="147">
        <f t="shared" si="4"/>
        <v>297836.36363636365</v>
      </c>
      <c r="Q68" s="147">
        <f t="shared" si="5"/>
        <v>21314.999999999996</v>
      </c>
      <c r="R68" s="147">
        <f t="shared" si="6"/>
        <v>276521.36363636365</v>
      </c>
      <c r="S68" s="147">
        <v>1</v>
      </c>
      <c r="T68" s="147">
        <f t="shared" si="1"/>
        <v>276521.36363636365</v>
      </c>
      <c r="U68" s="97" t="s">
        <v>303</v>
      </c>
      <c r="V68" s="112">
        <f t="shared" ca="1" si="7"/>
        <v>3318256.3636363638</v>
      </c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  <c r="GN68" s="44"/>
      <c r="GO68" s="44"/>
      <c r="GP68" s="44"/>
      <c r="GQ68" s="44"/>
      <c r="GR68" s="44"/>
      <c r="GS68" s="44"/>
      <c r="GT68" s="44"/>
      <c r="GU68" s="44"/>
      <c r="GV68" s="44"/>
      <c r="GW68" s="44"/>
      <c r="GX68" s="44"/>
      <c r="GY68" s="44"/>
      <c r="GZ68" s="44"/>
      <c r="HA68" s="44"/>
      <c r="HB68" s="44"/>
      <c r="HC68" s="44"/>
      <c r="HD68" s="44"/>
      <c r="HE68" s="44"/>
      <c r="HF68" s="44"/>
      <c r="HG68" s="44"/>
      <c r="HH68" s="44"/>
      <c r="HI68" s="44"/>
      <c r="HJ68" s="44"/>
      <c r="HK68" s="44"/>
      <c r="HL68" s="44"/>
      <c r="HM68" s="44"/>
      <c r="HN68" s="44"/>
      <c r="HO68" s="44"/>
      <c r="HP68" s="44"/>
      <c r="HQ68" s="44"/>
      <c r="HR68" s="44"/>
      <c r="HS68" s="44"/>
      <c r="HT68" s="44"/>
      <c r="HU68" s="44"/>
      <c r="HV68" s="44"/>
      <c r="HW68" s="44"/>
      <c r="HX68" s="44"/>
      <c r="HY68" s="44"/>
      <c r="HZ68" s="44"/>
      <c r="IA68" s="44"/>
      <c r="IB68" s="44"/>
      <c r="IC68" s="44"/>
      <c r="ID68" s="44"/>
      <c r="IE68" s="44"/>
      <c r="IF68" s="44"/>
      <c r="IG68" s="44"/>
      <c r="IH68" s="44"/>
      <c r="II68" s="44"/>
      <c r="IJ68" s="44"/>
      <c r="IK68" s="44"/>
    </row>
    <row r="69" spans="1:245" ht="15.75" x14ac:dyDescent="0.2">
      <c r="A69" s="146">
        <v>56</v>
      </c>
      <c r="B69" s="18" t="s">
        <v>110</v>
      </c>
      <c r="C69" s="101">
        <v>4.0599999999999996</v>
      </c>
      <c r="D69" s="101"/>
      <c r="E69" s="101">
        <v>0.3</v>
      </c>
      <c r="F69" s="101">
        <v>0.2</v>
      </c>
      <c r="G69" s="101">
        <v>40</v>
      </c>
      <c r="H69" s="102">
        <f t="shared" si="8"/>
        <v>1.6239999999999997</v>
      </c>
      <c r="I69" s="101"/>
      <c r="J69" s="147"/>
      <c r="K69" s="102">
        <f>C69*J69/100</f>
        <v>0</v>
      </c>
      <c r="L69" s="103"/>
      <c r="M69" s="103"/>
      <c r="N69" s="102">
        <f t="shared" si="2"/>
        <v>2.1239999999999997</v>
      </c>
      <c r="O69" s="102">
        <f t="shared" si="3"/>
        <v>6.1839999999999993</v>
      </c>
      <c r="P69" s="147">
        <f t="shared" si="4"/>
        <v>618399.99999999988</v>
      </c>
      <c r="Q69" s="147">
        <f t="shared" si="5"/>
        <v>42629.999999999993</v>
      </c>
      <c r="R69" s="147">
        <f t="shared" si="6"/>
        <v>575769.99999999988</v>
      </c>
      <c r="S69" s="147">
        <v>6</v>
      </c>
      <c r="T69" s="147">
        <f t="shared" si="1"/>
        <v>3454619.9999999991</v>
      </c>
      <c r="U69" s="97"/>
      <c r="V69" s="112">
        <f t="shared" ca="1" si="7"/>
        <v>3454619.9999999991</v>
      </c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  <c r="GN69" s="44"/>
      <c r="GO69" s="44"/>
      <c r="GP69" s="44"/>
      <c r="GQ69" s="44"/>
      <c r="GR69" s="44"/>
      <c r="GS69" s="44"/>
      <c r="GT69" s="44"/>
      <c r="GU69" s="44"/>
      <c r="GV69" s="44"/>
      <c r="GW69" s="44"/>
      <c r="GX69" s="44"/>
      <c r="GY69" s="44"/>
      <c r="GZ69" s="44"/>
      <c r="HA69" s="44"/>
      <c r="HB69" s="44"/>
      <c r="HC69" s="44"/>
      <c r="HD69" s="44"/>
      <c r="HE69" s="44"/>
      <c r="HF69" s="44"/>
      <c r="HG69" s="44"/>
      <c r="HH69" s="44"/>
      <c r="HI69" s="44"/>
      <c r="HJ69" s="44"/>
      <c r="HK69" s="44"/>
      <c r="HL69" s="44"/>
      <c r="HM69" s="44"/>
      <c r="HN69" s="44"/>
      <c r="HO69" s="44"/>
      <c r="HP69" s="44"/>
      <c r="HQ69" s="44"/>
      <c r="HR69" s="44"/>
      <c r="HS69" s="44"/>
      <c r="HT69" s="44"/>
      <c r="HU69" s="44"/>
      <c r="HV69" s="44"/>
      <c r="HW69" s="44"/>
      <c r="HX69" s="44"/>
      <c r="HY69" s="44"/>
      <c r="HZ69" s="44"/>
      <c r="IA69" s="44"/>
      <c r="IB69" s="44"/>
      <c r="IC69" s="44"/>
      <c r="ID69" s="44"/>
      <c r="IE69" s="44"/>
      <c r="IF69" s="44"/>
      <c r="IG69" s="44"/>
      <c r="IH69" s="44"/>
      <c r="II69" s="44"/>
      <c r="IJ69" s="44"/>
      <c r="IK69" s="44"/>
    </row>
    <row r="70" spans="1:245" ht="15.75" x14ac:dyDescent="0.2">
      <c r="A70" s="146">
        <v>57</v>
      </c>
      <c r="B70" s="18" t="s">
        <v>112</v>
      </c>
      <c r="C70" s="148">
        <v>2.2599999999999998</v>
      </c>
      <c r="D70" s="101"/>
      <c r="E70" s="101">
        <v>0.3</v>
      </c>
      <c r="F70" s="101"/>
      <c r="G70" s="101">
        <v>40</v>
      </c>
      <c r="H70" s="102">
        <f t="shared" si="8"/>
        <v>0.90399999999999991</v>
      </c>
      <c r="I70" s="101"/>
      <c r="J70" s="147"/>
      <c r="K70" s="102"/>
      <c r="L70" s="103"/>
      <c r="M70" s="103"/>
      <c r="N70" s="102">
        <f t="shared" si="2"/>
        <v>1.204</v>
      </c>
      <c r="O70" s="102">
        <f t="shared" si="3"/>
        <v>3.4639999999999995</v>
      </c>
      <c r="P70" s="147">
        <f t="shared" si="4"/>
        <v>346399.99999999994</v>
      </c>
      <c r="Q70" s="147">
        <f t="shared" si="5"/>
        <v>23729.999999999996</v>
      </c>
      <c r="R70" s="147">
        <f t="shared" si="6"/>
        <v>322669.99999999994</v>
      </c>
      <c r="S70" s="147">
        <v>6</v>
      </c>
      <c r="T70" s="147">
        <f t="shared" si="1"/>
        <v>1936019.9999999995</v>
      </c>
      <c r="U70" s="97"/>
      <c r="V70" s="112">
        <f t="shared" ca="1" si="7"/>
        <v>1936019.9999999995</v>
      </c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  <c r="GN70" s="44"/>
      <c r="GO70" s="44"/>
      <c r="GP70" s="44"/>
      <c r="GQ70" s="44"/>
      <c r="GR70" s="44"/>
      <c r="GS70" s="44"/>
      <c r="GT70" s="44"/>
      <c r="GU70" s="44"/>
      <c r="GV70" s="44"/>
      <c r="GW70" s="44"/>
      <c r="GX70" s="44"/>
      <c r="GY70" s="44"/>
      <c r="GZ70" s="44"/>
      <c r="HA70" s="44"/>
      <c r="HB70" s="44"/>
      <c r="HC70" s="44"/>
      <c r="HD70" s="44"/>
      <c r="HE70" s="44"/>
      <c r="HF70" s="44"/>
      <c r="HG70" s="44"/>
      <c r="HH70" s="44"/>
      <c r="HI70" s="44"/>
      <c r="HJ70" s="44"/>
      <c r="HK70" s="44"/>
      <c r="HL70" s="44"/>
      <c r="HM70" s="44"/>
      <c r="HN70" s="44"/>
      <c r="HO70" s="44"/>
      <c r="HP70" s="44"/>
      <c r="HQ70" s="44"/>
      <c r="HR70" s="44"/>
      <c r="HS70" s="44"/>
      <c r="HT70" s="44"/>
      <c r="HU70" s="44"/>
      <c r="HV70" s="44"/>
      <c r="HW70" s="44"/>
      <c r="HX70" s="44"/>
      <c r="HY70" s="44"/>
      <c r="HZ70" s="44"/>
      <c r="IA70" s="44"/>
      <c r="IB70" s="44"/>
      <c r="IC70" s="44"/>
      <c r="ID70" s="44"/>
      <c r="IE70" s="44"/>
      <c r="IF70" s="44"/>
      <c r="IG70" s="44"/>
      <c r="IH70" s="44"/>
      <c r="II70" s="44"/>
      <c r="IJ70" s="44"/>
      <c r="IK70" s="44"/>
    </row>
    <row r="71" spans="1:245" ht="15.75" x14ac:dyDescent="0.2">
      <c r="A71" s="146">
        <v>58</v>
      </c>
      <c r="B71" s="18" t="s">
        <v>114</v>
      </c>
      <c r="C71" s="101">
        <v>2.66</v>
      </c>
      <c r="D71" s="101"/>
      <c r="E71" s="101">
        <v>0.3</v>
      </c>
      <c r="F71" s="101"/>
      <c r="G71" s="101">
        <v>40</v>
      </c>
      <c r="H71" s="102">
        <f t="shared" si="8"/>
        <v>1.0640000000000001</v>
      </c>
      <c r="I71" s="101"/>
      <c r="J71" s="147"/>
      <c r="K71" s="148"/>
      <c r="L71" s="103"/>
      <c r="M71" s="103"/>
      <c r="N71" s="102">
        <f t="shared" si="2"/>
        <v>1.3640000000000001</v>
      </c>
      <c r="O71" s="102">
        <f t="shared" si="3"/>
        <v>4.024</v>
      </c>
      <c r="P71" s="147">
        <f t="shared" si="4"/>
        <v>402400</v>
      </c>
      <c r="Q71" s="147">
        <f t="shared" si="5"/>
        <v>27930</v>
      </c>
      <c r="R71" s="147">
        <f t="shared" si="6"/>
        <v>374470</v>
      </c>
      <c r="S71" s="147">
        <v>6</v>
      </c>
      <c r="T71" s="147">
        <f t="shared" si="1"/>
        <v>2246820</v>
      </c>
      <c r="U71" s="97"/>
      <c r="V71" s="112">
        <f t="shared" ca="1" si="7"/>
        <v>2246820</v>
      </c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  <c r="GN71" s="44"/>
      <c r="GO71" s="44"/>
      <c r="GP71" s="44"/>
      <c r="GQ71" s="44"/>
      <c r="GR71" s="44"/>
      <c r="GS71" s="44"/>
      <c r="GT71" s="44"/>
      <c r="GU71" s="44"/>
      <c r="GV71" s="44"/>
      <c r="GW71" s="44"/>
      <c r="GX71" s="44"/>
      <c r="GY71" s="44"/>
      <c r="GZ71" s="44"/>
      <c r="HA71" s="44"/>
      <c r="HB71" s="44"/>
      <c r="HC71" s="44"/>
      <c r="HD71" s="44"/>
      <c r="HE71" s="44"/>
      <c r="HF71" s="44"/>
      <c r="HG71" s="44"/>
      <c r="HH71" s="44"/>
      <c r="HI71" s="44"/>
      <c r="HJ71" s="44"/>
      <c r="HK71" s="44"/>
      <c r="HL71" s="44"/>
      <c r="HM71" s="44"/>
      <c r="HN71" s="44"/>
      <c r="HO71" s="44"/>
      <c r="HP71" s="44"/>
      <c r="HQ71" s="44"/>
      <c r="HR71" s="44"/>
      <c r="HS71" s="44"/>
      <c r="HT71" s="44"/>
      <c r="HU71" s="44"/>
      <c r="HV71" s="44"/>
      <c r="HW71" s="44"/>
      <c r="HX71" s="44"/>
      <c r="HY71" s="44"/>
      <c r="HZ71" s="44"/>
      <c r="IA71" s="44"/>
      <c r="IB71" s="44"/>
      <c r="IC71" s="44"/>
      <c r="ID71" s="44"/>
      <c r="IE71" s="44"/>
      <c r="IF71" s="44"/>
      <c r="IG71" s="44"/>
      <c r="IH71" s="44"/>
      <c r="II71" s="44"/>
      <c r="IJ71" s="44"/>
      <c r="IK71" s="44"/>
    </row>
    <row r="72" spans="1:245" ht="15.75" x14ac:dyDescent="0.2">
      <c r="A72" s="146">
        <v>59</v>
      </c>
      <c r="B72" s="18" t="s">
        <v>116</v>
      </c>
      <c r="C72" s="148">
        <v>3.86</v>
      </c>
      <c r="D72" s="101"/>
      <c r="E72" s="101">
        <v>0.3</v>
      </c>
      <c r="F72" s="101"/>
      <c r="G72" s="101">
        <v>40</v>
      </c>
      <c r="H72" s="102">
        <f t="shared" si="8"/>
        <v>1.544</v>
      </c>
      <c r="I72" s="101"/>
      <c r="J72" s="147"/>
      <c r="K72" s="102"/>
      <c r="L72" s="103"/>
      <c r="M72" s="103"/>
      <c r="N72" s="102">
        <f t="shared" si="2"/>
        <v>1.8440000000000001</v>
      </c>
      <c r="O72" s="102">
        <f t="shared" si="3"/>
        <v>5.7039999999999997</v>
      </c>
      <c r="P72" s="147">
        <f t="shared" si="4"/>
        <v>570400</v>
      </c>
      <c r="Q72" s="147">
        <f t="shared" si="5"/>
        <v>40530</v>
      </c>
      <c r="R72" s="147">
        <f t="shared" si="6"/>
        <v>529870</v>
      </c>
      <c r="S72" s="147">
        <v>6</v>
      </c>
      <c r="T72" s="147">
        <f t="shared" si="1"/>
        <v>3179220</v>
      </c>
      <c r="U72" s="97"/>
      <c r="V72" s="112">
        <f t="shared" ca="1" si="7"/>
        <v>3179220</v>
      </c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  <c r="GN72" s="44"/>
      <c r="GO72" s="44"/>
      <c r="GP72" s="44"/>
      <c r="GQ72" s="44"/>
      <c r="GR72" s="44"/>
      <c r="GS72" s="44"/>
      <c r="GT72" s="44"/>
      <c r="GU72" s="44"/>
      <c r="GV72" s="44"/>
      <c r="GW72" s="44"/>
      <c r="GX72" s="44"/>
      <c r="GY72" s="44"/>
      <c r="GZ72" s="44"/>
      <c r="HA72" s="44"/>
      <c r="HB72" s="44"/>
      <c r="HC72" s="44"/>
      <c r="HD72" s="44"/>
      <c r="HE72" s="44"/>
      <c r="HF72" s="44"/>
      <c r="HG72" s="44"/>
      <c r="HH72" s="44"/>
      <c r="HI72" s="44"/>
      <c r="HJ72" s="44"/>
      <c r="HK72" s="44"/>
      <c r="HL72" s="44"/>
      <c r="HM72" s="44"/>
      <c r="HN72" s="44"/>
      <c r="HO72" s="44"/>
      <c r="HP72" s="44"/>
      <c r="HQ72" s="44"/>
      <c r="HR72" s="44"/>
      <c r="HS72" s="44"/>
      <c r="HT72" s="44"/>
      <c r="HU72" s="44"/>
      <c r="HV72" s="44"/>
      <c r="HW72" s="44"/>
      <c r="HX72" s="44"/>
      <c r="HY72" s="44"/>
      <c r="HZ72" s="44"/>
      <c r="IA72" s="44"/>
      <c r="IB72" s="44"/>
      <c r="IC72" s="44"/>
      <c r="ID72" s="44"/>
      <c r="IE72" s="44"/>
      <c r="IF72" s="44"/>
      <c r="IG72" s="44"/>
      <c r="IH72" s="44"/>
      <c r="II72" s="44"/>
      <c r="IJ72" s="44"/>
      <c r="IK72" s="44"/>
    </row>
    <row r="73" spans="1:245" ht="15.75" x14ac:dyDescent="0.2">
      <c r="A73" s="146">
        <v>60</v>
      </c>
      <c r="B73" s="18" t="s">
        <v>118</v>
      </c>
      <c r="C73" s="101">
        <v>2.34</v>
      </c>
      <c r="D73" s="101"/>
      <c r="E73" s="101">
        <v>0.3</v>
      </c>
      <c r="F73" s="101"/>
      <c r="G73" s="101">
        <v>40</v>
      </c>
      <c r="H73" s="102">
        <f t="shared" si="8"/>
        <v>0.93599999999999994</v>
      </c>
      <c r="I73" s="101"/>
      <c r="J73" s="147"/>
      <c r="K73" s="102"/>
      <c r="L73" s="103"/>
      <c r="M73" s="103"/>
      <c r="N73" s="102">
        <f t="shared" si="2"/>
        <v>1.236</v>
      </c>
      <c r="O73" s="102">
        <f t="shared" si="3"/>
        <v>3.5759999999999996</v>
      </c>
      <c r="P73" s="147">
        <f t="shared" si="4"/>
        <v>357599.99999999994</v>
      </c>
      <c r="Q73" s="147">
        <f t="shared" si="5"/>
        <v>24569.999999999996</v>
      </c>
      <c r="R73" s="147">
        <f t="shared" si="6"/>
        <v>333029.99999999994</v>
      </c>
      <c r="S73" s="147">
        <v>6</v>
      </c>
      <c r="T73" s="147">
        <f t="shared" ref="T73:T113" si="9">R73*S73</f>
        <v>1998179.9999999995</v>
      </c>
      <c r="U73" s="97"/>
      <c r="V73" s="112">
        <f t="shared" ca="1" si="7"/>
        <v>1998179.9999999995</v>
      </c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  <c r="GN73" s="44"/>
      <c r="GO73" s="44"/>
      <c r="GP73" s="44"/>
      <c r="GQ73" s="44"/>
      <c r="GR73" s="44"/>
      <c r="GS73" s="44"/>
      <c r="GT73" s="44"/>
      <c r="GU73" s="44"/>
      <c r="GV73" s="44"/>
      <c r="GW73" s="44"/>
      <c r="GX73" s="44"/>
      <c r="GY73" s="44"/>
      <c r="GZ73" s="44"/>
      <c r="HA73" s="44"/>
      <c r="HB73" s="44"/>
      <c r="HC73" s="44"/>
      <c r="HD73" s="44"/>
      <c r="HE73" s="44"/>
      <c r="HF73" s="44"/>
      <c r="HG73" s="44"/>
      <c r="HH73" s="44"/>
      <c r="HI73" s="44"/>
      <c r="HJ73" s="44"/>
      <c r="HK73" s="44"/>
      <c r="HL73" s="44"/>
      <c r="HM73" s="44"/>
      <c r="HN73" s="44"/>
      <c r="HO73" s="44"/>
      <c r="HP73" s="44"/>
      <c r="HQ73" s="44"/>
      <c r="HR73" s="44"/>
      <c r="HS73" s="44"/>
      <c r="HT73" s="44"/>
      <c r="HU73" s="44"/>
      <c r="HV73" s="44"/>
      <c r="HW73" s="44"/>
      <c r="HX73" s="44"/>
      <c r="HY73" s="44"/>
      <c r="HZ73" s="44"/>
      <c r="IA73" s="44"/>
      <c r="IB73" s="44"/>
      <c r="IC73" s="44"/>
      <c r="ID73" s="44"/>
      <c r="IE73" s="44"/>
      <c r="IF73" s="44"/>
      <c r="IG73" s="44"/>
      <c r="IH73" s="44"/>
      <c r="II73" s="44"/>
      <c r="IJ73" s="44"/>
      <c r="IK73" s="44"/>
    </row>
    <row r="74" spans="1:245" ht="15.75" x14ac:dyDescent="0.2">
      <c r="A74" s="146">
        <v>61</v>
      </c>
      <c r="B74" s="18" t="s">
        <v>120</v>
      </c>
      <c r="C74" s="148">
        <v>4.6500000000000004</v>
      </c>
      <c r="D74" s="101">
        <v>0.4</v>
      </c>
      <c r="E74" s="101">
        <v>0.3</v>
      </c>
      <c r="F74" s="101"/>
      <c r="G74" s="101">
        <v>70</v>
      </c>
      <c r="H74" s="102">
        <f t="shared" si="8"/>
        <v>3.5350000000000006</v>
      </c>
      <c r="I74" s="101"/>
      <c r="J74" s="147"/>
      <c r="K74" s="102"/>
      <c r="L74" s="103">
        <v>0.3</v>
      </c>
      <c r="M74" s="103"/>
      <c r="N74" s="102">
        <f t="shared" ref="N74:N113" si="10">(D74+E74+I74+F74+H74+K74+L74+M74)</f>
        <v>4.5350000000000001</v>
      </c>
      <c r="O74" s="102">
        <f t="shared" ref="O74:O113" si="11">C74+N74</f>
        <v>9.1850000000000005</v>
      </c>
      <c r="P74" s="147">
        <f t="shared" ref="P74:P113" si="12">O74*100000</f>
        <v>918500</v>
      </c>
      <c r="Q74" s="147">
        <f t="shared" ref="Q74:Q113" si="13">(C74+D74+K74)*10.5%*100000</f>
        <v>53025.000000000015</v>
      </c>
      <c r="R74" s="147">
        <f t="shared" ref="R74:R113" si="14">P74-Q74</f>
        <v>865475</v>
      </c>
      <c r="S74" s="147">
        <v>6</v>
      </c>
      <c r="T74" s="147">
        <f t="shared" si="9"/>
        <v>5192850</v>
      </c>
      <c r="U74" s="97"/>
      <c r="V74" s="112">
        <f t="shared" ref="V74:V137" ca="1" si="15">SUMIF(B:T,B74,T:T)</f>
        <v>5192850</v>
      </c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  <c r="GN74" s="44"/>
      <c r="GO74" s="44"/>
      <c r="GP74" s="44"/>
      <c r="GQ74" s="44"/>
      <c r="GR74" s="44"/>
      <c r="GS74" s="44"/>
      <c r="GT74" s="44"/>
      <c r="GU74" s="44"/>
      <c r="GV74" s="44"/>
      <c r="GW74" s="44"/>
      <c r="GX74" s="44"/>
      <c r="GY74" s="44"/>
      <c r="GZ74" s="44"/>
      <c r="HA74" s="44"/>
      <c r="HB74" s="44"/>
      <c r="HC74" s="44"/>
      <c r="HD74" s="44"/>
      <c r="HE74" s="44"/>
      <c r="HF74" s="44"/>
      <c r="HG74" s="44"/>
      <c r="HH74" s="44"/>
      <c r="HI74" s="44"/>
      <c r="HJ74" s="44"/>
      <c r="HK74" s="44"/>
      <c r="HL74" s="44"/>
      <c r="HM74" s="44"/>
      <c r="HN74" s="44"/>
      <c r="HO74" s="44"/>
      <c r="HP74" s="44"/>
      <c r="HQ74" s="44"/>
      <c r="HR74" s="44"/>
      <c r="HS74" s="44"/>
      <c r="HT74" s="44"/>
      <c r="HU74" s="44"/>
      <c r="HV74" s="44"/>
      <c r="HW74" s="44"/>
      <c r="HX74" s="44"/>
      <c r="HY74" s="44"/>
      <c r="HZ74" s="44"/>
      <c r="IA74" s="44"/>
      <c r="IB74" s="44"/>
      <c r="IC74" s="44"/>
      <c r="ID74" s="44"/>
      <c r="IE74" s="44"/>
      <c r="IF74" s="44"/>
      <c r="IG74" s="44"/>
      <c r="IH74" s="44"/>
      <c r="II74" s="44"/>
      <c r="IJ74" s="44"/>
      <c r="IK74" s="44"/>
    </row>
    <row r="75" spans="1:245" ht="15.75" x14ac:dyDescent="0.2">
      <c r="A75" s="146">
        <v>62</v>
      </c>
      <c r="B75" s="18" t="s">
        <v>122</v>
      </c>
      <c r="C75" s="148">
        <v>3</v>
      </c>
      <c r="D75" s="101">
        <v>0.3</v>
      </c>
      <c r="E75" s="101">
        <v>0.3</v>
      </c>
      <c r="F75" s="101"/>
      <c r="G75" s="101">
        <v>50</v>
      </c>
      <c r="H75" s="102">
        <f t="shared" si="8"/>
        <v>1.65</v>
      </c>
      <c r="I75" s="101"/>
      <c r="J75" s="147"/>
      <c r="K75" s="102"/>
      <c r="L75" s="103"/>
      <c r="M75" s="103"/>
      <c r="N75" s="102">
        <f t="shared" si="10"/>
        <v>2.25</v>
      </c>
      <c r="O75" s="102">
        <f t="shared" si="11"/>
        <v>5.25</v>
      </c>
      <c r="P75" s="147">
        <f t="shared" si="12"/>
        <v>525000</v>
      </c>
      <c r="Q75" s="147">
        <f t="shared" si="13"/>
        <v>34650</v>
      </c>
      <c r="R75" s="147">
        <f t="shared" si="14"/>
        <v>490350</v>
      </c>
      <c r="S75" s="147">
        <v>6</v>
      </c>
      <c r="T75" s="147">
        <f t="shared" si="9"/>
        <v>2942100</v>
      </c>
      <c r="U75" s="97"/>
      <c r="V75" s="112">
        <f t="shared" ca="1" si="15"/>
        <v>2942100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44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  <c r="GN75" s="44"/>
      <c r="GO75" s="44"/>
      <c r="GP75" s="44"/>
      <c r="GQ75" s="44"/>
      <c r="GR75" s="44"/>
      <c r="GS75" s="44"/>
      <c r="GT75" s="44"/>
      <c r="GU75" s="44"/>
      <c r="GV75" s="44"/>
      <c r="GW75" s="44"/>
      <c r="GX75" s="44"/>
      <c r="GY75" s="44"/>
      <c r="GZ75" s="44"/>
      <c r="HA75" s="44"/>
      <c r="HB75" s="44"/>
      <c r="HC75" s="44"/>
      <c r="HD75" s="44"/>
      <c r="HE75" s="44"/>
      <c r="HF75" s="44"/>
      <c r="HG75" s="44"/>
      <c r="HH75" s="44"/>
      <c r="HI75" s="44"/>
      <c r="HJ75" s="44"/>
      <c r="HK75" s="44"/>
      <c r="HL75" s="44"/>
      <c r="HM75" s="44"/>
      <c r="HN75" s="44"/>
      <c r="HO75" s="44"/>
      <c r="HP75" s="44"/>
      <c r="HQ75" s="44"/>
      <c r="HR75" s="44"/>
      <c r="HS75" s="44"/>
      <c r="HT75" s="44"/>
      <c r="HU75" s="44"/>
      <c r="HV75" s="44"/>
      <c r="HW75" s="44"/>
      <c r="HX75" s="44"/>
      <c r="HY75" s="44"/>
      <c r="HZ75" s="44"/>
      <c r="IA75" s="44"/>
      <c r="IB75" s="44"/>
      <c r="IC75" s="44"/>
      <c r="ID75" s="44"/>
      <c r="IE75" s="44"/>
      <c r="IF75" s="44"/>
      <c r="IG75" s="44"/>
      <c r="IH75" s="44"/>
      <c r="II75" s="44"/>
      <c r="IJ75" s="44"/>
      <c r="IK75" s="44"/>
    </row>
    <row r="76" spans="1:245" ht="15.75" x14ac:dyDescent="0.2">
      <c r="A76" s="146">
        <v>63</v>
      </c>
      <c r="B76" s="18" t="s">
        <v>124</v>
      </c>
      <c r="C76" s="148">
        <v>4.0599999999999996</v>
      </c>
      <c r="D76" s="101">
        <v>0.3</v>
      </c>
      <c r="E76" s="101">
        <v>0.3</v>
      </c>
      <c r="F76" s="101"/>
      <c r="G76" s="101">
        <v>40</v>
      </c>
      <c r="H76" s="102">
        <f t="shared" si="8"/>
        <v>1.8901599999999998</v>
      </c>
      <c r="I76" s="101"/>
      <c r="J76" s="147">
        <v>9</v>
      </c>
      <c r="K76" s="102">
        <f>C76*J76/100</f>
        <v>0.3654</v>
      </c>
      <c r="L76" s="103"/>
      <c r="M76" s="103"/>
      <c r="N76" s="102">
        <f t="shared" si="10"/>
        <v>2.8555600000000001</v>
      </c>
      <c r="O76" s="102">
        <f t="shared" si="11"/>
        <v>6.9155599999999993</v>
      </c>
      <c r="P76" s="147">
        <f t="shared" si="12"/>
        <v>691555.99999999988</v>
      </c>
      <c r="Q76" s="147">
        <f t="shared" si="13"/>
        <v>49616.69999999999</v>
      </c>
      <c r="R76" s="147">
        <f t="shared" si="14"/>
        <v>641939.29999999993</v>
      </c>
      <c r="S76" s="147">
        <v>6</v>
      </c>
      <c r="T76" s="147">
        <f t="shared" si="9"/>
        <v>3851635.8</v>
      </c>
      <c r="U76" s="97"/>
      <c r="V76" s="112">
        <f t="shared" ca="1" si="15"/>
        <v>3851635.8</v>
      </c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  <c r="EO76" s="44"/>
      <c r="EP76" s="44"/>
      <c r="EQ76" s="44"/>
      <c r="ER76" s="44"/>
      <c r="ES76" s="44"/>
      <c r="ET76" s="44"/>
      <c r="EU76" s="44"/>
      <c r="EV76" s="44"/>
      <c r="EW76" s="44"/>
      <c r="EX76" s="44"/>
      <c r="EY76" s="44"/>
      <c r="EZ76" s="44"/>
      <c r="FA76" s="44"/>
      <c r="FB76" s="44"/>
      <c r="FC76" s="44"/>
      <c r="FD76" s="44"/>
      <c r="FE76" s="44"/>
      <c r="FF76" s="44"/>
      <c r="FG76" s="44"/>
      <c r="FH76" s="44"/>
      <c r="FI76" s="44"/>
      <c r="FJ76" s="44"/>
      <c r="FK76" s="44"/>
      <c r="FL76" s="44"/>
      <c r="FM76" s="44"/>
      <c r="FN76" s="44"/>
      <c r="FO76" s="44"/>
      <c r="FP76" s="44"/>
      <c r="FQ76" s="44"/>
      <c r="FR76" s="44"/>
      <c r="FS76" s="44"/>
      <c r="FT76" s="44"/>
      <c r="FU76" s="44"/>
      <c r="FV76" s="44"/>
      <c r="FW76" s="44"/>
      <c r="FX76" s="44"/>
      <c r="FY76" s="44"/>
      <c r="FZ76" s="44"/>
      <c r="GA76" s="44"/>
      <c r="GB76" s="44"/>
      <c r="GC76" s="44"/>
      <c r="GD76" s="44"/>
      <c r="GE76" s="44"/>
      <c r="GF76" s="44"/>
      <c r="GG76" s="44"/>
      <c r="GH76" s="44"/>
      <c r="GI76" s="44"/>
      <c r="GJ76" s="44"/>
      <c r="GK76" s="44"/>
      <c r="GL76" s="44"/>
      <c r="GM76" s="44"/>
      <c r="GN76" s="44"/>
      <c r="GO76" s="44"/>
      <c r="GP76" s="44"/>
      <c r="GQ76" s="44"/>
      <c r="GR76" s="44"/>
      <c r="GS76" s="44"/>
      <c r="GT76" s="44"/>
      <c r="GU76" s="44"/>
      <c r="GV76" s="44"/>
      <c r="GW76" s="44"/>
      <c r="GX76" s="44"/>
      <c r="GY76" s="44"/>
      <c r="GZ76" s="44"/>
      <c r="HA76" s="44"/>
      <c r="HB76" s="44"/>
      <c r="HC76" s="44"/>
      <c r="HD76" s="44"/>
      <c r="HE76" s="44"/>
      <c r="HF76" s="44"/>
      <c r="HG76" s="44"/>
      <c r="HH76" s="44"/>
      <c r="HI76" s="44"/>
      <c r="HJ76" s="44"/>
      <c r="HK76" s="44"/>
      <c r="HL76" s="44"/>
      <c r="HM76" s="44"/>
      <c r="HN76" s="44"/>
      <c r="HO76" s="44"/>
      <c r="HP76" s="44"/>
      <c r="HQ76" s="44"/>
      <c r="HR76" s="44"/>
      <c r="HS76" s="44"/>
      <c r="HT76" s="44"/>
      <c r="HU76" s="44"/>
      <c r="HV76" s="44"/>
      <c r="HW76" s="44"/>
      <c r="HX76" s="44"/>
      <c r="HY76" s="44"/>
      <c r="HZ76" s="44"/>
      <c r="IA76" s="44"/>
      <c r="IB76" s="44"/>
      <c r="IC76" s="44"/>
      <c r="ID76" s="44"/>
      <c r="IE76" s="44"/>
      <c r="IF76" s="44"/>
      <c r="IG76" s="44"/>
      <c r="IH76" s="44"/>
      <c r="II76" s="44"/>
      <c r="IJ76" s="44"/>
      <c r="IK76" s="44"/>
    </row>
    <row r="77" spans="1:245" ht="15.75" x14ac:dyDescent="0.2">
      <c r="A77" s="146">
        <v>64</v>
      </c>
      <c r="B77" s="18" t="s">
        <v>126</v>
      </c>
      <c r="C77" s="148">
        <v>3</v>
      </c>
      <c r="D77" s="101"/>
      <c r="E77" s="101">
        <v>0.3</v>
      </c>
      <c r="F77" s="101"/>
      <c r="G77" s="101">
        <v>60</v>
      </c>
      <c r="H77" s="102">
        <f t="shared" si="8"/>
        <v>1.8</v>
      </c>
      <c r="I77" s="101"/>
      <c r="J77" s="147"/>
      <c r="K77" s="102"/>
      <c r="L77" s="103"/>
      <c r="M77" s="103"/>
      <c r="N77" s="102">
        <f t="shared" si="10"/>
        <v>2.1</v>
      </c>
      <c r="O77" s="102">
        <f t="shared" si="11"/>
        <v>5.0999999999999996</v>
      </c>
      <c r="P77" s="147">
        <f t="shared" si="12"/>
        <v>509999.99999999994</v>
      </c>
      <c r="Q77" s="147">
        <f t="shared" si="13"/>
        <v>31500</v>
      </c>
      <c r="R77" s="147">
        <f t="shared" si="14"/>
        <v>478499.99999999994</v>
      </c>
      <c r="S77" s="147">
        <v>6</v>
      </c>
      <c r="T77" s="147">
        <f t="shared" si="9"/>
        <v>2870999.9999999995</v>
      </c>
      <c r="U77" s="97"/>
      <c r="V77" s="112">
        <f t="shared" ca="1" si="15"/>
        <v>2870999.9999999995</v>
      </c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  <c r="EO77" s="44"/>
      <c r="EP77" s="44"/>
      <c r="EQ77" s="44"/>
      <c r="ER77" s="44"/>
      <c r="ES77" s="44"/>
      <c r="ET77" s="44"/>
      <c r="EU77" s="44"/>
      <c r="EV77" s="44"/>
      <c r="EW77" s="44"/>
      <c r="EX77" s="44"/>
      <c r="EY77" s="44"/>
      <c r="EZ77" s="44"/>
      <c r="FA77" s="44"/>
      <c r="FB77" s="44"/>
      <c r="FC77" s="44"/>
      <c r="FD77" s="44"/>
      <c r="FE77" s="44"/>
      <c r="FF77" s="44"/>
      <c r="FG77" s="44"/>
      <c r="FH77" s="44"/>
      <c r="FI77" s="44"/>
      <c r="FJ77" s="44"/>
      <c r="FK77" s="44"/>
      <c r="FL77" s="44"/>
      <c r="FM77" s="44"/>
      <c r="FN77" s="44"/>
      <c r="FO77" s="44"/>
      <c r="FP77" s="44"/>
      <c r="FQ77" s="44"/>
      <c r="FR77" s="44"/>
      <c r="FS77" s="44"/>
      <c r="FT77" s="44"/>
      <c r="FU77" s="44"/>
      <c r="FV77" s="44"/>
      <c r="FW77" s="44"/>
      <c r="FX77" s="44"/>
      <c r="FY77" s="44"/>
      <c r="FZ77" s="44"/>
      <c r="GA77" s="44"/>
      <c r="GB77" s="44"/>
      <c r="GC77" s="44"/>
      <c r="GD77" s="44"/>
      <c r="GE77" s="44"/>
      <c r="GF77" s="44"/>
      <c r="GG77" s="44"/>
      <c r="GH77" s="44"/>
      <c r="GI77" s="44"/>
      <c r="GJ77" s="44"/>
      <c r="GK77" s="44"/>
      <c r="GL77" s="44"/>
      <c r="GM77" s="44"/>
      <c r="GN77" s="44"/>
      <c r="GO77" s="44"/>
      <c r="GP77" s="44"/>
      <c r="GQ77" s="44"/>
      <c r="GR77" s="44"/>
      <c r="GS77" s="44"/>
      <c r="GT77" s="44"/>
      <c r="GU77" s="44"/>
      <c r="GV77" s="44"/>
      <c r="GW77" s="44"/>
      <c r="GX77" s="44"/>
      <c r="GY77" s="44"/>
      <c r="GZ77" s="44"/>
      <c r="HA77" s="44"/>
      <c r="HB77" s="44"/>
      <c r="HC77" s="44"/>
      <c r="HD77" s="44"/>
      <c r="HE77" s="44"/>
      <c r="HF77" s="44"/>
      <c r="HG77" s="44"/>
      <c r="HH77" s="44"/>
      <c r="HI77" s="44"/>
      <c r="HJ77" s="44"/>
      <c r="HK77" s="44"/>
      <c r="HL77" s="44"/>
      <c r="HM77" s="44"/>
      <c r="HN77" s="44"/>
      <c r="HO77" s="44"/>
      <c r="HP77" s="44"/>
      <c r="HQ77" s="44"/>
      <c r="HR77" s="44"/>
      <c r="HS77" s="44"/>
      <c r="HT77" s="44"/>
      <c r="HU77" s="44"/>
      <c r="HV77" s="44"/>
      <c r="HW77" s="44"/>
      <c r="HX77" s="44"/>
      <c r="HY77" s="44"/>
      <c r="HZ77" s="44"/>
      <c r="IA77" s="44"/>
      <c r="IB77" s="44"/>
      <c r="IC77" s="44"/>
      <c r="ID77" s="44"/>
      <c r="IE77" s="44"/>
      <c r="IF77" s="44"/>
      <c r="IG77" s="44"/>
      <c r="IH77" s="44"/>
      <c r="II77" s="44"/>
      <c r="IJ77" s="44"/>
      <c r="IK77" s="44"/>
    </row>
    <row r="78" spans="1:245" ht="15.75" x14ac:dyDescent="0.2">
      <c r="A78" s="146">
        <v>65</v>
      </c>
      <c r="B78" s="18" t="s">
        <v>128</v>
      </c>
      <c r="C78" s="101">
        <v>2.67</v>
      </c>
      <c r="D78" s="101"/>
      <c r="E78" s="101">
        <v>0.3</v>
      </c>
      <c r="F78" s="101"/>
      <c r="G78" s="101">
        <v>40</v>
      </c>
      <c r="H78" s="102">
        <f t="shared" si="8"/>
        <v>1.0680000000000001</v>
      </c>
      <c r="I78" s="101"/>
      <c r="J78" s="147"/>
      <c r="K78" s="102"/>
      <c r="L78" s="103"/>
      <c r="M78" s="103"/>
      <c r="N78" s="102">
        <f t="shared" si="10"/>
        <v>1.3680000000000001</v>
      </c>
      <c r="O78" s="102">
        <f t="shared" si="11"/>
        <v>4.0380000000000003</v>
      </c>
      <c r="P78" s="147">
        <f t="shared" si="12"/>
        <v>403800</v>
      </c>
      <c r="Q78" s="147">
        <f t="shared" si="13"/>
        <v>28035</v>
      </c>
      <c r="R78" s="147">
        <f t="shared" si="14"/>
        <v>375765</v>
      </c>
      <c r="S78" s="147">
        <v>6</v>
      </c>
      <c r="T78" s="147">
        <f t="shared" si="9"/>
        <v>2254590</v>
      </c>
      <c r="U78" s="97"/>
      <c r="V78" s="112">
        <f t="shared" ca="1" si="15"/>
        <v>2254590</v>
      </c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  <c r="EH78" s="44"/>
      <c r="EI78" s="44"/>
      <c r="EJ78" s="44"/>
      <c r="EK78" s="44"/>
      <c r="EL78" s="44"/>
      <c r="EM78" s="44"/>
      <c r="EN78" s="44"/>
      <c r="EO78" s="44"/>
      <c r="EP78" s="44"/>
      <c r="EQ78" s="44"/>
      <c r="ER78" s="44"/>
      <c r="ES78" s="44"/>
      <c r="ET78" s="44"/>
      <c r="EU78" s="44"/>
      <c r="EV78" s="44"/>
      <c r="EW78" s="44"/>
      <c r="EX78" s="44"/>
      <c r="EY78" s="44"/>
      <c r="EZ78" s="44"/>
      <c r="FA78" s="44"/>
      <c r="FB78" s="44"/>
      <c r="FC78" s="44"/>
      <c r="FD78" s="44"/>
      <c r="FE78" s="44"/>
      <c r="FF78" s="44"/>
      <c r="FG78" s="44"/>
      <c r="FH78" s="44"/>
      <c r="FI78" s="44"/>
      <c r="FJ78" s="44"/>
      <c r="FK78" s="44"/>
      <c r="FL78" s="44"/>
      <c r="FM78" s="44"/>
      <c r="FN78" s="44"/>
      <c r="FO78" s="44"/>
      <c r="FP78" s="44"/>
      <c r="FQ78" s="44"/>
      <c r="FR78" s="44"/>
      <c r="FS78" s="44"/>
      <c r="FT78" s="44"/>
      <c r="FU78" s="44"/>
      <c r="FV78" s="44"/>
      <c r="FW78" s="44"/>
      <c r="FX78" s="44"/>
      <c r="FY78" s="44"/>
      <c r="FZ78" s="44"/>
      <c r="GA78" s="44"/>
      <c r="GB78" s="44"/>
      <c r="GC78" s="44"/>
      <c r="GD78" s="44"/>
      <c r="GE78" s="44"/>
      <c r="GF78" s="44"/>
      <c r="GG78" s="44"/>
      <c r="GH78" s="44"/>
      <c r="GI78" s="44"/>
      <c r="GJ78" s="44"/>
      <c r="GK78" s="44"/>
      <c r="GL78" s="44"/>
      <c r="GM78" s="44"/>
      <c r="GN78" s="44"/>
      <c r="GO78" s="44"/>
      <c r="GP78" s="44"/>
      <c r="GQ78" s="44"/>
      <c r="GR78" s="44"/>
      <c r="GS78" s="44"/>
      <c r="GT78" s="44"/>
      <c r="GU78" s="44"/>
      <c r="GV78" s="44"/>
      <c r="GW78" s="44"/>
      <c r="GX78" s="44"/>
      <c r="GY78" s="44"/>
      <c r="GZ78" s="44"/>
      <c r="HA78" s="44"/>
      <c r="HB78" s="44"/>
      <c r="HC78" s="44"/>
      <c r="HD78" s="44"/>
      <c r="HE78" s="44"/>
      <c r="HF78" s="44"/>
      <c r="HG78" s="44"/>
      <c r="HH78" s="44"/>
      <c r="HI78" s="44"/>
      <c r="HJ78" s="44"/>
      <c r="HK78" s="44"/>
      <c r="HL78" s="44"/>
      <c r="HM78" s="44"/>
      <c r="HN78" s="44"/>
      <c r="HO78" s="44"/>
      <c r="HP78" s="44"/>
      <c r="HQ78" s="44"/>
      <c r="HR78" s="44"/>
      <c r="HS78" s="44"/>
      <c r="HT78" s="44"/>
      <c r="HU78" s="44"/>
      <c r="HV78" s="44"/>
      <c r="HW78" s="44"/>
      <c r="HX78" s="44"/>
      <c r="HY78" s="44"/>
      <c r="HZ78" s="44"/>
      <c r="IA78" s="44"/>
      <c r="IB78" s="44"/>
      <c r="IC78" s="44"/>
      <c r="ID78" s="44"/>
      <c r="IE78" s="44"/>
      <c r="IF78" s="44"/>
      <c r="IG78" s="44"/>
      <c r="IH78" s="44"/>
      <c r="II78" s="44"/>
      <c r="IJ78" s="44"/>
      <c r="IK78" s="44"/>
    </row>
    <row r="79" spans="1:245" ht="15.75" x14ac:dyDescent="0.2">
      <c r="A79" s="146">
        <v>66</v>
      </c>
      <c r="B79" s="18" t="s">
        <v>130</v>
      </c>
      <c r="C79" s="101">
        <v>2.06</v>
      </c>
      <c r="D79" s="101"/>
      <c r="E79" s="101">
        <v>0.3</v>
      </c>
      <c r="F79" s="101"/>
      <c r="G79" s="101">
        <v>40</v>
      </c>
      <c r="H79" s="102">
        <f t="shared" si="8"/>
        <v>0.82400000000000007</v>
      </c>
      <c r="I79" s="101"/>
      <c r="J79" s="147"/>
      <c r="K79" s="102"/>
      <c r="L79" s="103"/>
      <c r="M79" s="103"/>
      <c r="N79" s="102">
        <f t="shared" si="10"/>
        <v>1.1240000000000001</v>
      </c>
      <c r="O79" s="102">
        <f t="shared" si="11"/>
        <v>3.1840000000000002</v>
      </c>
      <c r="P79" s="147">
        <f t="shared" si="12"/>
        <v>318400</v>
      </c>
      <c r="Q79" s="147">
        <f t="shared" si="13"/>
        <v>21630</v>
      </c>
      <c r="R79" s="147">
        <f t="shared" si="14"/>
        <v>296770</v>
      </c>
      <c r="S79" s="147">
        <v>6</v>
      </c>
      <c r="T79" s="147">
        <f t="shared" si="9"/>
        <v>1780620</v>
      </c>
      <c r="U79" s="97"/>
      <c r="V79" s="112">
        <f t="shared" ca="1" si="15"/>
        <v>1780620</v>
      </c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  <c r="EH79" s="44"/>
      <c r="EI79" s="44"/>
      <c r="EJ79" s="44"/>
      <c r="EK79" s="44"/>
      <c r="EL79" s="44"/>
      <c r="EM79" s="44"/>
      <c r="EN79" s="44"/>
      <c r="EO79" s="44"/>
      <c r="EP79" s="44"/>
      <c r="EQ79" s="44"/>
      <c r="ER79" s="44"/>
      <c r="ES79" s="44"/>
      <c r="ET79" s="44"/>
      <c r="EU79" s="44"/>
      <c r="EV79" s="44"/>
      <c r="EW79" s="44"/>
      <c r="EX79" s="44"/>
      <c r="EY79" s="44"/>
      <c r="EZ79" s="44"/>
      <c r="FA79" s="44"/>
      <c r="FB79" s="44"/>
      <c r="FC79" s="44"/>
      <c r="FD79" s="44"/>
      <c r="FE79" s="44"/>
      <c r="FF79" s="44"/>
      <c r="FG79" s="44"/>
      <c r="FH79" s="44"/>
      <c r="FI79" s="44"/>
      <c r="FJ79" s="44"/>
      <c r="FK79" s="44"/>
      <c r="FL79" s="44"/>
      <c r="FM79" s="44"/>
      <c r="FN79" s="44"/>
      <c r="FO79" s="44"/>
      <c r="FP79" s="44"/>
      <c r="FQ79" s="44"/>
      <c r="FR79" s="44"/>
      <c r="FS79" s="44"/>
      <c r="FT79" s="44"/>
      <c r="FU79" s="44"/>
      <c r="FV79" s="44"/>
      <c r="FW79" s="44"/>
      <c r="FX79" s="44"/>
      <c r="FY79" s="44"/>
      <c r="FZ79" s="44"/>
      <c r="GA79" s="44"/>
      <c r="GB79" s="44"/>
      <c r="GC79" s="44"/>
      <c r="GD79" s="44"/>
      <c r="GE79" s="44"/>
      <c r="GF79" s="44"/>
      <c r="GG79" s="44"/>
      <c r="GH79" s="44"/>
      <c r="GI79" s="44"/>
      <c r="GJ79" s="44"/>
      <c r="GK79" s="44"/>
      <c r="GL79" s="44"/>
      <c r="GM79" s="44"/>
      <c r="GN79" s="44"/>
      <c r="GO79" s="44"/>
      <c r="GP79" s="44"/>
      <c r="GQ79" s="44"/>
      <c r="GR79" s="44"/>
      <c r="GS79" s="44"/>
      <c r="GT79" s="44"/>
      <c r="GU79" s="44"/>
      <c r="GV79" s="44"/>
      <c r="GW79" s="44"/>
      <c r="GX79" s="44"/>
      <c r="GY79" s="44"/>
      <c r="GZ79" s="44"/>
      <c r="HA79" s="44"/>
      <c r="HB79" s="44"/>
      <c r="HC79" s="44"/>
      <c r="HD79" s="44"/>
      <c r="HE79" s="44"/>
      <c r="HF79" s="44"/>
      <c r="HG79" s="44"/>
      <c r="HH79" s="44"/>
      <c r="HI79" s="44"/>
      <c r="HJ79" s="44"/>
      <c r="HK79" s="44"/>
      <c r="HL79" s="44"/>
      <c r="HM79" s="44"/>
      <c r="HN79" s="44"/>
      <c r="HO79" s="44"/>
      <c r="HP79" s="44"/>
      <c r="HQ79" s="44"/>
      <c r="HR79" s="44"/>
      <c r="HS79" s="44"/>
      <c r="HT79" s="44"/>
      <c r="HU79" s="44"/>
      <c r="HV79" s="44"/>
      <c r="HW79" s="44"/>
      <c r="HX79" s="44"/>
      <c r="HY79" s="44"/>
      <c r="HZ79" s="44"/>
      <c r="IA79" s="44"/>
      <c r="IB79" s="44"/>
      <c r="IC79" s="44"/>
      <c r="ID79" s="44"/>
      <c r="IE79" s="44"/>
      <c r="IF79" s="44"/>
      <c r="IG79" s="44"/>
      <c r="IH79" s="44"/>
      <c r="II79" s="44"/>
      <c r="IJ79" s="44"/>
      <c r="IK79" s="44"/>
    </row>
    <row r="80" spans="1:245" ht="15.75" x14ac:dyDescent="0.2">
      <c r="A80" s="146">
        <v>67</v>
      </c>
      <c r="B80" s="18" t="s">
        <v>131</v>
      </c>
      <c r="C80" s="148">
        <v>2.67</v>
      </c>
      <c r="D80" s="101"/>
      <c r="E80" s="101"/>
      <c r="F80" s="101"/>
      <c r="G80" s="101"/>
      <c r="H80" s="102">
        <f t="shared" si="8"/>
        <v>0</v>
      </c>
      <c r="I80" s="101"/>
      <c r="J80" s="147"/>
      <c r="K80" s="102"/>
      <c r="L80" s="103"/>
      <c r="M80" s="103"/>
      <c r="N80" s="102">
        <f t="shared" si="10"/>
        <v>0</v>
      </c>
      <c r="O80" s="102">
        <f t="shared" si="11"/>
        <v>2.67</v>
      </c>
      <c r="P80" s="147">
        <f t="shared" si="12"/>
        <v>267000</v>
      </c>
      <c r="Q80" s="147">
        <f t="shared" si="13"/>
        <v>28035</v>
      </c>
      <c r="R80" s="147">
        <f t="shared" si="14"/>
        <v>238965</v>
      </c>
      <c r="S80" s="147">
        <v>3</v>
      </c>
      <c r="T80" s="147">
        <f t="shared" si="9"/>
        <v>716895</v>
      </c>
      <c r="U80" s="97" t="s">
        <v>304</v>
      </c>
      <c r="V80" s="112">
        <f t="shared" ca="1" si="15"/>
        <v>1844190</v>
      </c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  <c r="EI80" s="44"/>
      <c r="EJ80" s="44"/>
      <c r="EK80" s="44"/>
      <c r="EL80" s="44"/>
      <c r="EM80" s="44"/>
      <c r="EN80" s="44"/>
      <c r="EO80" s="44"/>
      <c r="EP80" s="44"/>
      <c r="EQ80" s="44"/>
      <c r="ER80" s="44"/>
      <c r="ES80" s="44"/>
      <c r="ET80" s="44"/>
      <c r="EU80" s="44"/>
      <c r="EV80" s="44"/>
      <c r="EW80" s="44"/>
      <c r="EX80" s="44"/>
      <c r="EY80" s="44"/>
      <c r="EZ80" s="44"/>
      <c r="FA80" s="44"/>
      <c r="FB80" s="44"/>
      <c r="FC80" s="44"/>
      <c r="FD80" s="44"/>
      <c r="FE80" s="44"/>
      <c r="FF80" s="44"/>
      <c r="FG80" s="44"/>
      <c r="FH80" s="44"/>
      <c r="FI80" s="44"/>
      <c r="FJ80" s="44"/>
      <c r="FK80" s="44"/>
      <c r="FL80" s="44"/>
      <c r="FM80" s="44"/>
      <c r="FN80" s="44"/>
      <c r="FO80" s="44"/>
      <c r="FP80" s="44"/>
      <c r="FQ80" s="44"/>
      <c r="FR80" s="44"/>
      <c r="FS80" s="44"/>
      <c r="FT80" s="44"/>
      <c r="FU80" s="44"/>
      <c r="FV80" s="44"/>
      <c r="FW80" s="44"/>
      <c r="FX80" s="44"/>
      <c r="FY80" s="44"/>
      <c r="FZ80" s="44"/>
      <c r="GA80" s="44"/>
      <c r="GB80" s="44"/>
      <c r="GC80" s="44"/>
      <c r="GD80" s="44"/>
      <c r="GE80" s="44"/>
      <c r="GF80" s="44"/>
      <c r="GG80" s="44"/>
      <c r="GH80" s="44"/>
      <c r="GI80" s="44"/>
      <c r="GJ80" s="44"/>
      <c r="GK80" s="44"/>
      <c r="GL80" s="44"/>
      <c r="GM80" s="44"/>
      <c r="GN80" s="44"/>
      <c r="GO80" s="44"/>
      <c r="GP80" s="44"/>
      <c r="GQ80" s="44"/>
      <c r="GR80" s="44"/>
      <c r="GS80" s="44"/>
      <c r="GT80" s="44"/>
      <c r="GU80" s="44"/>
      <c r="GV80" s="44"/>
      <c r="GW80" s="44"/>
      <c r="GX80" s="44"/>
      <c r="GY80" s="44"/>
      <c r="GZ80" s="44"/>
      <c r="HA80" s="44"/>
      <c r="HB80" s="44"/>
      <c r="HC80" s="44"/>
      <c r="HD80" s="44"/>
      <c r="HE80" s="44"/>
      <c r="HF80" s="44"/>
      <c r="HG80" s="44"/>
      <c r="HH80" s="44"/>
      <c r="HI80" s="44"/>
      <c r="HJ80" s="44"/>
      <c r="HK80" s="44"/>
      <c r="HL80" s="44"/>
      <c r="HM80" s="44"/>
      <c r="HN80" s="44"/>
      <c r="HO80" s="44"/>
      <c r="HP80" s="44"/>
      <c r="HQ80" s="44"/>
      <c r="HR80" s="44"/>
      <c r="HS80" s="44"/>
      <c r="HT80" s="44"/>
      <c r="HU80" s="44"/>
      <c r="HV80" s="44"/>
      <c r="HW80" s="44"/>
      <c r="HX80" s="44"/>
      <c r="HY80" s="44"/>
      <c r="HZ80" s="44"/>
      <c r="IA80" s="44"/>
      <c r="IB80" s="44"/>
      <c r="IC80" s="44"/>
      <c r="ID80" s="44"/>
      <c r="IE80" s="44"/>
      <c r="IF80" s="44"/>
      <c r="IG80" s="44"/>
      <c r="IH80" s="44"/>
      <c r="II80" s="44"/>
      <c r="IJ80" s="44"/>
      <c r="IK80" s="44"/>
    </row>
    <row r="81" spans="1:245" ht="15.75" x14ac:dyDescent="0.2">
      <c r="A81" s="146"/>
      <c r="B81" s="18" t="s">
        <v>131</v>
      </c>
      <c r="C81" s="148">
        <v>2.67</v>
      </c>
      <c r="D81" s="101"/>
      <c r="E81" s="101">
        <v>0.3</v>
      </c>
      <c r="F81" s="101"/>
      <c r="G81" s="101">
        <v>40</v>
      </c>
      <c r="H81" s="102">
        <f t="shared" si="8"/>
        <v>1.0680000000000001</v>
      </c>
      <c r="I81" s="101"/>
      <c r="J81" s="147"/>
      <c r="K81" s="102"/>
      <c r="L81" s="103"/>
      <c r="M81" s="103"/>
      <c r="N81" s="102">
        <f t="shared" si="10"/>
        <v>1.3680000000000001</v>
      </c>
      <c r="O81" s="102">
        <f t="shared" si="11"/>
        <v>4.0380000000000003</v>
      </c>
      <c r="P81" s="147">
        <f t="shared" si="12"/>
        <v>403800</v>
      </c>
      <c r="Q81" s="147">
        <f t="shared" si="13"/>
        <v>28035</v>
      </c>
      <c r="R81" s="147">
        <f t="shared" si="14"/>
        <v>375765</v>
      </c>
      <c r="S81" s="147">
        <v>3</v>
      </c>
      <c r="T81" s="147">
        <f t="shared" si="9"/>
        <v>1127295</v>
      </c>
      <c r="U81" s="97" t="s">
        <v>305</v>
      </c>
      <c r="V81" s="112">
        <f t="shared" ca="1" si="15"/>
        <v>1844190</v>
      </c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  <c r="EI81" s="44"/>
      <c r="EJ81" s="44"/>
      <c r="EK81" s="44"/>
      <c r="EL81" s="44"/>
      <c r="EM81" s="44"/>
      <c r="EN81" s="44"/>
      <c r="EO81" s="44"/>
      <c r="EP81" s="44"/>
      <c r="EQ81" s="44"/>
      <c r="ER81" s="44"/>
      <c r="ES81" s="44"/>
      <c r="ET81" s="44"/>
      <c r="EU81" s="44"/>
      <c r="EV81" s="44"/>
      <c r="EW81" s="44"/>
      <c r="EX81" s="44"/>
      <c r="EY81" s="44"/>
      <c r="EZ81" s="44"/>
      <c r="FA81" s="44"/>
      <c r="FB81" s="44"/>
      <c r="FC81" s="44"/>
      <c r="FD81" s="44"/>
      <c r="FE81" s="44"/>
      <c r="FF81" s="44"/>
      <c r="FG81" s="44"/>
      <c r="FH81" s="44"/>
      <c r="FI81" s="44"/>
      <c r="FJ81" s="44"/>
      <c r="FK81" s="44"/>
      <c r="FL81" s="44"/>
      <c r="FM81" s="44"/>
      <c r="FN81" s="44"/>
      <c r="FO81" s="44"/>
      <c r="FP81" s="44"/>
      <c r="FQ81" s="44"/>
      <c r="FR81" s="44"/>
      <c r="FS81" s="44"/>
      <c r="FT81" s="44"/>
      <c r="FU81" s="44"/>
      <c r="FV81" s="44"/>
      <c r="FW81" s="44"/>
      <c r="FX81" s="44"/>
      <c r="FY81" s="44"/>
      <c r="FZ81" s="44"/>
      <c r="GA81" s="44"/>
      <c r="GB81" s="44"/>
      <c r="GC81" s="44"/>
      <c r="GD81" s="44"/>
      <c r="GE81" s="44"/>
      <c r="GF81" s="44"/>
      <c r="GG81" s="44"/>
      <c r="GH81" s="44"/>
      <c r="GI81" s="44"/>
      <c r="GJ81" s="44"/>
      <c r="GK81" s="44"/>
      <c r="GL81" s="44"/>
      <c r="GM81" s="44"/>
      <c r="GN81" s="44"/>
      <c r="GO81" s="44"/>
      <c r="GP81" s="44"/>
      <c r="GQ81" s="44"/>
      <c r="GR81" s="44"/>
      <c r="GS81" s="44"/>
      <c r="GT81" s="44"/>
      <c r="GU81" s="44"/>
      <c r="GV81" s="44"/>
      <c r="GW81" s="44"/>
      <c r="GX81" s="44"/>
      <c r="GY81" s="44"/>
      <c r="GZ81" s="44"/>
      <c r="HA81" s="44"/>
      <c r="HB81" s="44"/>
      <c r="HC81" s="44"/>
      <c r="HD81" s="44"/>
      <c r="HE81" s="44"/>
      <c r="HF81" s="44"/>
      <c r="HG81" s="44"/>
      <c r="HH81" s="44"/>
      <c r="HI81" s="44"/>
      <c r="HJ81" s="44"/>
      <c r="HK81" s="44"/>
      <c r="HL81" s="44"/>
      <c r="HM81" s="44"/>
      <c r="HN81" s="44"/>
      <c r="HO81" s="44"/>
      <c r="HP81" s="44"/>
      <c r="HQ81" s="44"/>
      <c r="HR81" s="44"/>
      <c r="HS81" s="44"/>
      <c r="HT81" s="44"/>
      <c r="HU81" s="44"/>
      <c r="HV81" s="44"/>
      <c r="HW81" s="44"/>
      <c r="HX81" s="44"/>
      <c r="HY81" s="44"/>
      <c r="HZ81" s="44"/>
      <c r="IA81" s="44"/>
      <c r="IB81" s="44"/>
      <c r="IC81" s="44"/>
      <c r="ID81" s="44"/>
      <c r="IE81" s="44"/>
      <c r="IF81" s="44"/>
      <c r="IG81" s="44"/>
      <c r="IH81" s="44"/>
      <c r="II81" s="44"/>
      <c r="IJ81" s="44"/>
      <c r="IK81" s="44"/>
    </row>
    <row r="82" spans="1:245" ht="15.75" x14ac:dyDescent="0.2">
      <c r="A82" s="146">
        <v>68</v>
      </c>
      <c r="B82" s="18" t="s">
        <v>133</v>
      </c>
      <c r="C82" s="101">
        <v>2.67</v>
      </c>
      <c r="D82" s="101"/>
      <c r="E82" s="101">
        <v>0.3</v>
      </c>
      <c r="F82" s="101">
        <v>0.3</v>
      </c>
      <c r="G82" s="101">
        <v>60</v>
      </c>
      <c r="H82" s="102">
        <f t="shared" si="8"/>
        <v>1.6019999999999999</v>
      </c>
      <c r="I82" s="101"/>
      <c r="J82" s="147"/>
      <c r="K82" s="102"/>
      <c r="L82" s="103"/>
      <c r="M82" s="103"/>
      <c r="N82" s="102">
        <f t="shared" si="10"/>
        <v>2.202</v>
      </c>
      <c r="O82" s="102">
        <f t="shared" si="11"/>
        <v>4.8719999999999999</v>
      </c>
      <c r="P82" s="147">
        <f t="shared" si="12"/>
        <v>487200</v>
      </c>
      <c r="Q82" s="147">
        <f t="shared" si="13"/>
        <v>28035</v>
      </c>
      <c r="R82" s="147">
        <f t="shared" si="14"/>
        <v>459165</v>
      </c>
      <c r="S82" s="147">
        <v>6</v>
      </c>
      <c r="T82" s="147">
        <f t="shared" si="9"/>
        <v>2754990</v>
      </c>
      <c r="U82" s="97"/>
      <c r="V82" s="112">
        <f t="shared" ca="1" si="15"/>
        <v>2754990</v>
      </c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  <c r="EI82" s="44"/>
      <c r="EJ82" s="44"/>
      <c r="EK82" s="44"/>
      <c r="EL82" s="44"/>
      <c r="EM82" s="44"/>
      <c r="EN82" s="44"/>
      <c r="EO82" s="44"/>
      <c r="EP82" s="44"/>
      <c r="EQ82" s="44"/>
      <c r="ER82" s="44"/>
      <c r="ES82" s="44"/>
      <c r="ET82" s="44"/>
      <c r="EU82" s="44"/>
      <c r="EV82" s="44"/>
      <c r="EW82" s="44"/>
      <c r="EX82" s="44"/>
      <c r="EY82" s="44"/>
      <c r="EZ82" s="44"/>
      <c r="FA82" s="44"/>
      <c r="FB82" s="44"/>
      <c r="FC82" s="44"/>
      <c r="FD82" s="44"/>
      <c r="FE82" s="44"/>
      <c r="FF82" s="44"/>
      <c r="FG82" s="44"/>
      <c r="FH82" s="44"/>
      <c r="FI82" s="44"/>
      <c r="FJ82" s="44"/>
      <c r="FK82" s="44"/>
      <c r="FL82" s="44"/>
      <c r="FM82" s="44"/>
      <c r="FN82" s="44"/>
      <c r="FO82" s="44"/>
      <c r="FP82" s="44"/>
      <c r="FQ82" s="44"/>
      <c r="FR82" s="44"/>
      <c r="FS82" s="44"/>
      <c r="FT82" s="44"/>
      <c r="FU82" s="44"/>
      <c r="FV82" s="44"/>
      <c r="FW82" s="44"/>
      <c r="FX82" s="44"/>
      <c r="FY82" s="44"/>
      <c r="FZ82" s="44"/>
      <c r="GA82" s="44"/>
      <c r="GB82" s="44"/>
      <c r="GC82" s="44"/>
      <c r="GD82" s="44"/>
      <c r="GE82" s="44"/>
      <c r="GF82" s="44"/>
      <c r="GG82" s="44"/>
      <c r="GH82" s="44"/>
      <c r="GI82" s="44"/>
      <c r="GJ82" s="44"/>
      <c r="GK82" s="44"/>
      <c r="GL82" s="44"/>
      <c r="GM82" s="44"/>
      <c r="GN82" s="44"/>
      <c r="GO82" s="44"/>
      <c r="GP82" s="44"/>
      <c r="GQ82" s="44"/>
      <c r="GR82" s="44"/>
      <c r="GS82" s="44"/>
      <c r="GT82" s="44"/>
      <c r="GU82" s="44"/>
      <c r="GV82" s="44"/>
      <c r="GW82" s="44"/>
      <c r="GX82" s="44"/>
      <c r="GY82" s="44"/>
      <c r="GZ82" s="44"/>
      <c r="HA82" s="44"/>
      <c r="HB82" s="44"/>
      <c r="HC82" s="44"/>
      <c r="HD82" s="44"/>
      <c r="HE82" s="44"/>
      <c r="HF82" s="44"/>
      <c r="HG82" s="44"/>
      <c r="HH82" s="44"/>
      <c r="HI82" s="44"/>
      <c r="HJ82" s="44"/>
      <c r="HK82" s="44"/>
      <c r="HL82" s="44"/>
      <c r="HM82" s="44"/>
      <c r="HN82" s="44"/>
      <c r="HO82" s="44"/>
      <c r="HP82" s="44"/>
      <c r="HQ82" s="44"/>
      <c r="HR82" s="44"/>
      <c r="HS82" s="44"/>
      <c r="HT82" s="44"/>
      <c r="HU82" s="44"/>
      <c r="HV82" s="44"/>
      <c r="HW82" s="44"/>
      <c r="HX82" s="44"/>
      <c r="HY82" s="44"/>
      <c r="HZ82" s="44"/>
      <c r="IA82" s="44"/>
      <c r="IB82" s="44"/>
      <c r="IC82" s="44"/>
      <c r="ID82" s="44"/>
      <c r="IE82" s="44"/>
      <c r="IF82" s="44"/>
      <c r="IG82" s="44"/>
      <c r="IH82" s="44"/>
      <c r="II82" s="44"/>
      <c r="IJ82" s="44"/>
      <c r="IK82" s="44"/>
    </row>
    <row r="83" spans="1:245" ht="15.75" x14ac:dyDescent="0.2">
      <c r="A83" s="146">
        <v>69</v>
      </c>
      <c r="B83" s="18" t="s">
        <v>135</v>
      </c>
      <c r="C83" s="102">
        <v>2.66</v>
      </c>
      <c r="D83" s="101"/>
      <c r="E83" s="101">
        <v>0.3</v>
      </c>
      <c r="F83" s="101"/>
      <c r="G83" s="101">
        <v>40</v>
      </c>
      <c r="H83" s="102">
        <f t="shared" si="8"/>
        <v>1.0640000000000001</v>
      </c>
      <c r="I83" s="101"/>
      <c r="J83" s="147"/>
      <c r="K83" s="148"/>
      <c r="L83" s="103"/>
      <c r="M83" s="103"/>
      <c r="N83" s="102">
        <f t="shared" si="10"/>
        <v>1.3640000000000001</v>
      </c>
      <c r="O83" s="102">
        <f t="shared" si="11"/>
        <v>4.024</v>
      </c>
      <c r="P83" s="147">
        <f t="shared" si="12"/>
        <v>402400</v>
      </c>
      <c r="Q83" s="147">
        <f t="shared" si="13"/>
        <v>27930</v>
      </c>
      <c r="R83" s="147">
        <f t="shared" si="14"/>
        <v>374470</v>
      </c>
      <c r="S83" s="147">
        <v>3</v>
      </c>
      <c r="T83" s="147">
        <f t="shared" si="9"/>
        <v>1123410</v>
      </c>
      <c r="U83" s="97" t="s">
        <v>306</v>
      </c>
      <c r="V83" s="112">
        <f t="shared" ca="1" si="15"/>
        <v>1123410</v>
      </c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  <c r="EI83" s="44"/>
      <c r="EJ83" s="44"/>
      <c r="EK83" s="44"/>
      <c r="EL83" s="44"/>
      <c r="EM83" s="44"/>
      <c r="EN83" s="44"/>
      <c r="EO83" s="44"/>
      <c r="EP83" s="44"/>
      <c r="EQ83" s="44"/>
      <c r="ER83" s="44"/>
      <c r="ES83" s="44"/>
      <c r="ET83" s="44"/>
      <c r="EU83" s="44"/>
      <c r="EV83" s="44"/>
      <c r="EW83" s="44"/>
      <c r="EX83" s="44"/>
      <c r="EY83" s="44"/>
      <c r="EZ83" s="44"/>
      <c r="FA83" s="44"/>
      <c r="FB83" s="44"/>
      <c r="FC83" s="44"/>
      <c r="FD83" s="44"/>
      <c r="FE83" s="44"/>
      <c r="FF83" s="44"/>
      <c r="FG83" s="44"/>
      <c r="FH83" s="44"/>
      <c r="FI83" s="44"/>
      <c r="FJ83" s="44"/>
      <c r="FK83" s="44"/>
      <c r="FL83" s="44"/>
      <c r="FM83" s="44"/>
      <c r="FN83" s="44"/>
      <c r="FO83" s="44"/>
      <c r="FP83" s="44"/>
      <c r="FQ83" s="44"/>
      <c r="FR83" s="44"/>
      <c r="FS83" s="44"/>
      <c r="FT83" s="44"/>
      <c r="FU83" s="44"/>
      <c r="FV83" s="44"/>
      <c r="FW83" s="44"/>
      <c r="FX83" s="44"/>
      <c r="FY83" s="44"/>
      <c r="FZ83" s="44"/>
      <c r="GA83" s="44"/>
      <c r="GB83" s="44"/>
      <c r="GC83" s="44"/>
      <c r="GD83" s="44"/>
      <c r="GE83" s="44"/>
      <c r="GF83" s="44"/>
      <c r="GG83" s="44"/>
      <c r="GH83" s="44"/>
      <c r="GI83" s="44"/>
      <c r="GJ83" s="44"/>
      <c r="GK83" s="44"/>
      <c r="GL83" s="44"/>
      <c r="GM83" s="44"/>
      <c r="GN83" s="44"/>
      <c r="GO83" s="44"/>
      <c r="GP83" s="44"/>
      <c r="GQ83" s="44"/>
      <c r="GR83" s="44"/>
      <c r="GS83" s="44"/>
      <c r="GT83" s="44"/>
      <c r="GU83" s="44"/>
      <c r="GV83" s="44"/>
      <c r="GW83" s="44"/>
      <c r="GX83" s="44"/>
      <c r="GY83" s="44"/>
      <c r="GZ83" s="44"/>
      <c r="HA83" s="44"/>
      <c r="HB83" s="44"/>
      <c r="HC83" s="44"/>
      <c r="HD83" s="44"/>
      <c r="HE83" s="44"/>
      <c r="HF83" s="44"/>
      <c r="HG83" s="44"/>
      <c r="HH83" s="44"/>
      <c r="HI83" s="44"/>
      <c r="HJ83" s="44"/>
      <c r="HK83" s="44"/>
      <c r="HL83" s="44"/>
      <c r="HM83" s="44"/>
      <c r="HN83" s="44"/>
      <c r="HO83" s="44"/>
      <c r="HP83" s="44"/>
      <c r="HQ83" s="44"/>
      <c r="HR83" s="44"/>
      <c r="HS83" s="44"/>
      <c r="HT83" s="44"/>
      <c r="HU83" s="44"/>
      <c r="HV83" s="44"/>
      <c r="HW83" s="44"/>
      <c r="HX83" s="44"/>
      <c r="HY83" s="44"/>
      <c r="HZ83" s="44"/>
      <c r="IA83" s="44"/>
      <c r="IB83" s="44"/>
      <c r="IC83" s="44"/>
      <c r="ID83" s="44"/>
      <c r="IE83" s="44"/>
      <c r="IF83" s="44"/>
      <c r="IG83" s="44"/>
      <c r="IH83" s="44"/>
      <c r="II83" s="44"/>
      <c r="IJ83" s="44"/>
      <c r="IK83" s="44"/>
    </row>
    <row r="84" spans="1:245" ht="15.75" x14ac:dyDescent="0.2">
      <c r="A84" s="146">
        <v>70</v>
      </c>
      <c r="B84" s="18" t="s">
        <v>137</v>
      </c>
      <c r="C84" s="148">
        <v>4.0599999999999996</v>
      </c>
      <c r="D84" s="101"/>
      <c r="E84" s="101">
        <v>0.3</v>
      </c>
      <c r="F84" s="101"/>
      <c r="G84" s="101">
        <v>40</v>
      </c>
      <c r="H84" s="102">
        <f t="shared" si="8"/>
        <v>1.7214399999999999</v>
      </c>
      <c r="I84" s="101"/>
      <c r="J84" s="147">
        <v>6</v>
      </c>
      <c r="K84" s="102">
        <f>C84*J84/100</f>
        <v>0.24359999999999998</v>
      </c>
      <c r="L84" s="103"/>
      <c r="M84" s="103"/>
      <c r="N84" s="102">
        <f t="shared" si="10"/>
        <v>2.2650399999999995</v>
      </c>
      <c r="O84" s="102">
        <f t="shared" si="11"/>
        <v>6.3250399999999996</v>
      </c>
      <c r="P84" s="147">
        <f t="shared" si="12"/>
        <v>632504</v>
      </c>
      <c r="Q84" s="147">
        <f t="shared" si="13"/>
        <v>45187.799999999996</v>
      </c>
      <c r="R84" s="147">
        <f t="shared" si="14"/>
        <v>587316.19999999995</v>
      </c>
      <c r="S84" s="147">
        <v>6</v>
      </c>
      <c r="T84" s="147">
        <f t="shared" si="9"/>
        <v>3523897.1999999997</v>
      </c>
      <c r="U84" s="97"/>
      <c r="V84" s="112">
        <f t="shared" ca="1" si="15"/>
        <v>3523897.1999999997</v>
      </c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  <c r="EI84" s="44"/>
      <c r="EJ84" s="44"/>
      <c r="EK84" s="44"/>
      <c r="EL84" s="44"/>
      <c r="EM84" s="44"/>
      <c r="EN84" s="44"/>
      <c r="EO84" s="44"/>
      <c r="EP84" s="44"/>
      <c r="EQ84" s="44"/>
      <c r="ER84" s="44"/>
      <c r="ES84" s="44"/>
      <c r="ET84" s="44"/>
      <c r="EU84" s="44"/>
      <c r="EV84" s="44"/>
      <c r="EW84" s="44"/>
      <c r="EX84" s="44"/>
      <c r="EY84" s="44"/>
      <c r="EZ84" s="44"/>
      <c r="FA84" s="44"/>
      <c r="FB84" s="44"/>
      <c r="FC84" s="44"/>
      <c r="FD84" s="44"/>
      <c r="FE84" s="44"/>
      <c r="FF84" s="44"/>
      <c r="FG84" s="44"/>
      <c r="FH84" s="44"/>
      <c r="FI84" s="44"/>
      <c r="FJ84" s="44"/>
      <c r="FK84" s="44"/>
      <c r="FL84" s="44"/>
      <c r="FM84" s="44"/>
      <c r="FN84" s="44"/>
      <c r="FO84" s="44"/>
      <c r="FP84" s="44"/>
      <c r="FQ84" s="44"/>
      <c r="FR84" s="44"/>
      <c r="FS84" s="44"/>
      <c r="FT84" s="44"/>
      <c r="FU84" s="44"/>
      <c r="FV84" s="44"/>
      <c r="FW84" s="44"/>
      <c r="FX84" s="44"/>
      <c r="FY84" s="44"/>
      <c r="FZ84" s="44"/>
      <c r="GA84" s="44"/>
      <c r="GB84" s="44"/>
      <c r="GC84" s="44"/>
      <c r="GD84" s="44"/>
      <c r="GE84" s="44"/>
      <c r="GF84" s="44"/>
      <c r="GG84" s="44"/>
      <c r="GH84" s="44"/>
      <c r="GI84" s="44"/>
      <c r="GJ84" s="44"/>
      <c r="GK84" s="44"/>
      <c r="GL84" s="44"/>
      <c r="GM84" s="44"/>
      <c r="GN84" s="44"/>
      <c r="GO84" s="44"/>
      <c r="GP84" s="44"/>
      <c r="GQ84" s="44"/>
      <c r="GR84" s="44"/>
      <c r="GS84" s="44"/>
      <c r="GT84" s="44"/>
      <c r="GU84" s="44"/>
      <c r="GV84" s="44"/>
      <c r="GW84" s="44"/>
      <c r="GX84" s="44"/>
      <c r="GY84" s="44"/>
      <c r="GZ84" s="44"/>
      <c r="HA84" s="44"/>
      <c r="HB84" s="44"/>
      <c r="HC84" s="44"/>
      <c r="HD84" s="44"/>
      <c r="HE84" s="44"/>
      <c r="HF84" s="44"/>
      <c r="HG84" s="44"/>
      <c r="HH84" s="44"/>
      <c r="HI84" s="44"/>
      <c r="HJ84" s="44"/>
      <c r="HK84" s="44"/>
      <c r="HL84" s="44"/>
      <c r="HM84" s="44"/>
      <c r="HN84" s="44"/>
      <c r="HO84" s="44"/>
      <c r="HP84" s="44"/>
      <c r="HQ84" s="44"/>
      <c r="HR84" s="44"/>
      <c r="HS84" s="44"/>
      <c r="HT84" s="44"/>
      <c r="HU84" s="44"/>
      <c r="HV84" s="44"/>
      <c r="HW84" s="44"/>
      <c r="HX84" s="44"/>
      <c r="HY84" s="44"/>
      <c r="HZ84" s="44"/>
      <c r="IA84" s="44"/>
      <c r="IB84" s="44"/>
      <c r="IC84" s="44"/>
      <c r="ID84" s="44"/>
      <c r="IE84" s="44"/>
      <c r="IF84" s="44"/>
      <c r="IG84" s="44"/>
      <c r="IH84" s="44"/>
      <c r="II84" s="44"/>
      <c r="IJ84" s="44"/>
      <c r="IK84" s="44"/>
    </row>
    <row r="85" spans="1:245" ht="15.75" x14ac:dyDescent="0.2">
      <c r="A85" s="146">
        <v>71</v>
      </c>
      <c r="B85" s="18" t="s">
        <v>139</v>
      </c>
      <c r="C85" s="148">
        <v>2.46</v>
      </c>
      <c r="D85" s="101"/>
      <c r="E85" s="101">
        <v>0.3</v>
      </c>
      <c r="F85" s="103"/>
      <c r="G85" s="101">
        <v>40</v>
      </c>
      <c r="H85" s="102">
        <f t="shared" si="8"/>
        <v>0.9840000000000001</v>
      </c>
      <c r="I85" s="101"/>
      <c r="J85" s="147"/>
      <c r="K85" s="102"/>
      <c r="L85" s="103"/>
      <c r="M85" s="103"/>
      <c r="N85" s="102">
        <f t="shared" si="10"/>
        <v>1.284</v>
      </c>
      <c r="O85" s="102">
        <f t="shared" si="11"/>
        <v>3.7439999999999998</v>
      </c>
      <c r="P85" s="147">
        <f t="shared" si="12"/>
        <v>374400</v>
      </c>
      <c r="Q85" s="147">
        <f t="shared" si="13"/>
        <v>25829.999999999996</v>
      </c>
      <c r="R85" s="147">
        <f t="shared" si="14"/>
        <v>348570</v>
      </c>
      <c r="S85" s="147">
        <v>6</v>
      </c>
      <c r="T85" s="147">
        <f t="shared" si="9"/>
        <v>2091420</v>
      </c>
      <c r="U85" s="97"/>
      <c r="V85" s="112">
        <f t="shared" ca="1" si="15"/>
        <v>2091420</v>
      </c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44"/>
      <c r="ES85" s="44"/>
      <c r="ET85" s="44"/>
      <c r="EU85" s="44"/>
      <c r="EV85" s="44"/>
      <c r="EW85" s="44"/>
      <c r="EX85" s="44"/>
      <c r="EY85" s="44"/>
      <c r="EZ85" s="44"/>
      <c r="FA85" s="44"/>
      <c r="FB85" s="44"/>
      <c r="FC85" s="44"/>
      <c r="FD85" s="44"/>
      <c r="FE85" s="44"/>
      <c r="FF85" s="44"/>
      <c r="FG85" s="44"/>
      <c r="FH85" s="44"/>
      <c r="FI85" s="44"/>
      <c r="FJ85" s="44"/>
      <c r="FK85" s="44"/>
      <c r="FL85" s="44"/>
      <c r="FM85" s="44"/>
      <c r="FN85" s="44"/>
      <c r="FO85" s="44"/>
      <c r="FP85" s="44"/>
      <c r="FQ85" s="44"/>
      <c r="FR85" s="44"/>
      <c r="FS85" s="44"/>
      <c r="FT85" s="44"/>
      <c r="FU85" s="44"/>
      <c r="FV85" s="44"/>
      <c r="FW85" s="44"/>
      <c r="FX85" s="44"/>
      <c r="FY85" s="44"/>
      <c r="FZ85" s="44"/>
      <c r="GA85" s="44"/>
      <c r="GB85" s="44"/>
      <c r="GC85" s="44"/>
      <c r="GD85" s="44"/>
      <c r="GE85" s="44"/>
      <c r="GF85" s="44"/>
      <c r="GG85" s="44"/>
      <c r="GH85" s="44"/>
      <c r="GI85" s="44"/>
      <c r="GJ85" s="44"/>
      <c r="GK85" s="44"/>
      <c r="GL85" s="44"/>
      <c r="GM85" s="44"/>
      <c r="GN85" s="44"/>
      <c r="GO85" s="44"/>
      <c r="GP85" s="44"/>
      <c r="GQ85" s="44"/>
      <c r="GR85" s="44"/>
      <c r="GS85" s="44"/>
      <c r="GT85" s="44"/>
      <c r="GU85" s="44"/>
      <c r="GV85" s="44"/>
      <c r="GW85" s="44"/>
      <c r="GX85" s="44"/>
      <c r="GY85" s="44"/>
      <c r="GZ85" s="44"/>
      <c r="HA85" s="44"/>
      <c r="HB85" s="44"/>
      <c r="HC85" s="44"/>
      <c r="HD85" s="44"/>
      <c r="HE85" s="44"/>
      <c r="HF85" s="44"/>
      <c r="HG85" s="44"/>
      <c r="HH85" s="44"/>
      <c r="HI85" s="44"/>
      <c r="HJ85" s="44"/>
      <c r="HK85" s="44"/>
      <c r="HL85" s="44"/>
      <c r="HM85" s="44"/>
      <c r="HN85" s="44"/>
      <c r="HO85" s="44"/>
      <c r="HP85" s="44"/>
      <c r="HQ85" s="44"/>
      <c r="HR85" s="44"/>
      <c r="HS85" s="44"/>
      <c r="HT85" s="44"/>
      <c r="HU85" s="44"/>
      <c r="HV85" s="44"/>
      <c r="HW85" s="44"/>
      <c r="HX85" s="44"/>
      <c r="HY85" s="44"/>
      <c r="HZ85" s="44"/>
      <c r="IA85" s="44"/>
      <c r="IB85" s="44"/>
      <c r="IC85" s="44"/>
      <c r="ID85" s="44"/>
      <c r="IE85" s="44"/>
      <c r="IF85" s="44"/>
      <c r="IG85" s="44"/>
      <c r="IH85" s="44"/>
      <c r="II85" s="44"/>
      <c r="IJ85" s="44"/>
      <c r="IK85" s="44"/>
    </row>
    <row r="86" spans="1:245" ht="15.75" x14ac:dyDescent="0.2">
      <c r="A86" s="146">
        <v>72</v>
      </c>
      <c r="B86" s="18" t="s">
        <v>141</v>
      </c>
      <c r="C86" s="148">
        <v>4.6500000000000004</v>
      </c>
      <c r="D86" s="101"/>
      <c r="E86" s="101">
        <v>0.3</v>
      </c>
      <c r="F86" s="101"/>
      <c r="G86" s="101">
        <v>50</v>
      </c>
      <c r="H86" s="102">
        <f t="shared" si="8"/>
        <v>2.3250000000000002</v>
      </c>
      <c r="I86" s="101"/>
      <c r="J86" s="147"/>
      <c r="K86" s="102"/>
      <c r="L86" s="103"/>
      <c r="M86" s="103"/>
      <c r="N86" s="102">
        <f t="shared" si="10"/>
        <v>2.625</v>
      </c>
      <c r="O86" s="102">
        <f t="shared" si="11"/>
        <v>7.2750000000000004</v>
      </c>
      <c r="P86" s="147">
        <f t="shared" si="12"/>
        <v>727500</v>
      </c>
      <c r="Q86" s="147">
        <f t="shared" si="13"/>
        <v>48825</v>
      </c>
      <c r="R86" s="147">
        <f t="shared" si="14"/>
        <v>678675</v>
      </c>
      <c r="S86" s="147">
        <v>6</v>
      </c>
      <c r="T86" s="147">
        <f t="shared" si="9"/>
        <v>4072050</v>
      </c>
      <c r="U86" s="97"/>
      <c r="V86" s="112">
        <f t="shared" ca="1" si="15"/>
        <v>4072050</v>
      </c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  <c r="EI86" s="44"/>
      <c r="EJ86" s="44"/>
      <c r="EK86" s="44"/>
      <c r="EL86" s="44"/>
      <c r="EM86" s="44"/>
      <c r="EN86" s="44"/>
      <c r="EO86" s="44"/>
      <c r="EP86" s="44"/>
      <c r="EQ86" s="44"/>
      <c r="ER86" s="44"/>
      <c r="ES86" s="44"/>
      <c r="ET86" s="44"/>
      <c r="EU86" s="44"/>
      <c r="EV86" s="44"/>
      <c r="EW86" s="44"/>
      <c r="EX86" s="44"/>
      <c r="EY86" s="44"/>
      <c r="EZ86" s="44"/>
      <c r="FA86" s="44"/>
      <c r="FB86" s="44"/>
      <c r="FC86" s="44"/>
      <c r="FD86" s="44"/>
      <c r="FE86" s="44"/>
      <c r="FF86" s="44"/>
      <c r="FG86" s="44"/>
      <c r="FH86" s="44"/>
      <c r="FI86" s="44"/>
      <c r="FJ86" s="44"/>
      <c r="FK86" s="44"/>
      <c r="FL86" s="44"/>
      <c r="FM86" s="44"/>
      <c r="FN86" s="44"/>
      <c r="FO86" s="44"/>
      <c r="FP86" s="44"/>
      <c r="FQ86" s="44"/>
      <c r="FR86" s="44"/>
      <c r="FS86" s="44"/>
      <c r="FT86" s="44"/>
      <c r="FU86" s="44"/>
      <c r="FV86" s="44"/>
      <c r="FW86" s="44"/>
      <c r="FX86" s="44"/>
      <c r="FY86" s="44"/>
      <c r="FZ86" s="44"/>
      <c r="GA86" s="44"/>
      <c r="GB86" s="44"/>
      <c r="GC86" s="44"/>
      <c r="GD86" s="44"/>
      <c r="GE86" s="44"/>
      <c r="GF86" s="44"/>
      <c r="GG86" s="44"/>
      <c r="GH86" s="44"/>
      <c r="GI86" s="44"/>
      <c r="GJ86" s="44"/>
      <c r="GK86" s="44"/>
      <c r="GL86" s="44"/>
      <c r="GM86" s="44"/>
      <c r="GN86" s="44"/>
      <c r="GO86" s="44"/>
      <c r="GP86" s="44"/>
      <c r="GQ86" s="44"/>
      <c r="GR86" s="44"/>
      <c r="GS86" s="44"/>
      <c r="GT86" s="44"/>
      <c r="GU86" s="44"/>
      <c r="GV86" s="44"/>
      <c r="GW86" s="44"/>
      <c r="GX86" s="44"/>
      <c r="GY86" s="44"/>
      <c r="GZ86" s="44"/>
      <c r="HA86" s="44"/>
      <c r="HB86" s="44"/>
      <c r="HC86" s="44"/>
      <c r="HD86" s="44"/>
      <c r="HE86" s="44"/>
      <c r="HF86" s="44"/>
      <c r="HG86" s="44"/>
      <c r="HH86" s="44"/>
      <c r="HI86" s="44"/>
      <c r="HJ86" s="44"/>
      <c r="HK86" s="44"/>
      <c r="HL86" s="44"/>
      <c r="HM86" s="44"/>
      <c r="HN86" s="44"/>
      <c r="HO86" s="44"/>
      <c r="HP86" s="44"/>
      <c r="HQ86" s="44"/>
      <c r="HR86" s="44"/>
      <c r="HS86" s="44"/>
      <c r="HT86" s="44"/>
      <c r="HU86" s="44"/>
      <c r="HV86" s="44"/>
      <c r="HW86" s="44"/>
      <c r="HX86" s="44"/>
      <c r="HY86" s="44"/>
      <c r="HZ86" s="44"/>
      <c r="IA86" s="44"/>
      <c r="IB86" s="44"/>
      <c r="IC86" s="44"/>
      <c r="ID86" s="44"/>
      <c r="IE86" s="44"/>
      <c r="IF86" s="44"/>
      <c r="IG86" s="44"/>
      <c r="IH86" s="44"/>
      <c r="II86" s="44"/>
      <c r="IJ86" s="44"/>
      <c r="IK86" s="44"/>
    </row>
    <row r="87" spans="1:245" ht="15.75" x14ac:dyDescent="0.2">
      <c r="A87" s="146">
        <v>73</v>
      </c>
      <c r="B87" s="18" t="s">
        <v>143</v>
      </c>
      <c r="C87" s="102">
        <f>2.34</f>
        <v>2.34</v>
      </c>
      <c r="D87" s="101"/>
      <c r="E87" s="101">
        <f>0.3</f>
        <v>0.3</v>
      </c>
      <c r="F87" s="101"/>
      <c r="G87" s="101">
        <v>40</v>
      </c>
      <c r="H87" s="102">
        <f t="shared" si="8"/>
        <v>0.93599999999999994</v>
      </c>
      <c r="I87" s="101"/>
      <c r="J87" s="147"/>
      <c r="K87" s="102"/>
      <c r="L87" s="103"/>
      <c r="M87" s="103"/>
      <c r="N87" s="102">
        <f t="shared" si="10"/>
        <v>1.236</v>
      </c>
      <c r="O87" s="102">
        <f t="shared" si="11"/>
        <v>3.5759999999999996</v>
      </c>
      <c r="P87" s="147">
        <f t="shared" si="12"/>
        <v>357599.99999999994</v>
      </c>
      <c r="Q87" s="147">
        <f t="shared" si="13"/>
        <v>24569.999999999996</v>
      </c>
      <c r="R87" s="147">
        <f t="shared" si="14"/>
        <v>333029.99999999994</v>
      </c>
      <c r="S87" s="147">
        <v>6</v>
      </c>
      <c r="T87" s="147">
        <f t="shared" si="9"/>
        <v>1998179.9999999995</v>
      </c>
      <c r="U87" s="97"/>
      <c r="V87" s="112">
        <f t="shared" ca="1" si="15"/>
        <v>1998179.9999999995</v>
      </c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44"/>
      <c r="ES87" s="44"/>
      <c r="ET87" s="44"/>
      <c r="EU87" s="44"/>
      <c r="EV87" s="44"/>
      <c r="EW87" s="44"/>
      <c r="EX87" s="44"/>
      <c r="EY87" s="44"/>
      <c r="EZ87" s="44"/>
      <c r="FA87" s="44"/>
      <c r="FB87" s="44"/>
      <c r="FC87" s="44"/>
      <c r="FD87" s="44"/>
      <c r="FE87" s="44"/>
      <c r="FF87" s="44"/>
      <c r="FG87" s="44"/>
      <c r="FH87" s="44"/>
      <c r="FI87" s="44"/>
      <c r="FJ87" s="44"/>
      <c r="FK87" s="44"/>
      <c r="FL87" s="44"/>
      <c r="FM87" s="44"/>
      <c r="FN87" s="44"/>
      <c r="FO87" s="44"/>
      <c r="FP87" s="44"/>
      <c r="FQ87" s="44"/>
      <c r="FR87" s="44"/>
      <c r="FS87" s="44"/>
      <c r="FT87" s="44"/>
      <c r="FU87" s="44"/>
      <c r="FV87" s="44"/>
      <c r="FW87" s="44"/>
      <c r="FX87" s="44"/>
      <c r="FY87" s="44"/>
      <c r="FZ87" s="44"/>
      <c r="GA87" s="44"/>
      <c r="GB87" s="44"/>
      <c r="GC87" s="44"/>
      <c r="GD87" s="44"/>
      <c r="GE87" s="44"/>
      <c r="GF87" s="44"/>
      <c r="GG87" s="44"/>
      <c r="GH87" s="44"/>
      <c r="GI87" s="44"/>
      <c r="GJ87" s="44"/>
      <c r="GK87" s="44"/>
      <c r="GL87" s="44"/>
      <c r="GM87" s="44"/>
      <c r="GN87" s="44"/>
      <c r="GO87" s="44"/>
      <c r="GP87" s="44"/>
      <c r="GQ87" s="44"/>
      <c r="GR87" s="44"/>
      <c r="GS87" s="44"/>
      <c r="GT87" s="44"/>
      <c r="GU87" s="44"/>
      <c r="GV87" s="44"/>
      <c r="GW87" s="44"/>
      <c r="GX87" s="44"/>
      <c r="GY87" s="44"/>
      <c r="GZ87" s="44"/>
      <c r="HA87" s="44"/>
      <c r="HB87" s="44"/>
      <c r="HC87" s="44"/>
      <c r="HD87" s="44"/>
      <c r="HE87" s="44"/>
      <c r="HF87" s="44"/>
      <c r="HG87" s="44"/>
      <c r="HH87" s="44"/>
      <c r="HI87" s="44"/>
      <c r="HJ87" s="44"/>
      <c r="HK87" s="44"/>
      <c r="HL87" s="44"/>
      <c r="HM87" s="44"/>
      <c r="HN87" s="44"/>
      <c r="HO87" s="44"/>
      <c r="HP87" s="44"/>
      <c r="HQ87" s="44"/>
      <c r="HR87" s="44"/>
      <c r="HS87" s="44"/>
      <c r="HT87" s="44"/>
      <c r="HU87" s="44"/>
      <c r="HV87" s="44"/>
      <c r="HW87" s="44"/>
      <c r="HX87" s="44"/>
      <c r="HY87" s="44"/>
      <c r="HZ87" s="44"/>
      <c r="IA87" s="44"/>
      <c r="IB87" s="44"/>
      <c r="IC87" s="44"/>
      <c r="ID87" s="44"/>
      <c r="IE87" s="44"/>
      <c r="IF87" s="44"/>
      <c r="IG87" s="44"/>
      <c r="IH87" s="44"/>
      <c r="II87" s="44"/>
      <c r="IJ87" s="44"/>
      <c r="IK87" s="44"/>
    </row>
    <row r="88" spans="1:245" ht="15.75" x14ac:dyDescent="0.2">
      <c r="A88" s="146">
        <v>74</v>
      </c>
      <c r="B88" s="18" t="s">
        <v>145</v>
      </c>
      <c r="C88" s="148">
        <v>3.33</v>
      </c>
      <c r="D88" s="101">
        <v>0.4</v>
      </c>
      <c r="E88" s="101">
        <v>0.3</v>
      </c>
      <c r="F88" s="101">
        <v>0.4</v>
      </c>
      <c r="G88" s="101">
        <v>40</v>
      </c>
      <c r="H88" s="102">
        <f t="shared" si="8"/>
        <v>1.492</v>
      </c>
      <c r="I88" s="101"/>
      <c r="J88" s="147"/>
      <c r="K88" s="102"/>
      <c r="L88" s="103"/>
      <c r="M88" s="103"/>
      <c r="N88" s="102">
        <f t="shared" si="10"/>
        <v>2.5920000000000001</v>
      </c>
      <c r="O88" s="102">
        <f t="shared" si="11"/>
        <v>5.9220000000000006</v>
      </c>
      <c r="P88" s="147">
        <f t="shared" si="12"/>
        <v>592200.00000000012</v>
      </c>
      <c r="Q88" s="147">
        <f t="shared" si="13"/>
        <v>39165</v>
      </c>
      <c r="R88" s="147">
        <f t="shared" si="14"/>
        <v>553035.00000000012</v>
      </c>
      <c r="S88" s="147">
        <v>6</v>
      </c>
      <c r="T88" s="147">
        <f t="shared" si="9"/>
        <v>3318210.0000000009</v>
      </c>
      <c r="U88" s="97"/>
      <c r="V88" s="112">
        <f t="shared" ca="1" si="15"/>
        <v>3318210.0000000009</v>
      </c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</row>
    <row r="89" spans="1:245" ht="15.75" x14ac:dyDescent="0.2">
      <c r="A89" s="146">
        <v>75</v>
      </c>
      <c r="B89" s="18" t="s">
        <v>147</v>
      </c>
      <c r="C89" s="101">
        <v>2.67</v>
      </c>
      <c r="D89" s="101"/>
      <c r="E89" s="101">
        <v>0.3</v>
      </c>
      <c r="F89" s="101"/>
      <c r="G89" s="101">
        <v>40</v>
      </c>
      <c r="H89" s="102">
        <f t="shared" si="8"/>
        <v>1.0680000000000001</v>
      </c>
      <c r="I89" s="101"/>
      <c r="J89" s="147"/>
      <c r="K89" s="148"/>
      <c r="L89" s="103"/>
      <c r="M89" s="103"/>
      <c r="N89" s="102">
        <f t="shared" si="10"/>
        <v>1.3680000000000001</v>
      </c>
      <c r="O89" s="102">
        <f t="shared" si="11"/>
        <v>4.0380000000000003</v>
      </c>
      <c r="P89" s="147">
        <f t="shared" si="12"/>
        <v>403800</v>
      </c>
      <c r="Q89" s="147">
        <f t="shared" si="13"/>
        <v>28035</v>
      </c>
      <c r="R89" s="147">
        <f t="shared" si="14"/>
        <v>375765</v>
      </c>
      <c r="S89" s="147">
        <v>6</v>
      </c>
      <c r="T89" s="147">
        <f t="shared" si="9"/>
        <v>2254590</v>
      </c>
      <c r="U89" s="97"/>
      <c r="V89" s="112">
        <f t="shared" ca="1" si="15"/>
        <v>2254590</v>
      </c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  <c r="EJ89" s="44"/>
      <c r="EK89" s="44"/>
      <c r="EL89" s="44"/>
      <c r="EM89" s="44"/>
      <c r="EN89" s="44"/>
      <c r="EO89" s="44"/>
      <c r="EP89" s="44"/>
      <c r="EQ89" s="44"/>
      <c r="ER89" s="44"/>
      <c r="ES89" s="44"/>
      <c r="ET89" s="44"/>
      <c r="EU89" s="44"/>
      <c r="EV89" s="44"/>
      <c r="EW89" s="44"/>
      <c r="EX89" s="44"/>
      <c r="EY89" s="44"/>
      <c r="EZ89" s="44"/>
      <c r="FA89" s="44"/>
      <c r="FB89" s="44"/>
      <c r="FC89" s="44"/>
      <c r="FD89" s="44"/>
      <c r="FE89" s="44"/>
      <c r="FF89" s="44"/>
      <c r="FG89" s="44"/>
      <c r="FH89" s="44"/>
      <c r="FI89" s="44"/>
      <c r="FJ89" s="44"/>
      <c r="FK89" s="44"/>
      <c r="FL89" s="44"/>
      <c r="FM89" s="44"/>
      <c r="FN89" s="44"/>
      <c r="FO89" s="44"/>
      <c r="FP89" s="44"/>
      <c r="FQ89" s="44"/>
      <c r="FR89" s="44"/>
      <c r="FS89" s="44"/>
      <c r="FT89" s="44"/>
      <c r="FU89" s="44"/>
      <c r="FV89" s="44"/>
      <c r="FW89" s="44"/>
      <c r="FX89" s="44"/>
      <c r="FY89" s="44"/>
      <c r="FZ89" s="44"/>
      <c r="GA89" s="44"/>
      <c r="GB89" s="44"/>
      <c r="GC89" s="44"/>
      <c r="GD89" s="44"/>
      <c r="GE89" s="44"/>
      <c r="GF89" s="44"/>
      <c r="GG89" s="44"/>
      <c r="GH89" s="44"/>
      <c r="GI89" s="44"/>
      <c r="GJ89" s="44"/>
      <c r="GK89" s="44"/>
      <c r="GL89" s="44"/>
      <c r="GM89" s="44"/>
      <c r="GN89" s="44"/>
      <c r="GO89" s="44"/>
      <c r="GP89" s="44"/>
      <c r="GQ89" s="44"/>
      <c r="GR89" s="44"/>
      <c r="GS89" s="44"/>
      <c r="GT89" s="44"/>
      <c r="GU89" s="44"/>
      <c r="GV89" s="44"/>
      <c r="GW89" s="44"/>
      <c r="GX89" s="44"/>
      <c r="GY89" s="44"/>
      <c r="GZ89" s="44"/>
      <c r="HA89" s="44"/>
      <c r="HB89" s="44"/>
      <c r="HC89" s="44"/>
      <c r="HD89" s="44"/>
      <c r="HE89" s="44"/>
      <c r="HF89" s="44"/>
      <c r="HG89" s="44"/>
      <c r="HH89" s="44"/>
      <c r="HI89" s="44"/>
      <c r="HJ89" s="44"/>
      <c r="HK89" s="44"/>
      <c r="HL89" s="44"/>
      <c r="HM89" s="44"/>
      <c r="HN89" s="44"/>
      <c r="HO89" s="44"/>
      <c r="HP89" s="44"/>
      <c r="HQ89" s="44"/>
      <c r="HR89" s="44"/>
      <c r="HS89" s="44"/>
      <c r="HT89" s="44"/>
      <c r="HU89" s="44"/>
      <c r="HV89" s="44"/>
      <c r="HW89" s="44"/>
      <c r="HX89" s="44"/>
      <c r="HY89" s="44"/>
      <c r="HZ89" s="44"/>
      <c r="IA89" s="44"/>
      <c r="IB89" s="44"/>
      <c r="IC89" s="44"/>
      <c r="ID89" s="44"/>
      <c r="IE89" s="44"/>
      <c r="IF89" s="44"/>
      <c r="IG89" s="44"/>
      <c r="IH89" s="44"/>
      <c r="II89" s="44"/>
      <c r="IJ89" s="44"/>
      <c r="IK89" s="44"/>
    </row>
    <row r="90" spans="1:245" ht="15.75" x14ac:dyDescent="0.2">
      <c r="A90" s="146">
        <v>76</v>
      </c>
      <c r="B90" s="18" t="s">
        <v>149</v>
      </c>
      <c r="C90" s="148">
        <f>3.06+0.06</f>
        <v>3.12</v>
      </c>
      <c r="D90" s="101"/>
      <c r="E90" s="101">
        <v>0.3</v>
      </c>
      <c r="F90" s="101">
        <v>0.4</v>
      </c>
      <c r="G90" s="101">
        <v>40</v>
      </c>
      <c r="H90" s="102">
        <f t="shared" si="8"/>
        <v>1.2480000000000002</v>
      </c>
      <c r="I90" s="101"/>
      <c r="J90" s="147"/>
      <c r="K90" s="102"/>
      <c r="L90" s="103"/>
      <c r="M90" s="103"/>
      <c r="N90" s="102">
        <f>(D90+E90+I90+F90+H90+K90+L90+M90)</f>
        <v>1.9480000000000002</v>
      </c>
      <c r="O90" s="102">
        <f t="shared" si="11"/>
        <v>5.0680000000000005</v>
      </c>
      <c r="P90" s="147">
        <f t="shared" si="12"/>
        <v>506800.00000000006</v>
      </c>
      <c r="Q90" s="147">
        <f t="shared" si="13"/>
        <v>32760</v>
      </c>
      <c r="R90" s="147">
        <f t="shared" si="14"/>
        <v>474040.00000000006</v>
      </c>
      <c r="S90" s="147">
        <v>6</v>
      </c>
      <c r="T90" s="147">
        <f t="shared" si="9"/>
        <v>2844240.0000000005</v>
      </c>
      <c r="U90" s="97"/>
      <c r="V90" s="112">
        <f t="shared" ca="1" si="15"/>
        <v>2844240.0000000005</v>
      </c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  <c r="EI90" s="44"/>
      <c r="EJ90" s="44"/>
      <c r="EK90" s="44"/>
      <c r="EL90" s="44"/>
      <c r="EM90" s="44"/>
      <c r="EN90" s="44"/>
      <c r="EO90" s="44"/>
      <c r="EP90" s="44"/>
      <c r="EQ90" s="44"/>
      <c r="ER90" s="44"/>
      <c r="ES90" s="44"/>
      <c r="ET90" s="44"/>
      <c r="EU90" s="44"/>
      <c r="EV90" s="44"/>
      <c r="EW90" s="44"/>
      <c r="EX90" s="44"/>
      <c r="EY90" s="44"/>
      <c r="EZ90" s="44"/>
      <c r="FA90" s="44"/>
      <c r="FB90" s="44"/>
      <c r="FC90" s="44"/>
      <c r="FD90" s="44"/>
      <c r="FE90" s="44"/>
      <c r="FF90" s="44"/>
      <c r="FG90" s="44"/>
      <c r="FH90" s="44"/>
      <c r="FI90" s="44"/>
      <c r="FJ90" s="44"/>
      <c r="FK90" s="44"/>
      <c r="FL90" s="44"/>
      <c r="FM90" s="44"/>
      <c r="FN90" s="44"/>
      <c r="FO90" s="44"/>
      <c r="FP90" s="44"/>
      <c r="FQ90" s="44"/>
      <c r="FR90" s="44"/>
      <c r="FS90" s="44"/>
      <c r="FT90" s="44"/>
      <c r="FU90" s="44"/>
      <c r="FV90" s="44"/>
      <c r="FW90" s="44"/>
      <c r="FX90" s="44"/>
      <c r="FY90" s="44"/>
      <c r="FZ90" s="44"/>
      <c r="GA90" s="44"/>
      <c r="GB90" s="44"/>
      <c r="GC90" s="44"/>
      <c r="GD90" s="44"/>
      <c r="GE90" s="44"/>
      <c r="GF90" s="44"/>
      <c r="GG90" s="44"/>
      <c r="GH90" s="44"/>
      <c r="GI90" s="44"/>
      <c r="GJ90" s="44"/>
      <c r="GK90" s="44"/>
      <c r="GL90" s="44"/>
      <c r="GM90" s="44"/>
      <c r="GN90" s="44"/>
      <c r="GO90" s="44"/>
      <c r="GP90" s="44"/>
      <c r="GQ90" s="44"/>
      <c r="GR90" s="44"/>
      <c r="GS90" s="44"/>
      <c r="GT90" s="44"/>
      <c r="GU90" s="44"/>
      <c r="GV90" s="44"/>
      <c r="GW90" s="44"/>
      <c r="GX90" s="44"/>
      <c r="GY90" s="44"/>
      <c r="GZ90" s="44"/>
      <c r="HA90" s="44"/>
      <c r="HB90" s="44"/>
      <c r="HC90" s="44"/>
      <c r="HD90" s="44"/>
      <c r="HE90" s="44"/>
      <c r="HF90" s="44"/>
      <c r="HG90" s="44"/>
      <c r="HH90" s="44"/>
      <c r="HI90" s="44"/>
      <c r="HJ90" s="44"/>
      <c r="HK90" s="44"/>
      <c r="HL90" s="44"/>
      <c r="HM90" s="44"/>
      <c r="HN90" s="44"/>
      <c r="HO90" s="44"/>
      <c r="HP90" s="44"/>
      <c r="HQ90" s="44"/>
      <c r="HR90" s="44"/>
      <c r="HS90" s="44"/>
      <c r="HT90" s="44"/>
      <c r="HU90" s="44"/>
      <c r="HV90" s="44"/>
      <c r="HW90" s="44"/>
      <c r="HX90" s="44"/>
      <c r="HY90" s="44"/>
      <c r="HZ90" s="44"/>
      <c r="IA90" s="44"/>
      <c r="IB90" s="44"/>
      <c r="IC90" s="44"/>
      <c r="ID90" s="44"/>
      <c r="IE90" s="44"/>
      <c r="IF90" s="44"/>
      <c r="IG90" s="44"/>
      <c r="IH90" s="44"/>
      <c r="II90" s="44"/>
      <c r="IJ90" s="44"/>
      <c r="IK90" s="44"/>
    </row>
    <row r="91" spans="1:245" ht="15.75" x14ac:dyDescent="0.2">
      <c r="A91" s="146">
        <v>77</v>
      </c>
      <c r="B91" s="18" t="s">
        <v>151</v>
      </c>
      <c r="C91" s="101">
        <v>4.0599999999999996</v>
      </c>
      <c r="D91" s="101"/>
      <c r="E91" s="101">
        <v>0.3</v>
      </c>
      <c r="F91" s="101">
        <v>0.3</v>
      </c>
      <c r="G91" s="101">
        <v>70</v>
      </c>
      <c r="H91" s="102">
        <f t="shared" si="8"/>
        <v>3.0977799999999998</v>
      </c>
      <c r="I91" s="101"/>
      <c r="J91" s="147">
        <v>9</v>
      </c>
      <c r="K91" s="102">
        <f>C91*J91/100</f>
        <v>0.3654</v>
      </c>
      <c r="L91" s="103"/>
      <c r="M91" s="103"/>
      <c r="N91" s="102">
        <f t="shared" si="10"/>
        <v>4.06318</v>
      </c>
      <c r="O91" s="102">
        <f t="shared" si="11"/>
        <v>8.1231799999999996</v>
      </c>
      <c r="P91" s="147">
        <f t="shared" si="12"/>
        <v>812318</v>
      </c>
      <c r="Q91" s="147">
        <f t="shared" si="13"/>
        <v>46466.7</v>
      </c>
      <c r="R91" s="147">
        <f t="shared" si="14"/>
        <v>765851.3</v>
      </c>
      <c r="S91" s="147">
        <v>6</v>
      </c>
      <c r="T91" s="147">
        <f t="shared" si="9"/>
        <v>4595107.8000000007</v>
      </c>
      <c r="U91" s="97"/>
      <c r="V91" s="112">
        <f t="shared" ca="1" si="15"/>
        <v>4595107.8000000007</v>
      </c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4"/>
      <c r="ES91" s="44"/>
      <c r="ET91" s="44"/>
      <c r="EU91" s="44"/>
      <c r="EV91" s="44"/>
      <c r="EW91" s="44"/>
      <c r="EX91" s="44"/>
      <c r="EY91" s="44"/>
      <c r="EZ91" s="44"/>
      <c r="FA91" s="44"/>
      <c r="FB91" s="44"/>
      <c r="FC91" s="44"/>
      <c r="FD91" s="44"/>
      <c r="FE91" s="44"/>
      <c r="FF91" s="44"/>
      <c r="FG91" s="44"/>
      <c r="FH91" s="44"/>
      <c r="FI91" s="44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4"/>
      <c r="FU91" s="44"/>
      <c r="FV91" s="44"/>
      <c r="FW91" s="44"/>
      <c r="FX91" s="44"/>
      <c r="FY91" s="44"/>
      <c r="FZ91" s="44"/>
      <c r="GA91" s="44"/>
      <c r="GB91" s="44"/>
      <c r="GC91" s="44"/>
      <c r="GD91" s="44"/>
      <c r="GE91" s="44"/>
      <c r="GF91" s="44"/>
      <c r="GG91" s="44"/>
      <c r="GH91" s="44"/>
      <c r="GI91" s="44"/>
      <c r="GJ91" s="44"/>
      <c r="GK91" s="44"/>
      <c r="GL91" s="44"/>
      <c r="GM91" s="44"/>
      <c r="GN91" s="44"/>
      <c r="GO91" s="44"/>
      <c r="GP91" s="44"/>
      <c r="GQ91" s="44"/>
      <c r="GR91" s="44"/>
      <c r="GS91" s="44"/>
      <c r="GT91" s="44"/>
      <c r="GU91" s="44"/>
      <c r="GV91" s="44"/>
      <c r="GW91" s="44"/>
      <c r="GX91" s="44"/>
      <c r="GY91" s="44"/>
      <c r="GZ91" s="44"/>
      <c r="HA91" s="44"/>
      <c r="HB91" s="44"/>
      <c r="HC91" s="44"/>
      <c r="HD91" s="44"/>
      <c r="HE91" s="44"/>
      <c r="HF91" s="44"/>
      <c r="HG91" s="44"/>
      <c r="HH91" s="44"/>
      <c r="HI91" s="44"/>
      <c r="HJ91" s="44"/>
      <c r="HK91" s="44"/>
      <c r="HL91" s="44"/>
      <c r="HM91" s="44"/>
      <c r="HN91" s="44"/>
      <c r="HO91" s="44"/>
      <c r="HP91" s="44"/>
      <c r="HQ91" s="44"/>
      <c r="HR91" s="44"/>
      <c r="HS91" s="44"/>
      <c r="HT91" s="44"/>
      <c r="HU91" s="44"/>
      <c r="HV91" s="44"/>
      <c r="HW91" s="44"/>
      <c r="HX91" s="44"/>
      <c r="HY91" s="44"/>
      <c r="HZ91" s="44"/>
      <c r="IA91" s="44"/>
      <c r="IB91" s="44"/>
      <c r="IC91" s="44"/>
      <c r="ID91" s="44"/>
      <c r="IE91" s="44"/>
      <c r="IF91" s="44"/>
      <c r="IG91" s="44"/>
      <c r="IH91" s="44"/>
      <c r="II91" s="44"/>
      <c r="IJ91" s="44"/>
      <c r="IK91" s="44"/>
    </row>
    <row r="92" spans="1:245" ht="15.75" x14ac:dyDescent="0.2">
      <c r="A92" s="146">
        <v>78</v>
      </c>
      <c r="B92" s="18" t="s">
        <v>153</v>
      </c>
      <c r="C92" s="101">
        <v>2.46</v>
      </c>
      <c r="D92" s="101"/>
      <c r="E92" s="101">
        <v>0.3</v>
      </c>
      <c r="F92" s="101">
        <v>0.3</v>
      </c>
      <c r="G92" s="101">
        <v>70</v>
      </c>
      <c r="H92" s="102">
        <f t="shared" si="8"/>
        <v>1.722</v>
      </c>
      <c r="I92" s="101"/>
      <c r="J92" s="147"/>
      <c r="K92" s="148"/>
      <c r="L92" s="103"/>
      <c r="M92" s="103"/>
      <c r="N92" s="102">
        <f t="shared" si="10"/>
        <v>2.3220000000000001</v>
      </c>
      <c r="O92" s="102">
        <f t="shared" si="11"/>
        <v>4.782</v>
      </c>
      <c r="P92" s="147">
        <f t="shared" si="12"/>
        <v>478200</v>
      </c>
      <c r="Q92" s="147">
        <f t="shared" si="13"/>
        <v>25829.999999999996</v>
      </c>
      <c r="R92" s="147">
        <f t="shared" si="14"/>
        <v>452370</v>
      </c>
      <c r="S92" s="147">
        <v>6</v>
      </c>
      <c r="T92" s="147">
        <f t="shared" si="9"/>
        <v>2714220</v>
      </c>
      <c r="U92" s="97"/>
      <c r="V92" s="112">
        <f t="shared" ca="1" si="15"/>
        <v>2714220</v>
      </c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  <c r="EI92" s="44"/>
      <c r="EJ92" s="44"/>
      <c r="EK92" s="44"/>
      <c r="EL92" s="44"/>
      <c r="EM92" s="44"/>
      <c r="EN92" s="44"/>
      <c r="EO92" s="44"/>
      <c r="EP92" s="44"/>
      <c r="EQ92" s="44"/>
      <c r="ER92" s="44"/>
      <c r="ES92" s="44"/>
      <c r="ET92" s="44"/>
      <c r="EU92" s="44"/>
      <c r="EV92" s="44"/>
      <c r="EW92" s="44"/>
      <c r="EX92" s="44"/>
      <c r="EY92" s="44"/>
      <c r="EZ92" s="44"/>
      <c r="FA92" s="44"/>
      <c r="FB92" s="44"/>
      <c r="FC92" s="44"/>
      <c r="FD92" s="44"/>
      <c r="FE92" s="44"/>
      <c r="FF92" s="44"/>
      <c r="FG92" s="44"/>
      <c r="FH92" s="44"/>
      <c r="FI92" s="44"/>
      <c r="FJ92" s="44"/>
      <c r="FK92" s="44"/>
      <c r="FL92" s="44"/>
      <c r="FM92" s="44"/>
      <c r="FN92" s="44"/>
      <c r="FO92" s="44"/>
      <c r="FP92" s="44"/>
      <c r="FQ92" s="44"/>
      <c r="FR92" s="44"/>
      <c r="FS92" s="44"/>
      <c r="FT92" s="44"/>
      <c r="FU92" s="44"/>
      <c r="FV92" s="44"/>
      <c r="FW92" s="44"/>
      <c r="FX92" s="44"/>
      <c r="FY92" s="44"/>
      <c r="FZ92" s="44"/>
      <c r="GA92" s="44"/>
      <c r="GB92" s="44"/>
      <c r="GC92" s="44"/>
      <c r="GD92" s="44"/>
      <c r="GE92" s="44"/>
      <c r="GF92" s="44"/>
      <c r="GG92" s="44"/>
      <c r="GH92" s="44"/>
      <c r="GI92" s="44"/>
      <c r="GJ92" s="44"/>
      <c r="GK92" s="44"/>
      <c r="GL92" s="44"/>
      <c r="GM92" s="44"/>
      <c r="GN92" s="44"/>
      <c r="GO92" s="44"/>
      <c r="GP92" s="44"/>
      <c r="GQ92" s="44"/>
      <c r="GR92" s="44"/>
      <c r="GS92" s="44"/>
      <c r="GT92" s="44"/>
      <c r="GU92" s="44"/>
      <c r="GV92" s="44"/>
      <c r="GW92" s="44"/>
      <c r="GX92" s="44"/>
      <c r="GY92" s="44"/>
      <c r="GZ92" s="44"/>
      <c r="HA92" s="44"/>
      <c r="HB92" s="44"/>
      <c r="HC92" s="44"/>
      <c r="HD92" s="44"/>
      <c r="HE92" s="44"/>
      <c r="HF92" s="44"/>
      <c r="HG92" s="44"/>
      <c r="HH92" s="44"/>
      <c r="HI92" s="44"/>
      <c r="HJ92" s="44"/>
      <c r="HK92" s="44"/>
      <c r="HL92" s="44"/>
      <c r="HM92" s="44"/>
      <c r="HN92" s="44"/>
      <c r="HO92" s="44"/>
      <c r="HP92" s="44"/>
      <c r="HQ92" s="44"/>
      <c r="HR92" s="44"/>
      <c r="HS92" s="44"/>
      <c r="HT92" s="44"/>
      <c r="HU92" s="44"/>
      <c r="HV92" s="44"/>
      <c r="HW92" s="44"/>
      <c r="HX92" s="44"/>
      <c r="HY92" s="44"/>
      <c r="HZ92" s="44"/>
      <c r="IA92" s="44"/>
      <c r="IB92" s="44"/>
      <c r="IC92" s="44"/>
      <c r="ID92" s="44"/>
      <c r="IE92" s="44"/>
      <c r="IF92" s="44"/>
      <c r="IG92" s="44"/>
      <c r="IH92" s="44"/>
      <c r="II92" s="44"/>
      <c r="IJ92" s="44"/>
      <c r="IK92" s="44"/>
    </row>
    <row r="93" spans="1:245" ht="15.75" x14ac:dyDescent="0.2">
      <c r="A93" s="146">
        <v>79</v>
      </c>
      <c r="B93" s="18" t="s">
        <v>155</v>
      </c>
      <c r="C93" s="101">
        <v>2.46</v>
      </c>
      <c r="D93" s="101"/>
      <c r="E93" s="101">
        <v>0.3</v>
      </c>
      <c r="F93" s="101">
        <v>0.4</v>
      </c>
      <c r="G93" s="101">
        <v>40</v>
      </c>
      <c r="H93" s="102">
        <f t="shared" si="8"/>
        <v>0.9840000000000001</v>
      </c>
      <c r="I93" s="101"/>
      <c r="J93" s="147"/>
      <c r="K93" s="102"/>
      <c r="L93" s="103"/>
      <c r="M93" s="103"/>
      <c r="N93" s="102">
        <f t="shared" si="10"/>
        <v>1.6840000000000002</v>
      </c>
      <c r="O93" s="102">
        <f t="shared" si="11"/>
        <v>4.1440000000000001</v>
      </c>
      <c r="P93" s="147">
        <f t="shared" si="12"/>
        <v>414400</v>
      </c>
      <c r="Q93" s="147">
        <f t="shared" si="13"/>
        <v>25829.999999999996</v>
      </c>
      <c r="R93" s="147">
        <f t="shared" si="14"/>
        <v>388570</v>
      </c>
      <c r="S93" s="147">
        <v>6</v>
      </c>
      <c r="T93" s="147">
        <f t="shared" si="9"/>
        <v>2331420</v>
      </c>
      <c r="U93" s="97"/>
      <c r="V93" s="112">
        <f t="shared" ca="1" si="15"/>
        <v>2331420</v>
      </c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  <c r="EI93" s="44"/>
      <c r="EJ93" s="44"/>
      <c r="EK93" s="44"/>
      <c r="EL93" s="44"/>
      <c r="EM93" s="44"/>
      <c r="EN93" s="44"/>
      <c r="EO93" s="44"/>
      <c r="EP93" s="44"/>
      <c r="EQ93" s="44"/>
      <c r="ER93" s="44"/>
      <c r="ES93" s="44"/>
      <c r="ET93" s="44"/>
      <c r="EU93" s="44"/>
      <c r="EV93" s="44"/>
      <c r="EW93" s="44"/>
      <c r="EX93" s="44"/>
      <c r="EY93" s="44"/>
      <c r="EZ93" s="44"/>
      <c r="FA93" s="44"/>
      <c r="FB93" s="44"/>
      <c r="FC93" s="44"/>
      <c r="FD93" s="44"/>
      <c r="FE93" s="44"/>
      <c r="FF93" s="44"/>
      <c r="FG93" s="44"/>
      <c r="FH93" s="44"/>
      <c r="FI93" s="44"/>
      <c r="FJ93" s="44"/>
      <c r="FK93" s="44"/>
      <c r="FL93" s="44"/>
      <c r="FM93" s="44"/>
      <c r="FN93" s="44"/>
      <c r="FO93" s="44"/>
      <c r="FP93" s="44"/>
      <c r="FQ93" s="44"/>
      <c r="FR93" s="44"/>
      <c r="FS93" s="44"/>
      <c r="FT93" s="44"/>
      <c r="FU93" s="44"/>
      <c r="FV93" s="44"/>
      <c r="FW93" s="44"/>
      <c r="FX93" s="44"/>
      <c r="FY93" s="44"/>
      <c r="FZ93" s="44"/>
      <c r="GA93" s="44"/>
      <c r="GB93" s="44"/>
      <c r="GC93" s="44"/>
      <c r="GD93" s="44"/>
      <c r="GE93" s="44"/>
      <c r="GF93" s="44"/>
      <c r="GG93" s="44"/>
      <c r="GH93" s="44"/>
      <c r="GI93" s="44"/>
      <c r="GJ93" s="44"/>
      <c r="GK93" s="44"/>
      <c r="GL93" s="44"/>
      <c r="GM93" s="44"/>
      <c r="GN93" s="44"/>
      <c r="GO93" s="44"/>
      <c r="GP93" s="44"/>
      <c r="GQ93" s="44"/>
      <c r="GR93" s="44"/>
      <c r="GS93" s="44"/>
      <c r="GT93" s="44"/>
      <c r="GU93" s="44"/>
      <c r="GV93" s="44"/>
      <c r="GW93" s="44"/>
      <c r="GX93" s="44"/>
      <c r="GY93" s="44"/>
      <c r="GZ93" s="44"/>
      <c r="HA93" s="44"/>
      <c r="HB93" s="44"/>
      <c r="HC93" s="44"/>
      <c r="HD93" s="44"/>
      <c r="HE93" s="44"/>
      <c r="HF93" s="44"/>
      <c r="HG93" s="44"/>
      <c r="HH93" s="44"/>
      <c r="HI93" s="44"/>
      <c r="HJ93" s="44"/>
      <c r="HK93" s="44"/>
      <c r="HL93" s="44"/>
      <c r="HM93" s="44"/>
      <c r="HN93" s="44"/>
      <c r="HO93" s="44"/>
      <c r="HP93" s="44"/>
      <c r="HQ93" s="44"/>
      <c r="HR93" s="44"/>
      <c r="HS93" s="44"/>
      <c r="HT93" s="44"/>
      <c r="HU93" s="44"/>
      <c r="HV93" s="44"/>
      <c r="HW93" s="44"/>
      <c r="HX93" s="44"/>
      <c r="HY93" s="44"/>
      <c r="HZ93" s="44"/>
      <c r="IA93" s="44"/>
      <c r="IB93" s="44"/>
      <c r="IC93" s="44"/>
      <c r="ID93" s="44"/>
      <c r="IE93" s="44"/>
      <c r="IF93" s="44"/>
      <c r="IG93" s="44"/>
      <c r="IH93" s="44"/>
      <c r="II93" s="44"/>
      <c r="IJ93" s="44"/>
      <c r="IK93" s="44"/>
    </row>
    <row r="94" spans="1:245" ht="15.75" x14ac:dyDescent="0.2">
      <c r="A94" s="146">
        <v>80</v>
      </c>
      <c r="B94" s="18" t="s">
        <v>157</v>
      </c>
      <c r="C94" s="101">
        <v>2.46</v>
      </c>
      <c r="D94" s="101"/>
      <c r="E94" s="101">
        <v>0.3</v>
      </c>
      <c r="F94" s="101">
        <v>0.2</v>
      </c>
      <c r="G94" s="101">
        <v>60</v>
      </c>
      <c r="H94" s="102">
        <f t="shared" si="8"/>
        <v>1.476</v>
      </c>
      <c r="I94" s="101"/>
      <c r="J94" s="147"/>
      <c r="K94" s="102"/>
      <c r="L94" s="103"/>
      <c r="M94" s="103"/>
      <c r="N94" s="102">
        <f t="shared" si="10"/>
        <v>1.976</v>
      </c>
      <c r="O94" s="102">
        <f t="shared" si="11"/>
        <v>4.4359999999999999</v>
      </c>
      <c r="P94" s="147">
        <f t="shared" si="12"/>
        <v>443600</v>
      </c>
      <c r="Q94" s="147">
        <f t="shared" si="13"/>
        <v>25829.999999999996</v>
      </c>
      <c r="R94" s="147">
        <f t="shared" si="14"/>
        <v>417770</v>
      </c>
      <c r="S94" s="147">
        <v>6</v>
      </c>
      <c r="T94" s="147">
        <f t="shared" si="9"/>
        <v>2506620</v>
      </c>
      <c r="U94" s="97"/>
      <c r="V94" s="112">
        <f t="shared" ca="1" si="15"/>
        <v>2506620</v>
      </c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  <c r="EI94" s="44"/>
      <c r="EJ94" s="44"/>
      <c r="EK94" s="44"/>
      <c r="EL94" s="44"/>
      <c r="EM94" s="44"/>
      <c r="EN94" s="44"/>
      <c r="EO94" s="44"/>
      <c r="EP94" s="44"/>
      <c r="EQ94" s="44"/>
      <c r="ER94" s="44"/>
      <c r="ES94" s="44"/>
      <c r="ET94" s="44"/>
      <c r="EU94" s="44"/>
      <c r="EV94" s="44"/>
      <c r="EW94" s="44"/>
      <c r="EX94" s="44"/>
      <c r="EY94" s="44"/>
      <c r="EZ94" s="44"/>
      <c r="FA94" s="44"/>
      <c r="FB94" s="44"/>
      <c r="FC94" s="44"/>
      <c r="FD94" s="44"/>
      <c r="FE94" s="44"/>
      <c r="FF94" s="44"/>
      <c r="FG94" s="44"/>
      <c r="FH94" s="44"/>
      <c r="FI94" s="44"/>
      <c r="FJ94" s="44"/>
      <c r="FK94" s="44"/>
      <c r="FL94" s="44"/>
      <c r="FM94" s="44"/>
      <c r="FN94" s="44"/>
      <c r="FO94" s="44"/>
      <c r="FP94" s="44"/>
      <c r="FQ94" s="44"/>
      <c r="FR94" s="44"/>
      <c r="FS94" s="44"/>
      <c r="FT94" s="44"/>
      <c r="FU94" s="44"/>
      <c r="FV94" s="44"/>
      <c r="FW94" s="44"/>
      <c r="FX94" s="44"/>
      <c r="FY94" s="44"/>
      <c r="FZ94" s="44"/>
      <c r="GA94" s="44"/>
      <c r="GB94" s="44"/>
      <c r="GC94" s="44"/>
      <c r="GD94" s="44"/>
      <c r="GE94" s="44"/>
      <c r="GF94" s="44"/>
      <c r="GG94" s="44"/>
      <c r="GH94" s="44"/>
      <c r="GI94" s="44"/>
      <c r="GJ94" s="44"/>
      <c r="GK94" s="44"/>
      <c r="GL94" s="44"/>
      <c r="GM94" s="44"/>
      <c r="GN94" s="44"/>
      <c r="GO94" s="44"/>
      <c r="GP94" s="44"/>
      <c r="GQ94" s="44"/>
      <c r="GR94" s="44"/>
      <c r="GS94" s="44"/>
      <c r="GT94" s="44"/>
      <c r="GU94" s="44"/>
      <c r="GV94" s="44"/>
      <c r="GW94" s="44"/>
      <c r="GX94" s="44"/>
      <c r="GY94" s="44"/>
      <c r="GZ94" s="44"/>
      <c r="HA94" s="44"/>
      <c r="HB94" s="44"/>
      <c r="HC94" s="44"/>
      <c r="HD94" s="44"/>
      <c r="HE94" s="44"/>
      <c r="HF94" s="44"/>
      <c r="HG94" s="44"/>
      <c r="HH94" s="44"/>
      <c r="HI94" s="44"/>
      <c r="HJ94" s="44"/>
      <c r="HK94" s="44"/>
      <c r="HL94" s="44"/>
      <c r="HM94" s="44"/>
      <c r="HN94" s="44"/>
      <c r="HO94" s="44"/>
      <c r="HP94" s="44"/>
      <c r="HQ94" s="44"/>
      <c r="HR94" s="44"/>
      <c r="HS94" s="44"/>
      <c r="HT94" s="44"/>
      <c r="HU94" s="44"/>
      <c r="HV94" s="44"/>
      <c r="HW94" s="44"/>
      <c r="HX94" s="44"/>
      <c r="HY94" s="44"/>
      <c r="HZ94" s="44"/>
      <c r="IA94" s="44"/>
      <c r="IB94" s="44"/>
      <c r="IC94" s="44"/>
      <c r="ID94" s="44"/>
      <c r="IE94" s="44"/>
      <c r="IF94" s="44"/>
      <c r="IG94" s="44"/>
      <c r="IH94" s="44"/>
      <c r="II94" s="44"/>
      <c r="IJ94" s="44"/>
      <c r="IK94" s="44"/>
    </row>
    <row r="95" spans="1:245" ht="15.75" x14ac:dyDescent="0.2">
      <c r="A95" s="146">
        <v>81</v>
      </c>
      <c r="B95" s="18" t="s">
        <v>159</v>
      </c>
      <c r="C95" s="101">
        <v>4.0599999999999996</v>
      </c>
      <c r="D95" s="101"/>
      <c r="E95" s="101">
        <v>0.3</v>
      </c>
      <c r="F95" s="101">
        <v>0.4</v>
      </c>
      <c r="G95" s="101">
        <v>40</v>
      </c>
      <c r="H95" s="102">
        <f t="shared" si="8"/>
        <v>1.7214399999999999</v>
      </c>
      <c r="I95" s="101"/>
      <c r="J95" s="147">
        <v>6</v>
      </c>
      <c r="K95" s="102">
        <f>C95*J95/100</f>
        <v>0.24359999999999998</v>
      </c>
      <c r="L95" s="103"/>
      <c r="M95" s="103"/>
      <c r="N95" s="102">
        <f t="shared" si="10"/>
        <v>2.6650399999999994</v>
      </c>
      <c r="O95" s="102">
        <f t="shared" si="11"/>
        <v>6.725039999999999</v>
      </c>
      <c r="P95" s="147">
        <f t="shared" si="12"/>
        <v>672503.99999999988</v>
      </c>
      <c r="Q95" s="147">
        <f t="shared" si="13"/>
        <v>45187.799999999996</v>
      </c>
      <c r="R95" s="147">
        <f t="shared" si="14"/>
        <v>627316.19999999984</v>
      </c>
      <c r="S95" s="147">
        <v>6</v>
      </c>
      <c r="T95" s="147">
        <f t="shared" si="9"/>
        <v>3763897.1999999993</v>
      </c>
      <c r="U95" s="97"/>
      <c r="V95" s="112">
        <f t="shared" ca="1" si="15"/>
        <v>3763897.1999999993</v>
      </c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  <c r="EL95" s="44"/>
      <c r="EM95" s="44"/>
      <c r="EN95" s="44"/>
      <c r="EO95" s="44"/>
      <c r="EP95" s="44"/>
      <c r="EQ95" s="44"/>
      <c r="ER95" s="44"/>
      <c r="ES95" s="44"/>
      <c r="ET95" s="44"/>
      <c r="EU95" s="44"/>
      <c r="EV95" s="44"/>
      <c r="EW95" s="44"/>
      <c r="EX95" s="44"/>
      <c r="EY95" s="44"/>
      <c r="EZ95" s="44"/>
      <c r="FA95" s="44"/>
      <c r="FB95" s="44"/>
      <c r="FC95" s="44"/>
      <c r="FD95" s="44"/>
      <c r="FE95" s="44"/>
      <c r="FF95" s="44"/>
      <c r="FG95" s="44"/>
      <c r="FH95" s="44"/>
      <c r="FI95" s="44"/>
      <c r="FJ95" s="44"/>
      <c r="FK95" s="44"/>
      <c r="FL95" s="44"/>
      <c r="FM95" s="44"/>
      <c r="FN95" s="44"/>
      <c r="FO95" s="44"/>
      <c r="FP95" s="44"/>
      <c r="FQ95" s="44"/>
      <c r="FR95" s="44"/>
      <c r="FS95" s="44"/>
      <c r="FT95" s="44"/>
      <c r="FU95" s="44"/>
      <c r="FV95" s="44"/>
      <c r="FW95" s="44"/>
      <c r="FX95" s="44"/>
      <c r="FY95" s="44"/>
      <c r="FZ95" s="44"/>
      <c r="GA95" s="44"/>
      <c r="GB95" s="44"/>
      <c r="GC95" s="44"/>
      <c r="GD95" s="44"/>
      <c r="GE95" s="44"/>
      <c r="GF95" s="44"/>
      <c r="GG95" s="44"/>
      <c r="GH95" s="44"/>
      <c r="GI95" s="44"/>
      <c r="GJ95" s="44"/>
      <c r="GK95" s="44"/>
      <c r="GL95" s="44"/>
      <c r="GM95" s="44"/>
      <c r="GN95" s="44"/>
      <c r="GO95" s="44"/>
      <c r="GP95" s="44"/>
      <c r="GQ95" s="44"/>
      <c r="GR95" s="44"/>
      <c r="GS95" s="44"/>
      <c r="GT95" s="44"/>
      <c r="GU95" s="44"/>
      <c r="GV95" s="44"/>
      <c r="GW95" s="44"/>
      <c r="GX95" s="44"/>
      <c r="GY95" s="44"/>
      <c r="GZ95" s="44"/>
      <c r="HA95" s="44"/>
      <c r="HB95" s="44"/>
      <c r="HC95" s="44"/>
      <c r="HD95" s="44"/>
      <c r="HE95" s="44"/>
      <c r="HF95" s="44"/>
      <c r="HG95" s="44"/>
      <c r="HH95" s="44"/>
      <c r="HI95" s="44"/>
      <c r="HJ95" s="44"/>
      <c r="HK95" s="44"/>
      <c r="HL95" s="44"/>
      <c r="HM95" s="44"/>
      <c r="HN95" s="44"/>
      <c r="HO95" s="44"/>
      <c r="HP95" s="44"/>
      <c r="HQ95" s="44"/>
      <c r="HR95" s="44"/>
      <c r="HS95" s="44"/>
      <c r="HT95" s="44"/>
      <c r="HU95" s="44"/>
      <c r="HV95" s="44"/>
      <c r="HW95" s="44"/>
      <c r="HX95" s="44"/>
      <c r="HY95" s="44"/>
      <c r="HZ95" s="44"/>
      <c r="IA95" s="44"/>
      <c r="IB95" s="44"/>
      <c r="IC95" s="44"/>
      <c r="ID95" s="44"/>
      <c r="IE95" s="44"/>
      <c r="IF95" s="44"/>
      <c r="IG95" s="44"/>
      <c r="IH95" s="44"/>
      <c r="II95" s="44"/>
      <c r="IJ95" s="44"/>
      <c r="IK95" s="44"/>
    </row>
    <row r="96" spans="1:245" ht="15.75" x14ac:dyDescent="0.2">
      <c r="A96" s="146">
        <v>82</v>
      </c>
      <c r="B96" s="18" t="s">
        <v>161</v>
      </c>
      <c r="C96" s="148">
        <v>4.0599999999999996</v>
      </c>
      <c r="D96" s="101"/>
      <c r="E96" s="101">
        <v>0.3</v>
      </c>
      <c r="F96" s="101">
        <v>0.2</v>
      </c>
      <c r="G96" s="101">
        <v>40</v>
      </c>
      <c r="H96" s="102">
        <f t="shared" si="8"/>
        <v>1.77016</v>
      </c>
      <c r="I96" s="101"/>
      <c r="J96" s="147">
        <v>9</v>
      </c>
      <c r="K96" s="102">
        <f>C96*J96/100</f>
        <v>0.3654</v>
      </c>
      <c r="L96" s="103"/>
      <c r="M96" s="103"/>
      <c r="N96" s="102">
        <f t="shared" si="10"/>
        <v>2.6355599999999999</v>
      </c>
      <c r="O96" s="102">
        <f t="shared" si="11"/>
        <v>6.6955599999999995</v>
      </c>
      <c r="P96" s="147">
        <f t="shared" si="12"/>
        <v>669556</v>
      </c>
      <c r="Q96" s="147">
        <f t="shared" si="13"/>
        <v>46466.7</v>
      </c>
      <c r="R96" s="147">
        <f t="shared" si="14"/>
        <v>623089.30000000005</v>
      </c>
      <c r="S96" s="147">
        <v>6</v>
      </c>
      <c r="T96" s="147">
        <f t="shared" si="9"/>
        <v>3738535.8000000003</v>
      </c>
      <c r="U96" s="97"/>
      <c r="V96" s="112">
        <f t="shared" ca="1" si="15"/>
        <v>3738535.8000000003</v>
      </c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  <c r="EI96" s="44"/>
      <c r="EJ96" s="44"/>
      <c r="EK96" s="44"/>
      <c r="EL96" s="44"/>
      <c r="EM96" s="44"/>
      <c r="EN96" s="44"/>
      <c r="EO96" s="44"/>
      <c r="EP96" s="44"/>
      <c r="EQ96" s="44"/>
      <c r="ER96" s="44"/>
      <c r="ES96" s="44"/>
      <c r="ET96" s="44"/>
      <c r="EU96" s="44"/>
      <c r="EV96" s="44"/>
      <c r="EW96" s="44"/>
      <c r="EX96" s="44"/>
      <c r="EY96" s="44"/>
      <c r="EZ96" s="44"/>
      <c r="FA96" s="44"/>
      <c r="FB96" s="44"/>
      <c r="FC96" s="44"/>
      <c r="FD96" s="44"/>
      <c r="FE96" s="44"/>
      <c r="FF96" s="44"/>
      <c r="FG96" s="44"/>
      <c r="FH96" s="44"/>
      <c r="FI96" s="44"/>
      <c r="FJ96" s="44"/>
      <c r="FK96" s="44"/>
      <c r="FL96" s="44"/>
      <c r="FM96" s="44"/>
      <c r="FN96" s="44"/>
      <c r="FO96" s="44"/>
      <c r="FP96" s="44"/>
      <c r="FQ96" s="44"/>
      <c r="FR96" s="44"/>
      <c r="FS96" s="44"/>
      <c r="FT96" s="44"/>
      <c r="FU96" s="44"/>
      <c r="FV96" s="44"/>
      <c r="FW96" s="44"/>
      <c r="FX96" s="44"/>
      <c r="FY96" s="44"/>
      <c r="FZ96" s="44"/>
      <c r="GA96" s="44"/>
      <c r="GB96" s="44"/>
      <c r="GC96" s="44"/>
      <c r="GD96" s="44"/>
      <c r="GE96" s="44"/>
      <c r="GF96" s="44"/>
      <c r="GG96" s="44"/>
      <c r="GH96" s="44"/>
      <c r="GI96" s="44"/>
      <c r="GJ96" s="44"/>
      <c r="GK96" s="44"/>
      <c r="GL96" s="44"/>
      <c r="GM96" s="44"/>
      <c r="GN96" s="44"/>
      <c r="GO96" s="44"/>
      <c r="GP96" s="44"/>
      <c r="GQ96" s="44"/>
      <c r="GR96" s="44"/>
      <c r="GS96" s="44"/>
      <c r="GT96" s="44"/>
      <c r="GU96" s="44"/>
      <c r="GV96" s="44"/>
      <c r="GW96" s="44"/>
      <c r="GX96" s="44"/>
      <c r="GY96" s="44"/>
      <c r="GZ96" s="44"/>
      <c r="HA96" s="44"/>
      <c r="HB96" s="44"/>
      <c r="HC96" s="44"/>
      <c r="HD96" s="44"/>
      <c r="HE96" s="44"/>
      <c r="HF96" s="44"/>
      <c r="HG96" s="44"/>
      <c r="HH96" s="44"/>
      <c r="HI96" s="44"/>
      <c r="HJ96" s="44"/>
      <c r="HK96" s="44"/>
      <c r="HL96" s="44"/>
      <c r="HM96" s="44"/>
      <c r="HN96" s="44"/>
      <c r="HO96" s="44"/>
      <c r="HP96" s="44"/>
      <c r="HQ96" s="44"/>
      <c r="HR96" s="44"/>
      <c r="HS96" s="44"/>
      <c r="HT96" s="44"/>
      <c r="HU96" s="44"/>
      <c r="HV96" s="44"/>
      <c r="HW96" s="44"/>
      <c r="HX96" s="44"/>
      <c r="HY96" s="44"/>
      <c r="HZ96" s="44"/>
      <c r="IA96" s="44"/>
      <c r="IB96" s="44"/>
      <c r="IC96" s="44"/>
      <c r="ID96" s="44"/>
      <c r="IE96" s="44"/>
      <c r="IF96" s="44"/>
      <c r="IG96" s="44"/>
      <c r="IH96" s="44"/>
      <c r="II96" s="44"/>
      <c r="IJ96" s="44"/>
      <c r="IK96" s="44"/>
    </row>
    <row r="97" spans="1:245" ht="15.75" x14ac:dyDescent="0.2">
      <c r="A97" s="146">
        <v>83</v>
      </c>
      <c r="B97" s="18" t="s">
        <v>163</v>
      </c>
      <c r="C97" s="101">
        <v>3.63</v>
      </c>
      <c r="D97" s="101"/>
      <c r="E97" s="101">
        <v>0.3</v>
      </c>
      <c r="F97" s="101">
        <v>0.2</v>
      </c>
      <c r="G97" s="101">
        <v>40</v>
      </c>
      <c r="H97" s="102">
        <f t="shared" si="8"/>
        <v>1.452</v>
      </c>
      <c r="I97" s="101"/>
      <c r="J97" s="147"/>
      <c r="K97" s="102">
        <f>C97*J97/100</f>
        <v>0</v>
      </c>
      <c r="L97" s="103"/>
      <c r="M97" s="103"/>
      <c r="N97" s="102">
        <f t="shared" si="10"/>
        <v>1.952</v>
      </c>
      <c r="O97" s="102">
        <f t="shared" si="11"/>
        <v>5.5819999999999999</v>
      </c>
      <c r="P97" s="147">
        <f t="shared" si="12"/>
        <v>558200</v>
      </c>
      <c r="Q97" s="147">
        <f t="shared" si="13"/>
        <v>38115</v>
      </c>
      <c r="R97" s="147">
        <f t="shared" si="14"/>
        <v>520085</v>
      </c>
      <c r="S97" s="147">
        <v>6</v>
      </c>
      <c r="T97" s="147">
        <f t="shared" si="9"/>
        <v>3120510</v>
      </c>
      <c r="U97" s="97"/>
      <c r="V97" s="112">
        <f t="shared" ca="1" si="15"/>
        <v>3120510</v>
      </c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  <c r="EI97" s="44"/>
      <c r="EJ97" s="44"/>
      <c r="EK97" s="44"/>
      <c r="EL97" s="44"/>
      <c r="EM97" s="44"/>
      <c r="EN97" s="44"/>
      <c r="EO97" s="44"/>
      <c r="EP97" s="44"/>
      <c r="EQ97" s="44"/>
      <c r="ER97" s="44"/>
      <c r="ES97" s="44"/>
      <c r="ET97" s="44"/>
      <c r="EU97" s="44"/>
      <c r="EV97" s="44"/>
      <c r="EW97" s="44"/>
      <c r="EX97" s="44"/>
      <c r="EY97" s="44"/>
      <c r="EZ97" s="44"/>
      <c r="FA97" s="44"/>
      <c r="FB97" s="44"/>
      <c r="FC97" s="44"/>
      <c r="FD97" s="44"/>
      <c r="FE97" s="44"/>
      <c r="FF97" s="44"/>
      <c r="FG97" s="44"/>
      <c r="FH97" s="44"/>
      <c r="FI97" s="44"/>
      <c r="FJ97" s="44"/>
      <c r="FK97" s="44"/>
      <c r="FL97" s="44"/>
      <c r="FM97" s="44"/>
      <c r="FN97" s="44"/>
      <c r="FO97" s="44"/>
      <c r="FP97" s="44"/>
      <c r="FQ97" s="44"/>
      <c r="FR97" s="44"/>
      <c r="FS97" s="44"/>
      <c r="FT97" s="44"/>
      <c r="FU97" s="44"/>
      <c r="FV97" s="44"/>
      <c r="FW97" s="44"/>
      <c r="FX97" s="44"/>
      <c r="FY97" s="44"/>
      <c r="FZ97" s="44"/>
      <c r="GA97" s="44"/>
      <c r="GB97" s="44"/>
      <c r="GC97" s="44"/>
      <c r="GD97" s="44"/>
      <c r="GE97" s="44"/>
      <c r="GF97" s="44"/>
      <c r="GG97" s="44"/>
      <c r="GH97" s="44"/>
      <c r="GI97" s="44"/>
      <c r="GJ97" s="44"/>
      <c r="GK97" s="44"/>
      <c r="GL97" s="44"/>
      <c r="GM97" s="44"/>
      <c r="GN97" s="44"/>
      <c r="GO97" s="44"/>
      <c r="GP97" s="44"/>
      <c r="GQ97" s="44"/>
      <c r="GR97" s="44"/>
      <c r="GS97" s="44"/>
      <c r="GT97" s="44"/>
      <c r="GU97" s="44"/>
      <c r="GV97" s="44"/>
      <c r="GW97" s="44"/>
      <c r="GX97" s="44"/>
      <c r="GY97" s="44"/>
      <c r="GZ97" s="44"/>
      <c r="HA97" s="44"/>
      <c r="HB97" s="44"/>
      <c r="HC97" s="44"/>
      <c r="HD97" s="44"/>
      <c r="HE97" s="44"/>
      <c r="HF97" s="44"/>
      <c r="HG97" s="44"/>
      <c r="HH97" s="44"/>
      <c r="HI97" s="44"/>
      <c r="HJ97" s="44"/>
      <c r="HK97" s="44"/>
      <c r="HL97" s="44"/>
      <c r="HM97" s="44"/>
      <c r="HN97" s="44"/>
      <c r="HO97" s="44"/>
      <c r="HP97" s="44"/>
      <c r="HQ97" s="44"/>
      <c r="HR97" s="44"/>
      <c r="HS97" s="44"/>
      <c r="HT97" s="44"/>
      <c r="HU97" s="44"/>
      <c r="HV97" s="44"/>
      <c r="HW97" s="44"/>
      <c r="HX97" s="44"/>
      <c r="HY97" s="44"/>
      <c r="HZ97" s="44"/>
      <c r="IA97" s="44"/>
      <c r="IB97" s="44"/>
      <c r="IC97" s="44"/>
      <c r="ID97" s="44"/>
      <c r="IE97" s="44"/>
      <c r="IF97" s="44"/>
      <c r="IG97" s="44"/>
      <c r="IH97" s="44"/>
      <c r="II97" s="44"/>
      <c r="IJ97" s="44"/>
      <c r="IK97" s="44"/>
    </row>
    <row r="98" spans="1:245" ht="15.75" x14ac:dyDescent="0.2">
      <c r="A98" s="146">
        <v>84</v>
      </c>
      <c r="B98" s="18" t="s">
        <v>165</v>
      </c>
      <c r="C98" s="148">
        <v>4.0599999999999996</v>
      </c>
      <c r="D98" s="101"/>
      <c r="E98" s="101">
        <v>0.3</v>
      </c>
      <c r="F98" s="101">
        <v>0.3</v>
      </c>
      <c r="G98" s="101">
        <v>70</v>
      </c>
      <c r="H98" s="102">
        <f t="shared" si="8"/>
        <v>3.04094</v>
      </c>
      <c r="I98" s="101"/>
      <c r="J98" s="147">
        <v>7</v>
      </c>
      <c r="K98" s="102">
        <f>C98*J98/100</f>
        <v>0.28420000000000001</v>
      </c>
      <c r="L98" s="103"/>
      <c r="M98" s="103"/>
      <c r="N98" s="102">
        <f t="shared" si="10"/>
        <v>3.9251399999999999</v>
      </c>
      <c r="O98" s="102">
        <f t="shared" si="11"/>
        <v>7.9851399999999995</v>
      </c>
      <c r="P98" s="147">
        <f t="shared" si="12"/>
        <v>798514</v>
      </c>
      <c r="Q98" s="147">
        <f t="shared" si="13"/>
        <v>45614.1</v>
      </c>
      <c r="R98" s="147">
        <f t="shared" si="14"/>
        <v>752899.9</v>
      </c>
      <c r="S98" s="147">
        <v>5</v>
      </c>
      <c r="T98" s="147">
        <f t="shared" si="9"/>
        <v>3764499.5</v>
      </c>
      <c r="U98" s="97" t="s">
        <v>302</v>
      </c>
      <c r="V98" s="112">
        <f t="shared" ca="1" si="15"/>
        <v>4243617.6181818182</v>
      </c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  <c r="EI98" s="44"/>
      <c r="EJ98" s="44"/>
      <c r="EK98" s="44"/>
      <c r="EL98" s="44"/>
      <c r="EM98" s="44"/>
      <c r="EN98" s="44"/>
      <c r="EO98" s="44"/>
      <c r="EP98" s="44"/>
      <c r="EQ98" s="44"/>
      <c r="ER98" s="44"/>
      <c r="ES98" s="44"/>
      <c r="ET98" s="44"/>
      <c r="EU98" s="44"/>
      <c r="EV98" s="44"/>
      <c r="EW98" s="44"/>
      <c r="EX98" s="44"/>
      <c r="EY98" s="44"/>
      <c r="EZ98" s="44"/>
      <c r="FA98" s="44"/>
      <c r="FB98" s="44"/>
      <c r="FC98" s="44"/>
      <c r="FD98" s="44"/>
      <c r="FE98" s="44"/>
      <c r="FF98" s="44"/>
      <c r="FG98" s="44"/>
      <c r="FH98" s="44"/>
      <c r="FI98" s="44"/>
      <c r="FJ98" s="44"/>
      <c r="FK98" s="44"/>
      <c r="FL98" s="44"/>
      <c r="FM98" s="44"/>
      <c r="FN98" s="44"/>
      <c r="FO98" s="44"/>
      <c r="FP98" s="44"/>
      <c r="FQ98" s="44"/>
      <c r="FR98" s="44"/>
      <c r="FS98" s="44"/>
      <c r="FT98" s="44"/>
      <c r="FU98" s="44"/>
      <c r="FV98" s="44"/>
      <c r="FW98" s="44"/>
      <c r="FX98" s="44"/>
      <c r="FY98" s="44"/>
      <c r="FZ98" s="44"/>
      <c r="GA98" s="44"/>
      <c r="GB98" s="44"/>
      <c r="GC98" s="44"/>
      <c r="GD98" s="44"/>
      <c r="GE98" s="44"/>
      <c r="GF98" s="44"/>
      <c r="GG98" s="44"/>
      <c r="GH98" s="44"/>
      <c r="GI98" s="44"/>
      <c r="GJ98" s="44"/>
      <c r="GK98" s="44"/>
      <c r="GL98" s="44"/>
      <c r="GM98" s="44"/>
      <c r="GN98" s="44"/>
      <c r="GO98" s="44"/>
      <c r="GP98" s="44"/>
      <c r="GQ98" s="44"/>
      <c r="GR98" s="44"/>
      <c r="GS98" s="44"/>
      <c r="GT98" s="44"/>
      <c r="GU98" s="44"/>
      <c r="GV98" s="44"/>
      <c r="GW98" s="44"/>
      <c r="GX98" s="44"/>
      <c r="GY98" s="44"/>
      <c r="GZ98" s="44"/>
      <c r="HA98" s="44"/>
      <c r="HB98" s="44"/>
      <c r="HC98" s="44"/>
      <c r="HD98" s="44"/>
      <c r="HE98" s="44"/>
      <c r="HF98" s="44"/>
      <c r="HG98" s="44"/>
      <c r="HH98" s="44"/>
      <c r="HI98" s="44"/>
      <c r="HJ98" s="44"/>
      <c r="HK98" s="44"/>
      <c r="HL98" s="44"/>
      <c r="HM98" s="44"/>
      <c r="HN98" s="44"/>
      <c r="HO98" s="44"/>
      <c r="HP98" s="44"/>
      <c r="HQ98" s="44"/>
      <c r="HR98" s="44"/>
      <c r="HS98" s="44"/>
      <c r="HT98" s="44"/>
      <c r="HU98" s="44"/>
      <c r="HV98" s="44"/>
      <c r="HW98" s="44"/>
      <c r="HX98" s="44"/>
      <c r="HY98" s="44"/>
      <c r="HZ98" s="44"/>
      <c r="IA98" s="44"/>
      <c r="IB98" s="44"/>
      <c r="IC98" s="44"/>
      <c r="ID98" s="44"/>
      <c r="IE98" s="44"/>
      <c r="IF98" s="44"/>
      <c r="IG98" s="44"/>
      <c r="IH98" s="44"/>
      <c r="II98" s="44"/>
      <c r="IJ98" s="44"/>
      <c r="IK98" s="44"/>
    </row>
    <row r="99" spans="1:245" ht="15.75" x14ac:dyDescent="0.2">
      <c r="A99" s="146"/>
      <c r="B99" s="18" t="s">
        <v>165</v>
      </c>
      <c r="C99" s="148">
        <f>4.06/22*14</f>
        <v>2.5836363636363635</v>
      </c>
      <c r="D99" s="101"/>
      <c r="E99" s="101">
        <f>0.3/22*14</f>
        <v>0.19090909090909089</v>
      </c>
      <c r="F99" s="101">
        <f>0.3/22*14</f>
        <v>0.19090909090909089</v>
      </c>
      <c r="G99" s="101">
        <v>70</v>
      </c>
      <c r="H99" s="102">
        <f t="shared" si="8"/>
        <v>1.9351436363636365</v>
      </c>
      <c r="I99" s="101"/>
      <c r="J99" s="147">
        <v>7</v>
      </c>
      <c r="K99" s="102">
        <f>C99*J99/100</f>
        <v>0.18085454545454546</v>
      </c>
      <c r="L99" s="103"/>
      <c r="M99" s="103"/>
      <c r="N99" s="102">
        <f t="shared" si="10"/>
        <v>2.4978163636363639</v>
      </c>
      <c r="O99" s="102">
        <f t="shared" si="11"/>
        <v>5.0814527272727279</v>
      </c>
      <c r="P99" s="147">
        <f t="shared" si="12"/>
        <v>508145.27272727276</v>
      </c>
      <c r="Q99" s="147">
        <f t="shared" si="13"/>
        <v>29027.154545454541</v>
      </c>
      <c r="R99" s="147">
        <f t="shared" si="14"/>
        <v>479118.11818181822</v>
      </c>
      <c r="S99" s="147">
        <v>1</v>
      </c>
      <c r="T99" s="147">
        <f t="shared" si="9"/>
        <v>479118.11818181822</v>
      </c>
      <c r="U99" s="97" t="s">
        <v>307</v>
      </c>
      <c r="V99" s="112">
        <f t="shared" ca="1" si="15"/>
        <v>4243617.6181818182</v>
      </c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  <c r="EI99" s="44"/>
      <c r="EJ99" s="44"/>
      <c r="EK99" s="44"/>
      <c r="EL99" s="44"/>
      <c r="EM99" s="44"/>
      <c r="EN99" s="44"/>
      <c r="EO99" s="44"/>
      <c r="EP99" s="44"/>
      <c r="EQ99" s="44"/>
      <c r="ER99" s="44"/>
      <c r="ES99" s="44"/>
      <c r="ET99" s="44"/>
      <c r="EU99" s="44"/>
      <c r="EV99" s="44"/>
      <c r="EW99" s="44"/>
      <c r="EX99" s="44"/>
      <c r="EY99" s="44"/>
      <c r="EZ99" s="44"/>
      <c r="FA99" s="44"/>
      <c r="FB99" s="44"/>
      <c r="FC99" s="44"/>
      <c r="FD99" s="44"/>
      <c r="FE99" s="44"/>
      <c r="FF99" s="44"/>
      <c r="FG99" s="44"/>
      <c r="FH99" s="44"/>
      <c r="FI99" s="44"/>
      <c r="FJ99" s="44"/>
      <c r="FK99" s="44"/>
      <c r="FL99" s="44"/>
      <c r="FM99" s="44"/>
      <c r="FN99" s="44"/>
      <c r="FO99" s="44"/>
      <c r="FP99" s="44"/>
      <c r="FQ99" s="44"/>
      <c r="FR99" s="44"/>
      <c r="FS99" s="44"/>
      <c r="FT99" s="44"/>
      <c r="FU99" s="44"/>
      <c r="FV99" s="44"/>
      <c r="FW99" s="44"/>
      <c r="FX99" s="44"/>
      <c r="FY99" s="44"/>
      <c r="FZ99" s="44"/>
      <c r="GA99" s="44"/>
      <c r="GB99" s="44"/>
      <c r="GC99" s="44"/>
      <c r="GD99" s="44"/>
      <c r="GE99" s="44"/>
      <c r="GF99" s="44"/>
      <c r="GG99" s="44"/>
      <c r="GH99" s="44"/>
      <c r="GI99" s="44"/>
      <c r="GJ99" s="44"/>
      <c r="GK99" s="44"/>
      <c r="GL99" s="44"/>
      <c r="GM99" s="44"/>
      <c r="GN99" s="44"/>
      <c r="GO99" s="44"/>
      <c r="GP99" s="44"/>
      <c r="GQ99" s="44"/>
      <c r="GR99" s="44"/>
      <c r="GS99" s="44"/>
      <c r="GT99" s="44"/>
      <c r="GU99" s="44"/>
      <c r="GV99" s="44"/>
      <c r="GW99" s="44"/>
      <c r="GX99" s="44"/>
      <c r="GY99" s="44"/>
      <c r="GZ99" s="44"/>
      <c r="HA99" s="44"/>
      <c r="HB99" s="44"/>
      <c r="HC99" s="44"/>
      <c r="HD99" s="44"/>
      <c r="HE99" s="44"/>
      <c r="HF99" s="44"/>
      <c r="HG99" s="44"/>
      <c r="HH99" s="44"/>
      <c r="HI99" s="44"/>
      <c r="HJ99" s="44"/>
      <c r="HK99" s="44"/>
      <c r="HL99" s="44"/>
      <c r="HM99" s="44"/>
      <c r="HN99" s="44"/>
      <c r="HO99" s="44"/>
      <c r="HP99" s="44"/>
      <c r="HQ99" s="44"/>
      <c r="HR99" s="44"/>
      <c r="HS99" s="44"/>
      <c r="HT99" s="44"/>
      <c r="HU99" s="44"/>
      <c r="HV99" s="44"/>
      <c r="HW99" s="44"/>
      <c r="HX99" s="44"/>
      <c r="HY99" s="44"/>
      <c r="HZ99" s="44"/>
      <c r="IA99" s="44"/>
      <c r="IB99" s="44"/>
      <c r="IC99" s="44"/>
      <c r="ID99" s="44"/>
      <c r="IE99" s="44"/>
      <c r="IF99" s="44"/>
      <c r="IG99" s="44"/>
      <c r="IH99" s="44"/>
      <c r="II99" s="44"/>
      <c r="IJ99" s="44"/>
      <c r="IK99" s="44"/>
    </row>
    <row r="100" spans="1:245" ht="15.75" x14ac:dyDescent="0.2">
      <c r="A100" s="146">
        <v>85</v>
      </c>
      <c r="B100" s="18" t="s">
        <v>167</v>
      </c>
      <c r="C100" s="101">
        <v>2.67</v>
      </c>
      <c r="D100" s="101">
        <v>0.3</v>
      </c>
      <c r="E100" s="101">
        <v>0.3</v>
      </c>
      <c r="F100" s="101"/>
      <c r="G100" s="101">
        <v>40</v>
      </c>
      <c r="H100" s="102">
        <f t="shared" si="8"/>
        <v>1.1879999999999997</v>
      </c>
      <c r="I100" s="101"/>
      <c r="J100" s="147"/>
      <c r="K100" s="148"/>
      <c r="L100" s="103"/>
      <c r="M100" s="103"/>
      <c r="N100" s="102">
        <f t="shared" si="10"/>
        <v>1.7879999999999998</v>
      </c>
      <c r="O100" s="102">
        <f t="shared" si="11"/>
        <v>4.4580000000000002</v>
      </c>
      <c r="P100" s="147">
        <f t="shared" si="12"/>
        <v>445800</v>
      </c>
      <c r="Q100" s="147">
        <f t="shared" si="13"/>
        <v>31184.999999999996</v>
      </c>
      <c r="R100" s="147">
        <f t="shared" si="14"/>
        <v>414615</v>
      </c>
      <c r="S100" s="147">
        <v>6</v>
      </c>
      <c r="T100" s="147">
        <f t="shared" si="9"/>
        <v>2487690</v>
      </c>
      <c r="U100" s="97"/>
      <c r="V100" s="112">
        <f t="shared" ca="1" si="15"/>
        <v>2487690</v>
      </c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44"/>
      <c r="ES100" s="44"/>
      <c r="ET100" s="44"/>
      <c r="EU100" s="44"/>
      <c r="EV100" s="44"/>
      <c r="EW100" s="44"/>
      <c r="EX100" s="44"/>
      <c r="EY100" s="44"/>
      <c r="EZ100" s="44"/>
      <c r="FA100" s="44"/>
      <c r="FB100" s="44"/>
      <c r="FC100" s="44"/>
      <c r="FD100" s="44"/>
      <c r="FE100" s="44"/>
      <c r="FF100" s="44"/>
      <c r="FG100" s="44"/>
      <c r="FH100" s="44"/>
      <c r="FI100" s="44"/>
      <c r="FJ100" s="44"/>
      <c r="FK100" s="44"/>
      <c r="FL100" s="44"/>
      <c r="FM100" s="44"/>
      <c r="FN100" s="44"/>
      <c r="FO100" s="44"/>
      <c r="FP100" s="44"/>
      <c r="FQ100" s="44"/>
      <c r="FR100" s="44"/>
      <c r="FS100" s="44"/>
      <c r="FT100" s="44"/>
      <c r="FU100" s="44"/>
      <c r="FV100" s="44"/>
      <c r="FW100" s="44"/>
      <c r="FX100" s="44"/>
      <c r="FY100" s="44"/>
      <c r="FZ100" s="44"/>
      <c r="GA100" s="44"/>
      <c r="GB100" s="44"/>
      <c r="GC100" s="44"/>
      <c r="GD100" s="44"/>
      <c r="GE100" s="44"/>
      <c r="GF100" s="44"/>
      <c r="GG100" s="44"/>
      <c r="GH100" s="44"/>
      <c r="GI100" s="44"/>
      <c r="GJ100" s="44"/>
      <c r="GK100" s="44"/>
      <c r="GL100" s="44"/>
      <c r="GM100" s="44"/>
      <c r="GN100" s="44"/>
      <c r="GO100" s="44"/>
      <c r="GP100" s="44"/>
      <c r="GQ100" s="44"/>
      <c r="GR100" s="44"/>
      <c r="GS100" s="44"/>
      <c r="GT100" s="44"/>
      <c r="GU100" s="44"/>
      <c r="GV100" s="44"/>
      <c r="GW100" s="44"/>
      <c r="GX100" s="44"/>
      <c r="GY100" s="44"/>
      <c r="GZ100" s="44"/>
      <c r="HA100" s="44"/>
      <c r="HB100" s="44"/>
      <c r="HC100" s="44"/>
      <c r="HD100" s="44"/>
      <c r="HE100" s="44"/>
      <c r="HF100" s="44"/>
      <c r="HG100" s="44"/>
      <c r="HH100" s="44"/>
      <c r="HI100" s="44"/>
      <c r="HJ100" s="44"/>
      <c r="HK100" s="44"/>
      <c r="HL100" s="44"/>
      <c r="HM100" s="44"/>
      <c r="HN100" s="44"/>
      <c r="HO100" s="44"/>
      <c r="HP100" s="44"/>
      <c r="HQ100" s="44"/>
      <c r="HR100" s="44"/>
      <c r="HS100" s="44"/>
      <c r="HT100" s="44"/>
      <c r="HU100" s="44"/>
      <c r="HV100" s="44"/>
      <c r="HW100" s="44"/>
      <c r="HX100" s="44"/>
      <c r="HY100" s="44"/>
      <c r="HZ100" s="44"/>
      <c r="IA100" s="44"/>
      <c r="IB100" s="44"/>
      <c r="IC100" s="44"/>
      <c r="ID100" s="44"/>
      <c r="IE100" s="44"/>
      <c r="IF100" s="44"/>
      <c r="IG100" s="44"/>
      <c r="IH100" s="44"/>
      <c r="II100" s="44"/>
      <c r="IJ100" s="44"/>
      <c r="IK100" s="44"/>
    </row>
    <row r="101" spans="1:245" ht="15.75" x14ac:dyDescent="0.2">
      <c r="A101" s="146">
        <v>86</v>
      </c>
      <c r="B101" s="18" t="s">
        <v>169</v>
      </c>
      <c r="C101" s="101">
        <v>3.86</v>
      </c>
      <c r="D101" s="101"/>
      <c r="E101" s="101">
        <v>0.3</v>
      </c>
      <c r="F101" s="101"/>
      <c r="G101" s="101">
        <v>40</v>
      </c>
      <c r="H101" s="102">
        <f t="shared" si="8"/>
        <v>1.544</v>
      </c>
      <c r="I101" s="101"/>
      <c r="J101" s="147"/>
      <c r="K101" s="102"/>
      <c r="L101" s="103"/>
      <c r="M101" s="103"/>
      <c r="N101" s="102">
        <f t="shared" si="10"/>
        <v>1.8440000000000001</v>
      </c>
      <c r="O101" s="102">
        <f t="shared" si="11"/>
        <v>5.7039999999999997</v>
      </c>
      <c r="P101" s="147">
        <f t="shared" si="12"/>
        <v>570400</v>
      </c>
      <c r="Q101" s="147">
        <f t="shared" si="13"/>
        <v>40530</v>
      </c>
      <c r="R101" s="147">
        <f t="shared" si="14"/>
        <v>529870</v>
      </c>
      <c r="S101" s="147">
        <v>6</v>
      </c>
      <c r="T101" s="147">
        <f t="shared" si="9"/>
        <v>3179220</v>
      </c>
      <c r="U101" s="97"/>
      <c r="V101" s="112">
        <f t="shared" ca="1" si="15"/>
        <v>3179220</v>
      </c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44"/>
      <c r="FA101" s="44"/>
      <c r="FB101" s="44"/>
      <c r="FC101" s="44"/>
      <c r="FD101" s="44"/>
      <c r="FE101" s="44"/>
      <c r="FF101" s="44"/>
      <c r="FG101" s="44"/>
      <c r="FH101" s="44"/>
      <c r="FI101" s="44"/>
      <c r="FJ101" s="44"/>
      <c r="FK101" s="44"/>
      <c r="FL101" s="44"/>
      <c r="FM101" s="44"/>
      <c r="FN101" s="44"/>
      <c r="FO101" s="44"/>
      <c r="FP101" s="44"/>
      <c r="FQ101" s="44"/>
      <c r="FR101" s="44"/>
      <c r="FS101" s="44"/>
      <c r="FT101" s="44"/>
      <c r="FU101" s="44"/>
      <c r="FV101" s="44"/>
      <c r="FW101" s="44"/>
      <c r="FX101" s="44"/>
      <c r="FY101" s="44"/>
      <c r="FZ101" s="44"/>
      <c r="GA101" s="44"/>
      <c r="GB101" s="44"/>
      <c r="GC101" s="44"/>
      <c r="GD101" s="44"/>
      <c r="GE101" s="44"/>
      <c r="GF101" s="44"/>
      <c r="GG101" s="44"/>
      <c r="GH101" s="44"/>
      <c r="GI101" s="44"/>
      <c r="GJ101" s="44"/>
      <c r="GK101" s="44"/>
      <c r="GL101" s="44"/>
      <c r="GM101" s="44"/>
      <c r="GN101" s="44"/>
      <c r="GO101" s="44"/>
      <c r="GP101" s="44"/>
      <c r="GQ101" s="44"/>
      <c r="GR101" s="44"/>
      <c r="GS101" s="44"/>
      <c r="GT101" s="44"/>
      <c r="GU101" s="44"/>
      <c r="GV101" s="44"/>
      <c r="GW101" s="44"/>
      <c r="GX101" s="44"/>
      <c r="GY101" s="44"/>
      <c r="GZ101" s="44"/>
      <c r="HA101" s="44"/>
      <c r="HB101" s="44"/>
      <c r="HC101" s="44"/>
      <c r="HD101" s="44"/>
      <c r="HE101" s="44"/>
      <c r="HF101" s="44"/>
      <c r="HG101" s="44"/>
      <c r="HH101" s="44"/>
      <c r="HI101" s="44"/>
      <c r="HJ101" s="44"/>
      <c r="HK101" s="44"/>
      <c r="HL101" s="44"/>
      <c r="HM101" s="44"/>
      <c r="HN101" s="44"/>
      <c r="HO101" s="44"/>
      <c r="HP101" s="44"/>
      <c r="HQ101" s="44"/>
      <c r="HR101" s="44"/>
      <c r="HS101" s="44"/>
      <c r="HT101" s="44"/>
      <c r="HU101" s="44"/>
      <c r="HV101" s="44"/>
      <c r="HW101" s="44"/>
      <c r="HX101" s="44"/>
      <c r="HY101" s="44"/>
      <c r="HZ101" s="44"/>
      <c r="IA101" s="44"/>
      <c r="IB101" s="44"/>
      <c r="IC101" s="44"/>
      <c r="ID101" s="44"/>
      <c r="IE101" s="44"/>
      <c r="IF101" s="44"/>
      <c r="IG101" s="44"/>
      <c r="IH101" s="44"/>
      <c r="II101" s="44"/>
      <c r="IJ101" s="44"/>
      <c r="IK101" s="44"/>
    </row>
    <row r="102" spans="1:245" ht="15.75" x14ac:dyDescent="0.2">
      <c r="A102" s="146">
        <v>87</v>
      </c>
      <c r="B102" s="18" t="s">
        <v>171</v>
      </c>
      <c r="C102" s="101">
        <v>4.0599999999999996</v>
      </c>
      <c r="D102" s="101"/>
      <c r="E102" s="101">
        <v>0.3</v>
      </c>
      <c r="F102" s="101">
        <v>0.2</v>
      </c>
      <c r="G102" s="101">
        <v>40</v>
      </c>
      <c r="H102" s="102">
        <f t="shared" si="8"/>
        <v>1.6239999999999997</v>
      </c>
      <c r="I102" s="101"/>
      <c r="J102" s="147"/>
      <c r="K102" s="102"/>
      <c r="L102" s="103"/>
      <c r="M102" s="103"/>
      <c r="N102" s="102">
        <f t="shared" si="10"/>
        <v>2.1239999999999997</v>
      </c>
      <c r="O102" s="102">
        <f t="shared" si="11"/>
        <v>6.1839999999999993</v>
      </c>
      <c r="P102" s="147">
        <f t="shared" si="12"/>
        <v>618399.99999999988</v>
      </c>
      <c r="Q102" s="147">
        <f t="shared" si="13"/>
        <v>42629.999999999993</v>
      </c>
      <c r="R102" s="147">
        <f t="shared" si="14"/>
        <v>575769.99999999988</v>
      </c>
      <c r="S102" s="147">
        <v>6</v>
      </c>
      <c r="T102" s="147">
        <f t="shared" si="9"/>
        <v>3454619.9999999991</v>
      </c>
      <c r="U102" s="97"/>
      <c r="V102" s="112">
        <f t="shared" ca="1" si="15"/>
        <v>3454619.9999999991</v>
      </c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44"/>
      <c r="FA102" s="44"/>
      <c r="FB102" s="44"/>
      <c r="FC102" s="44"/>
      <c r="FD102" s="44"/>
      <c r="FE102" s="44"/>
      <c r="FF102" s="44"/>
      <c r="FG102" s="44"/>
      <c r="FH102" s="44"/>
      <c r="FI102" s="44"/>
      <c r="FJ102" s="44"/>
      <c r="FK102" s="44"/>
      <c r="FL102" s="44"/>
      <c r="FM102" s="44"/>
      <c r="FN102" s="44"/>
      <c r="FO102" s="44"/>
      <c r="FP102" s="44"/>
      <c r="FQ102" s="44"/>
      <c r="FR102" s="44"/>
      <c r="FS102" s="44"/>
      <c r="FT102" s="44"/>
      <c r="FU102" s="44"/>
      <c r="FV102" s="44"/>
      <c r="FW102" s="44"/>
      <c r="FX102" s="44"/>
      <c r="FY102" s="44"/>
      <c r="FZ102" s="44"/>
      <c r="GA102" s="44"/>
      <c r="GB102" s="44"/>
      <c r="GC102" s="44"/>
      <c r="GD102" s="44"/>
      <c r="GE102" s="44"/>
      <c r="GF102" s="44"/>
      <c r="GG102" s="44"/>
      <c r="GH102" s="44"/>
      <c r="GI102" s="44"/>
      <c r="GJ102" s="44"/>
      <c r="GK102" s="44"/>
      <c r="GL102" s="44"/>
      <c r="GM102" s="44"/>
      <c r="GN102" s="44"/>
      <c r="GO102" s="44"/>
      <c r="GP102" s="44"/>
      <c r="GQ102" s="44"/>
      <c r="GR102" s="44"/>
      <c r="GS102" s="44"/>
      <c r="GT102" s="44"/>
      <c r="GU102" s="44"/>
      <c r="GV102" s="44"/>
      <c r="GW102" s="44"/>
      <c r="GX102" s="44"/>
      <c r="GY102" s="44"/>
      <c r="GZ102" s="44"/>
      <c r="HA102" s="44"/>
      <c r="HB102" s="44"/>
      <c r="HC102" s="44"/>
      <c r="HD102" s="44"/>
      <c r="HE102" s="44"/>
      <c r="HF102" s="44"/>
      <c r="HG102" s="44"/>
      <c r="HH102" s="44"/>
      <c r="HI102" s="44"/>
      <c r="HJ102" s="44"/>
      <c r="HK102" s="44"/>
      <c r="HL102" s="44"/>
      <c r="HM102" s="44"/>
      <c r="HN102" s="44"/>
      <c r="HO102" s="44"/>
      <c r="HP102" s="44"/>
      <c r="HQ102" s="44"/>
      <c r="HR102" s="44"/>
      <c r="HS102" s="44"/>
      <c r="HT102" s="44"/>
      <c r="HU102" s="44"/>
      <c r="HV102" s="44"/>
      <c r="HW102" s="44"/>
      <c r="HX102" s="44"/>
      <c r="HY102" s="44"/>
      <c r="HZ102" s="44"/>
      <c r="IA102" s="44"/>
      <c r="IB102" s="44"/>
      <c r="IC102" s="44"/>
      <c r="ID102" s="44"/>
      <c r="IE102" s="44"/>
      <c r="IF102" s="44"/>
      <c r="IG102" s="44"/>
      <c r="IH102" s="44"/>
      <c r="II102" s="44"/>
      <c r="IJ102" s="44"/>
      <c r="IK102" s="44"/>
    </row>
    <row r="103" spans="1:245" ht="15.75" x14ac:dyDescent="0.2">
      <c r="A103" s="146">
        <v>88</v>
      </c>
      <c r="B103" s="18" t="s">
        <v>173</v>
      </c>
      <c r="C103" s="101">
        <v>2.46</v>
      </c>
      <c r="D103" s="101"/>
      <c r="E103" s="101">
        <v>0.3</v>
      </c>
      <c r="F103" s="101"/>
      <c r="G103" s="101">
        <v>40</v>
      </c>
      <c r="H103" s="102">
        <f t="shared" si="8"/>
        <v>0.9840000000000001</v>
      </c>
      <c r="I103" s="101"/>
      <c r="J103" s="147"/>
      <c r="K103" s="102"/>
      <c r="L103" s="103"/>
      <c r="M103" s="103"/>
      <c r="N103" s="102">
        <f t="shared" si="10"/>
        <v>1.284</v>
      </c>
      <c r="O103" s="102">
        <f t="shared" si="11"/>
        <v>3.7439999999999998</v>
      </c>
      <c r="P103" s="147">
        <f t="shared" si="12"/>
        <v>374400</v>
      </c>
      <c r="Q103" s="147">
        <f t="shared" si="13"/>
        <v>25829.999999999996</v>
      </c>
      <c r="R103" s="147">
        <f t="shared" si="14"/>
        <v>348570</v>
      </c>
      <c r="S103" s="147">
        <v>6</v>
      </c>
      <c r="T103" s="147">
        <f t="shared" si="9"/>
        <v>2091420</v>
      </c>
      <c r="U103" s="97"/>
      <c r="V103" s="112">
        <f t="shared" ca="1" si="15"/>
        <v>2091420</v>
      </c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  <c r="EL103" s="44"/>
      <c r="EM103" s="44"/>
      <c r="EN103" s="44"/>
      <c r="EO103" s="44"/>
      <c r="EP103" s="44"/>
      <c r="EQ103" s="44"/>
      <c r="ER103" s="44"/>
      <c r="ES103" s="44"/>
      <c r="ET103" s="44"/>
      <c r="EU103" s="44"/>
      <c r="EV103" s="44"/>
      <c r="EW103" s="44"/>
      <c r="EX103" s="44"/>
      <c r="EY103" s="44"/>
      <c r="EZ103" s="44"/>
      <c r="FA103" s="44"/>
      <c r="FB103" s="44"/>
      <c r="FC103" s="44"/>
      <c r="FD103" s="44"/>
      <c r="FE103" s="44"/>
      <c r="FF103" s="44"/>
      <c r="FG103" s="44"/>
      <c r="FH103" s="44"/>
      <c r="FI103" s="44"/>
      <c r="FJ103" s="44"/>
      <c r="FK103" s="44"/>
      <c r="FL103" s="44"/>
      <c r="FM103" s="44"/>
      <c r="FN103" s="44"/>
      <c r="FO103" s="44"/>
      <c r="FP103" s="44"/>
      <c r="FQ103" s="44"/>
      <c r="FR103" s="44"/>
      <c r="FS103" s="44"/>
      <c r="FT103" s="44"/>
      <c r="FU103" s="44"/>
      <c r="FV103" s="44"/>
      <c r="FW103" s="44"/>
      <c r="FX103" s="44"/>
      <c r="FY103" s="44"/>
      <c r="FZ103" s="44"/>
      <c r="GA103" s="44"/>
      <c r="GB103" s="44"/>
      <c r="GC103" s="44"/>
      <c r="GD103" s="44"/>
      <c r="GE103" s="44"/>
      <c r="GF103" s="44"/>
      <c r="GG103" s="44"/>
      <c r="GH103" s="44"/>
      <c r="GI103" s="44"/>
      <c r="GJ103" s="44"/>
      <c r="GK103" s="44"/>
      <c r="GL103" s="44"/>
      <c r="GM103" s="44"/>
      <c r="GN103" s="44"/>
      <c r="GO103" s="44"/>
      <c r="GP103" s="44"/>
      <c r="GQ103" s="44"/>
      <c r="GR103" s="44"/>
      <c r="GS103" s="44"/>
      <c r="GT103" s="44"/>
      <c r="GU103" s="44"/>
      <c r="GV103" s="44"/>
      <c r="GW103" s="44"/>
      <c r="GX103" s="44"/>
      <c r="GY103" s="44"/>
      <c r="GZ103" s="44"/>
      <c r="HA103" s="44"/>
      <c r="HB103" s="44"/>
      <c r="HC103" s="44"/>
      <c r="HD103" s="44"/>
      <c r="HE103" s="44"/>
      <c r="HF103" s="44"/>
      <c r="HG103" s="44"/>
      <c r="HH103" s="44"/>
      <c r="HI103" s="44"/>
      <c r="HJ103" s="44"/>
      <c r="HK103" s="44"/>
      <c r="HL103" s="44"/>
      <c r="HM103" s="44"/>
      <c r="HN103" s="44"/>
      <c r="HO103" s="44"/>
      <c r="HP103" s="44"/>
      <c r="HQ103" s="44"/>
      <c r="HR103" s="44"/>
      <c r="HS103" s="44"/>
      <c r="HT103" s="44"/>
      <c r="HU103" s="44"/>
      <c r="HV103" s="44"/>
      <c r="HW103" s="44"/>
      <c r="HX103" s="44"/>
      <c r="HY103" s="44"/>
      <c r="HZ103" s="44"/>
      <c r="IA103" s="44"/>
      <c r="IB103" s="44"/>
      <c r="IC103" s="44"/>
      <c r="ID103" s="44"/>
      <c r="IE103" s="44"/>
      <c r="IF103" s="44"/>
      <c r="IG103" s="44"/>
      <c r="IH103" s="44"/>
      <c r="II103" s="44"/>
      <c r="IJ103" s="44"/>
      <c r="IK103" s="44"/>
    </row>
    <row r="104" spans="1:245" ht="15.75" x14ac:dyDescent="0.2">
      <c r="A104" s="146">
        <v>89</v>
      </c>
      <c r="B104" s="18" t="s">
        <v>175</v>
      </c>
      <c r="C104" s="101">
        <v>2.66</v>
      </c>
      <c r="D104" s="101"/>
      <c r="E104" s="101">
        <v>0.3</v>
      </c>
      <c r="F104" s="101"/>
      <c r="G104" s="101">
        <v>40</v>
      </c>
      <c r="H104" s="102">
        <f t="shared" si="8"/>
        <v>1.0640000000000001</v>
      </c>
      <c r="I104" s="101"/>
      <c r="J104" s="147"/>
      <c r="K104" s="102"/>
      <c r="L104" s="103"/>
      <c r="M104" s="103"/>
      <c r="N104" s="102">
        <f t="shared" si="10"/>
        <v>1.3640000000000001</v>
      </c>
      <c r="O104" s="102">
        <f t="shared" si="11"/>
        <v>4.024</v>
      </c>
      <c r="P104" s="147">
        <f t="shared" si="12"/>
        <v>402400</v>
      </c>
      <c r="Q104" s="147">
        <f t="shared" si="13"/>
        <v>27930</v>
      </c>
      <c r="R104" s="147">
        <f t="shared" si="14"/>
        <v>374470</v>
      </c>
      <c r="S104" s="147">
        <v>2</v>
      </c>
      <c r="T104" s="147">
        <f t="shared" si="9"/>
        <v>748940</v>
      </c>
      <c r="U104" s="97" t="s">
        <v>297</v>
      </c>
      <c r="V104" s="112">
        <f t="shared" ca="1" si="15"/>
        <v>748940</v>
      </c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  <c r="EI104" s="44"/>
      <c r="EJ104" s="44"/>
      <c r="EK104" s="44"/>
      <c r="EL104" s="44"/>
      <c r="EM104" s="44"/>
      <c r="EN104" s="44"/>
      <c r="EO104" s="44"/>
      <c r="EP104" s="44"/>
      <c r="EQ104" s="44"/>
      <c r="ER104" s="44"/>
      <c r="ES104" s="44"/>
      <c r="ET104" s="44"/>
      <c r="EU104" s="44"/>
      <c r="EV104" s="44"/>
      <c r="EW104" s="44"/>
      <c r="EX104" s="44"/>
      <c r="EY104" s="44"/>
      <c r="EZ104" s="44"/>
      <c r="FA104" s="44"/>
      <c r="FB104" s="44"/>
      <c r="FC104" s="44"/>
      <c r="FD104" s="44"/>
      <c r="FE104" s="44"/>
      <c r="FF104" s="44"/>
      <c r="FG104" s="44"/>
      <c r="FH104" s="44"/>
      <c r="FI104" s="44"/>
      <c r="FJ104" s="44"/>
      <c r="FK104" s="44"/>
      <c r="FL104" s="44"/>
      <c r="FM104" s="44"/>
      <c r="FN104" s="44"/>
      <c r="FO104" s="44"/>
      <c r="FP104" s="44"/>
      <c r="FQ104" s="44"/>
      <c r="FR104" s="44"/>
      <c r="FS104" s="44"/>
      <c r="FT104" s="44"/>
      <c r="FU104" s="44"/>
      <c r="FV104" s="44"/>
      <c r="FW104" s="44"/>
      <c r="FX104" s="44"/>
      <c r="FY104" s="44"/>
      <c r="FZ104" s="44"/>
      <c r="GA104" s="44"/>
      <c r="GB104" s="44"/>
      <c r="GC104" s="44"/>
      <c r="GD104" s="44"/>
      <c r="GE104" s="44"/>
      <c r="GF104" s="44"/>
      <c r="GG104" s="44"/>
      <c r="GH104" s="44"/>
      <c r="GI104" s="44"/>
      <c r="GJ104" s="44"/>
      <c r="GK104" s="44"/>
      <c r="GL104" s="44"/>
      <c r="GM104" s="44"/>
      <c r="GN104" s="44"/>
      <c r="GO104" s="44"/>
      <c r="GP104" s="44"/>
      <c r="GQ104" s="44"/>
      <c r="GR104" s="44"/>
      <c r="GS104" s="44"/>
      <c r="GT104" s="44"/>
      <c r="GU104" s="44"/>
      <c r="GV104" s="44"/>
      <c r="GW104" s="44"/>
      <c r="GX104" s="44"/>
      <c r="GY104" s="44"/>
      <c r="GZ104" s="44"/>
      <c r="HA104" s="44"/>
      <c r="HB104" s="44"/>
      <c r="HC104" s="44"/>
      <c r="HD104" s="44"/>
      <c r="HE104" s="44"/>
      <c r="HF104" s="44"/>
      <c r="HG104" s="44"/>
      <c r="HH104" s="44"/>
      <c r="HI104" s="44"/>
      <c r="HJ104" s="44"/>
      <c r="HK104" s="44"/>
      <c r="HL104" s="44"/>
      <c r="HM104" s="44"/>
      <c r="HN104" s="44"/>
      <c r="HO104" s="44"/>
      <c r="HP104" s="44"/>
      <c r="HQ104" s="44"/>
      <c r="HR104" s="44"/>
      <c r="HS104" s="44"/>
      <c r="HT104" s="44"/>
      <c r="HU104" s="44"/>
      <c r="HV104" s="44"/>
      <c r="HW104" s="44"/>
      <c r="HX104" s="44"/>
      <c r="HY104" s="44"/>
      <c r="HZ104" s="44"/>
      <c r="IA104" s="44"/>
      <c r="IB104" s="44"/>
      <c r="IC104" s="44"/>
      <c r="ID104" s="44"/>
      <c r="IE104" s="44"/>
      <c r="IF104" s="44"/>
      <c r="IG104" s="44"/>
      <c r="IH104" s="44"/>
      <c r="II104" s="44"/>
      <c r="IJ104" s="44"/>
      <c r="IK104" s="44"/>
    </row>
    <row r="105" spans="1:245" ht="15.75" x14ac:dyDescent="0.2">
      <c r="A105" s="146">
        <v>90</v>
      </c>
      <c r="B105" s="18" t="s">
        <v>345</v>
      </c>
      <c r="C105" s="148">
        <v>2.86</v>
      </c>
      <c r="D105" s="101"/>
      <c r="E105" s="101">
        <v>0.3</v>
      </c>
      <c r="F105" s="101"/>
      <c r="G105" s="101">
        <v>40</v>
      </c>
      <c r="H105" s="102">
        <f t="shared" si="8"/>
        <v>1.1439999999999999</v>
      </c>
      <c r="I105" s="101"/>
      <c r="J105" s="147"/>
      <c r="K105" s="102"/>
      <c r="L105" s="103"/>
      <c r="M105" s="103"/>
      <c r="N105" s="102">
        <f t="shared" si="10"/>
        <v>1.444</v>
      </c>
      <c r="O105" s="102">
        <f t="shared" si="11"/>
        <v>4.3040000000000003</v>
      </c>
      <c r="P105" s="147">
        <f t="shared" si="12"/>
        <v>430400</v>
      </c>
      <c r="Q105" s="147">
        <f t="shared" si="13"/>
        <v>30029.999999999996</v>
      </c>
      <c r="R105" s="147">
        <f t="shared" si="14"/>
        <v>400370</v>
      </c>
      <c r="S105" s="147">
        <v>6</v>
      </c>
      <c r="T105" s="147">
        <f t="shared" si="9"/>
        <v>2402220</v>
      </c>
      <c r="U105" s="97"/>
      <c r="V105" s="112">
        <f t="shared" ca="1" si="15"/>
        <v>2402220</v>
      </c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44"/>
      <c r="ES105" s="44"/>
      <c r="ET105" s="44"/>
      <c r="EU105" s="44"/>
      <c r="EV105" s="44"/>
      <c r="EW105" s="44"/>
      <c r="EX105" s="44"/>
      <c r="EY105" s="44"/>
      <c r="EZ105" s="44"/>
      <c r="FA105" s="44"/>
      <c r="FB105" s="44"/>
      <c r="FC105" s="44"/>
      <c r="FD105" s="44"/>
      <c r="FE105" s="44"/>
      <c r="FF105" s="44"/>
      <c r="FG105" s="44"/>
      <c r="FH105" s="44"/>
      <c r="FI105" s="44"/>
      <c r="FJ105" s="44"/>
      <c r="FK105" s="44"/>
      <c r="FL105" s="44"/>
      <c r="FM105" s="44"/>
      <c r="FN105" s="44"/>
      <c r="FO105" s="44"/>
      <c r="FP105" s="44"/>
      <c r="FQ105" s="44"/>
      <c r="FR105" s="44"/>
      <c r="FS105" s="44"/>
      <c r="FT105" s="44"/>
      <c r="FU105" s="44"/>
      <c r="FV105" s="44"/>
      <c r="FW105" s="44"/>
      <c r="FX105" s="44"/>
      <c r="FY105" s="44"/>
      <c r="FZ105" s="44"/>
      <c r="GA105" s="44"/>
      <c r="GB105" s="44"/>
      <c r="GC105" s="44"/>
      <c r="GD105" s="44"/>
      <c r="GE105" s="44"/>
      <c r="GF105" s="44"/>
      <c r="GG105" s="44"/>
      <c r="GH105" s="44"/>
      <c r="GI105" s="44"/>
      <c r="GJ105" s="44"/>
      <c r="GK105" s="44"/>
      <c r="GL105" s="44"/>
      <c r="GM105" s="44"/>
      <c r="GN105" s="44"/>
      <c r="GO105" s="44"/>
      <c r="GP105" s="44"/>
      <c r="GQ105" s="44"/>
      <c r="GR105" s="44"/>
      <c r="GS105" s="44"/>
      <c r="GT105" s="44"/>
      <c r="GU105" s="44"/>
      <c r="GV105" s="44"/>
      <c r="GW105" s="44"/>
      <c r="GX105" s="44"/>
      <c r="GY105" s="44"/>
      <c r="GZ105" s="44"/>
      <c r="HA105" s="44"/>
      <c r="HB105" s="44"/>
      <c r="HC105" s="44"/>
      <c r="HD105" s="44"/>
      <c r="HE105" s="44"/>
      <c r="HF105" s="44"/>
      <c r="HG105" s="44"/>
      <c r="HH105" s="44"/>
      <c r="HI105" s="44"/>
      <c r="HJ105" s="44"/>
      <c r="HK105" s="44"/>
      <c r="HL105" s="44"/>
      <c r="HM105" s="44"/>
      <c r="HN105" s="44"/>
      <c r="HO105" s="44"/>
      <c r="HP105" s="44"/>
      <c r="HQ105" s="44"/>
      <c r="HR105" s="44"/>
      <c r="HS105" s="44"/>
      <c r="HT105" s="44"/>
      <c r="HU105" s="44"/>
      <c r="HV105" s="44"/>
      <c r="HW105" s="44"/>
      <c r="HX105" s="44"/>
      <c r="HY105" s="44"/>
      <c r="HZ105" s="44"/>
      <c r="IA105" s="44"/>
      <c r="IB105" s="44"/>
      <c r="IC105" s="44"/>
      <c r="ID105" s="44"/>
      <c r="IE105" s="44"/>
      <c r="IF105" s="44"/>
      <c r="IG105" s="44"/>
      <c r="IH105" s="44"/>
      <c r="II105" s="44"/>
      <c r="IJ105" s="44"/>
      <c r="IK105" s="44"/>
    </row>
    <row r="106" spans="1:245" ht="15.75" x14ac:dyDescent="0.2">
      <c r="A106" s="146">
        <v>91</v>
      </c>
      <c r="B106" s="18" t="s">
        <v>178</v>
      </c>
      <c r="C106" s="101">
        <v>4.0599999999999996</v>
      </c>
      <c r="D106" s="101"/>
      <c r="E106" s="101">
        <v>0.3</v>
      </c>
      <c r="F106" s="101"/>
      <c r="G106" s="101">
        <v>40</v>
      </c>
      <c r="H106" s="102">
        <f t="shared" si="8"/>
        <v>1.6239999999999997</v>
      </c>
      <c r="I106" s="101"/>
      <c r="J106" s="147"/>
      <c r="K106" s="102">
        <f>C106*J106/100</f>
        <v>0</v>
      </c>
      <c r="L106" s="103"/>
      <c r="M106" s="103"/>
      <c r="N106" s="102">
        <f t="shared" si="10"/>
        <v>1.9239999999999997</v>
      </c>
      <c r="O106" s="102">
        <f t="shared" si="11"/>
        <v>5.9839999999999991</v>
      </c>
      <c r="P106" s="147">
        <f t="shared" si="12"/>
        <v>598399.99999999988</v>
      </c>
      <c r="Q106" s="147">
        <f t="shared" si="13"/>
        <v>42629.999999999993</v>
      </c>
      <c r="R106" s="147">
        <f t="shared" si="14"/>
        <v>555769.99999999988</v>
      </c>
      <c r="S106" s="147">
        <v>6</v>
      </c>
      <c r="T106" s="147">
        <f t="shared" si="9"/>
        <v>3334619.9999999991</v>
      </c>
      <c r="U106" s="97"/>
      <c r="V106" s="112">
        <f t="shared" ca="1" si="15"/>
        <v>3334619.9999999991</v>
      </c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  <c r="EI106" s="44"/>
      <c r="EJ106" s="44"/>
      <c r="EK106" s="44"/>
      <c r="EL106" s="44"/>
      <c r="EM106" s="44"/>
      <c r="EN106" s="44"/>
      <c r="EO106" s="44"/>
      <c r="EP106" s="44"/>
      <c r="EQ106" s="44"/>
      <c r="ER106" s="44"/>
      <c r="ES106" s="44"/>
      <c r="ET106" s="44"/>
      <c r="EU106" s="44"/>
      <c r="EV106" s="44"/>
      <c r="EW106" s="44"/>
      <c r="EX106" s="44"/>
      <c r="EY106" s="44"/>
      <c r="EZ106" s="44"/>
      <c r="FA106" s="44"/>
      <c r="FB106" s="44"/>
      <c r="FC106" s="44"/>
      <c r="FD106" s="44"/>
      <c r="FE106" s="44"/>
      <c r="FF106" s="44"/>
      <c r="FG106" s="44"/>
      <c r="FH106" s="44"/>
      <c r="FI106" s="44"/>
      <c r="FJ106" s="44"/>
      <c r="FK106" s="44"/>
      <c r="FL106" s="44"/>
      <c r="FM106" s="44"/>
      <c r="FN106" s="44"/>
      <c r="FO106" s="44"/>
      <c r="FP106" s="44"/>
      <c r="FQ106" s="44"/>
      <c r="FR106" s="44"/>
      <c r="FS106" s="44"/>
      <c r="FT106" s="44"/>
      <c r="FU106" s="44"/>
      <c r="FV106" s="44"/>
      <c r="FW106" s="44"/>
      <c r="FX106" s="44"/>
      <c r="FY106" s="44"/>
      <c r="FZ106" s="44"/>
      <c r="GA106" s="44"/>
      <c r="GB106" s="44"/>
      <c r="GC106" s="44"/>
      <c r="GD106" s="44"/>
      <c r="GE106" s="44"/>
      <c r="GF106" s="44"/>
      <c r="GG106" s="44"/>
      <c r="GH106" s="44"/>
      <c r="GI106" s="44"/>
      <c r="GJ106" s="44"/>
      <c r="GK106" s="44"/>
      <c r="GL106" s="44"/>
      <c r="GM106" s="44"/>
      <c r="GN106" s="44"/>
      <c r="GO106" s="44"/>
      <c r="GP106" s="44"/>
      <c r="GQ106" s="44"/>
      <c r="GR106" s="44"/>
      <c r="GS106" s="44"/>
      <c r="GT106" s="44"/>
      <c r="GU106" s="44"/>
      <c r="GV106" s="44"/>
      <c r="GW106" s="44"/>
      <c r="GX106" s="44"/>
      <c r="GY106" s="44"/>
      <c r="GZ106" s="44"/>
      <c r="HA106" s="44"/>
      <c r="HB106" s="44"/>
      <c r="HC106" s="44"/>
      <c r="HD106" s="44"/>
      <c r="HE106" s="44"/>
      <c r="HF106" s="44"/>
      <c r="HG106" s="44"/>
      <c r="HH106" s="44"/>
      <c r="HI106" s="44"/>
      <c r="HJ106" s="44"/>
      <c r="HK106" s="44"/>
      <c r="HL106" s="44"/>
      <c r="HM106" s="44"/>
      <c r="HN106" s="44"/>
      <c r="HO106" s="44"/>
      <c r="HP106" s="44"/>
      <c r="HQ106" s="44"/>
      <c r="HR106" s="44"/>
      <c r="HS106" s="44"/>
      <c r="HT106" s="44"/>
      <c r="HU106" s="44"/>
      <c r="HV106" s="44"/>
      <c r="HW106" s="44"/>
      <c r="HX106" s="44"/>
      <c r="HY106" s="44"/>
      <c r="HZ106" s="44"/>
      <c r="IA106" s="44"/>
      <c r="IB106" s="44"/>
      <c r="IC106" s="44"/>
      <c r="ID106" s="44"/>
      <c r="IE106" s="44"/>
      <c r="IF106" s="44"/>
      <c r="IG106" s="44"/>
      <c r="IH106" s="44"/>
      <c r="II106" s="44"/>
      <c r="IJ106" s="44"/>
      <c r="IK106" s="44"/>
    </row>
    <row r="107" spans="1:245" ht="15.75" x14ac:dyDescent="0.2">
      <c r="A107" s="146">
        <v>92</v>
      </c>
      <c r="B107" s="18" t="s">
        <v>180</v>
      </c>
      <c r="C107" s="101">
        <v>4.9800000000000004</v>
      </c>
      <c r="D107" s="101">
        <v>0.4</v>
      </c>
      <c r="E107" s="101">
        <v>0.3</v>
      </c>
      <c r="F107" s="101"/>
      <c r="G107" s="101">
        <v>70</v>
      </c>
      <c r="H107" s="102">
        <f t="shared" si="8"/>
        <v>3.9403000000000001</v>
      </c>
      <c r="I107" s="101"/>
      <c r="J107" s="147">
        <v>5</v>
      </c>
      <c r="K107" s="102">
        <f>C107*J107/100</f>
        <v>0.24900000000000003</v>
      </c>
      <c r="L107" s="103"/>
      <c r="M107" s="103"/>
      <c r="N107" s="102">
        <f t="shared" si="10"/>
        <v>4.8892999999999995</v>
      </c>
      <c r="O107" s="102">
        <f t="shared" si="11"/>
        <v>9.8692999999999991</v>
      </c>
      <c r="P107" s="147">
        <f t="shared" si="12"/>
        <v>986929.99999999988</v>
      </c>
      <c r="Q107" s="147">
        <f t="shared" si="13"/>
        <v>59104.500000000007</v>
      </c>
      <c r="R107" s="147">
        <f t="shared" si="14"/>
        <v>927825.49999999988</v>
      </c>
      <c r="S107" s="147">
        <v>6</v>
      </c>
      <c r="T107" s="147">
        <f t="shared" si="9"/>
        <v>5566952.9999999991</v>
      </c>
      <c r="U107" s="97"/>
      <c r="V107" s="112">
        <f t="shared" ca="1" si="15"/>
        <v>5566952.9999999991</v>
      </c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  <c r="EI107" s="44"/>
      <c r="EJ107" s="44"/>
      <c r="EK107" s="44"/>
      <c r="EL107" s="44"/>
      <c r="EM107" s="44"/>
      <c r="EN107" s="44"/>
      <c r="EO107" s="44"/>
      <c r="EP107" s="44"/>
      <c r="EQ107" s="44"/>
      <c r="ER107" s="44"/>
      <c r="ES107" s="44"/>
      <c r="ET107" s="44"/>
      <c r="EU107" s="44"/>
      <c r="EV107" s="44"/>
      <c r="EW107" s="44"/>
      <c r="EX107" s="44"/>
      <c r="EY107" s="44"/>
      <c r="EZ107" s="44"/>
      <c r="FA107" s="44"/>
      <c r="FB107" s="44"/>
      <c r="FC107" s="44"/>
      <c r="FD107" s="44"/>
      <c r="FE107" s="44"/>
      <c r="FF107" s="44"/>
      <c r="FG107" s="44"/>
      <c r="FH107" s="44"/>
      <c r="FI107" s="44"/>
      <c r="FJ107" s="44"/>
      <c r="FK107" s="44"/>
      <c r="FL107" s="44"/>
      <c r="FM107" s="44"/>
      <c r="FN107" s="44"/>
      <c r="FO107" s="44"/>
      <c r="FP107" s="44"/>
      <c r="FQ107" s="44"/>
      <c r="FR107" s="44"/>
      <c r="FS107" s="44"/>
      <c r="FT107" s="44"/>
      <c r="FU107" s="44"/>
      <c r="FV107" s="44"/>
      <c r="FW107" s="44"/>
      <c r="FX107" s="44"/>
      <c r="FY107" s="44"/>
      <c r="FZ107" s="44"/>
      <c r="GA107" s="44"/>
      <c r="GB107" s="44"/>
      <c r="GC107" s="44"/>
      <c r="GD107" s="44"/>
      <c r="GE107" s="44"/>
      <c r="GF107" s="44"/>
      <c r="GG107" s="44"/>
      <c r="GH107" s="44"/>
      <c r="GI107" s="44"/>
      <c r="GJ107" s="44"/>
      <c r="GK107" s="44"/>
      <c r="GL107" s="44"/>
      <c r="GM107" s="44"/>
      <c r="GN107" s="44"/>
      <c r="GO107" s="44"/>
      <c r="GP107" s="44"/>
      <c r="GQ107" s="44"/>
      <c r="GR107" s="44"/>
      <c r="GS107" s="44"/>
      <c r="GT107" s="44"/>
      <c r="GU107" s="44"/>
      <c r="GV107" s="44"/>
      <c r="GW107" s="44"/>
      <c r="GX107" s="44"/>
      <c r="GY107" s="44"/>
      <c r="GZ107" s="44"/>
      <c r="HA107" s="44"/>
      <c r="HB107" s="44"/>
      <c r="HC107" s="44"/>
      <c r="HD107" s="44"/>
      <c r="HE107" s="44"/>
      <c r="HF107" s="44"/>
      <c r="HG107" s="44"/>
      <c r="HH107" s="44"/>
      <c r="HI107" s="44"/>
      <c r="HJ107" s="44"/>
      <c r="HK107" s="44"/>
      <c r="HL107" s="44"/>
      <c r="HM107" s="44"/>
      <c r="HN107" s="44"/>
      <c r="HO107" s="44"/>
      <c r="HP107" s="44"/>
      <c r="HQ107" s="44"/>
      <c r="HR107" s="44"/>
      <c r="HS107" s="44"/>
      <c r="HT107" s="44"/>
      <c r="HU107" s="44"/>
      <c r="HV107" s="44"/>
      <c r="HW107" s="44"/>
      <c r="HX107" s="44"/>
      <c r="HY107" s="44"/>
      <c r="HZ107" s="44"/>
      <c r="IA107" s="44"/>
      <c r="IB107" s="44"/>
      <c r="IC107" s="44"/>
      <c r="ID107" s="44"/>
      <c r="IE107" s="44"/>
      <c r="IF107" s="44"/>
      <c r="IG107" s="44"/>
      <c r="IH107" s="44"/>
      <c r="II107" s="44"/>
      <c r="IJ107" s="44"/>
      <c r="IK107" s="44"/>
    </row>
    <row r="108" spans="1:245" ht="15.75" x14ac:dyDescent="0.2">
      <c r="A108" s="146"/>
      <c r="B108" s="18" t="s">
        <v>186</v>
      </c>
      <c r="C108" s="101">
        <v>4.0599999999999996</v>
      </c>
      <c r="D108" s="101"/>
      <c r="E108" s="101">
        <v>0.3</v>
      </c>
      <c r="F108" s="101"/>
      <c r="G108" s="101">
        <v>40</v>
      </c>
      <c r="H108" s="102">
        <f t="shared" si="8"/>
        <v>1.6239999999999997</v>
      </c>
      <c r="I108" s="101"/>
      <c r="J108" s="147"/>
      <c r="K108" s="148"/>
      <c r="L108" s="103"/>
      <c r="M108" s="103"/>
      <c r="N108" s="102">
        <f t="shared" si="10"/>
        <v>1.9239999999999997</v>
      </c>
      <c r="O108" s="102">
        <f t="shared" si="11"/>
        <v>5.9839999999999991</v>
      </c>
      <c r="P108" s="147">
        <f t="shared" si="12"/>
        <v>598399.99999999988</v>
      </c>
      <c r="Q108" s="147">
        <f t="shared" si="13"/>
        <v>42629.999999999993</v>
      </c>
      <c r="R108" s="147">
        <f t="shared" si="14"/>
        <v>555769.99999999988</v>
      </c>
      <c r="S108" s="147">
        <v>6</v>
      </c>
      <c r="T108" s="147">
        <f t="shared" si="9"/>
        <v>3334619.9999999991</v>
      </c>
      <c r="U108" s="97"/>
      <c r="V108" s="112">
        <f t="shared" ca="1" si="15"/>
        <v>3334619.9999999991</v>
      </c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  <c r="EL108" s="44"/>
      <c r="EM108" s="44"/>
      <c r="EN108" s="44"/>
      <c r="EO108" s="44"/>
      <c r="EP108" s="44"/>
      <c r="EQ108" s="44"/>
      <c r="ER108" s="44"/>
      <c r="ES108" s="44"/>
      <c r="ET108" s="44"/>
      <c r="EU108" s="44"/>
      <c r="EV108" s="44"/>
      <c r="EW108" s="44"/>
      <c r="EX108" s="44"/>
      <c r="EY108" s="44"/>
      <c r="EZ108" s="44"/>
      <c r="FA108" s="44"/>
      <c r="FB108" s="44"/>
      <c r="FC108" s="44"/>
      <c r="FD108" s="44"/>
      <c r="FE108" s="44"/>
      <c r="FF108" s="44"/>
      <c r="FG108" s="44"/>
      <c r="FH108" s="44"/>
      <c r="FI108" s="44"/>
      <c r="FJ108" s="44"/>
      <c r="FK108" s="44"/>
      <c r="FL108" s="44"/>
      <c r="FM108" s="44"/>
      <c r="FN108" s="44"/>
      <c r="FO108" s="44"/>
      <c r="FP108" s="44"/>
      <c r="FQ108" s="44"/>
      <c r="FR108" s="44"/>
      <c r="FS108" s="44"/>
      <c r="FT108" s="44"/>
      <c r="FU108" s="44"/>
      <c r="FV108" s="44"/>
      <c r="FW108" s="44"/>
      <c r="FX108" s="44"/>
      <c r="FY108" s="44"/>
      <c r="FZ108" s="44"/>
      <c r="GA108" s="44"/>
      <c r="GB108" s="44"/>
      <c r="GC108" s="44"/>
      <c r="GD108" s="44"/>
      <c r="GE108" s="44"/>
      <c r="GF108" s="44"/>
      <c r="GG108" s="44"/>
      <c r="GH108" s="44"/>
      <c r="GI108" s="44"/>
      <c r="GJ108" s="44"/>
      <c r="GK108" s="44"/>
      <c r="GL108" s="44"/>
      <c r="GM108" s="44"/>
      <c r="GN108" s="44"/>
      <c r="GO108" s="44"/>
      <c r="GP108" s="44"/>
      <c r="GQ108" s="44"/>
      <c r="GR108" s="44"/>
      <c r="GS108" s="44"/>
      <c r="GT108" s="44"/>
      <c r="GU108" s="44"/>
      <c r="GV108" s="44"/>
      <c r="GW108" s="44"/>
      <c r="GX108" s="44"/>
      <c r="GY108" s="44"/>
      <c r="GZ108" s="44"/>
      <c r="HA108" s="44"/>
      <c r="HB108" s="44"/>
      <c r="HC108" s="44"/>
      <c r="HD108" s="44"/>
      <c r="HE108" s="44"/>
      <c r="HF108" s="44"/>
      <c r="HG108" s="44"/>
      <c r="HH108" s="44"/>
      <c r="HI108" s="44"/>
      <c r="HJ108" s="44"/>
      <c r="HK108" s="44"/>
      <c r="HL108" s="44"/>
      <c r="HM108" s="44"/>
      <c r="HN108" s="44"/>
      <c r="HO108" s="44"/>
      <c r="HP108" s="44"/>
      <c r="HQ108" s="44"/>
      <c r="HR108" s="44"/>
      <c r="HS108" s="44"/>
      <c r="HT108" s="44"/>
      <c r="HU108" s="44"/>
      <c r="HV108" s="44"/>
      <c r="HW108" s="44"/>
      <c r="HX108" s="44"/>
      <c r="HY108" s="44"/>
      <c r="HZ108" s="44"/>
      <c r="IA108" s="44"/>
      <c r="IB108" s="44"/>
      <c r="IC108" s="44"/>
      <c r="ID108" s="44"/>
      <c r="IE108" s="44"/>
      <c r="IF108" s="44"/>
      <c r="IG108" s="44"/>
      <c r="IH108" s="44"/>
      <c r="II108" s="44"/>
      <c r="IJ108" s="44"/>
      <c r="IK108" s="44"/>
    </row>
    <row r="109" spans="1:245" ht="15.75" x14ac:dyDescent="0.2">
      <c r="A109" s="146">
        <v>93</v>
      </c>
      <c r="B109" s="18" t="s">
        <v>182</v>
      </c>
      <c r="C109" s="101">
        <v>2.46</v>
      </c>
      <c r="D109" s="101"/>
      <c r="E109" s="101">
        <v>0.3</v>
      </c>
      <c r="F109" s="101">
        <v>0.4</v>
      </c>
      <c r="G109" s="101">
        <v>70</v>
      </c>
      <c r="H109" s="102">
        <f t="shared" si="8"/>
        <v>1.722</v>
      </c>
      <c r="I109" s="101"/>
      <c r="J109" s="147"/>
      <c r="K109" s="148"/>
      <c r="L109" s="103"/>
      <c r="M109" s="103"/>
      <c r="N109" s="102">
        <f t="shared" si="10"/>
        <v>2.4219999999999997</v>
      </c>
      <c r="O109" s="102">
        <f t="shared" si="11"/>
        <v>4.8819999999999997</v>
      </c>
      <c r="P109" s="147">
        <f t="shared" si="12"/>
        <v>488199.99999999994</v>
      </c>
      <c r="Q109" s="147">
        <f t="shared" si="13"/>
        <v>25829.999999999996</v>
      </c>
      <c r="R109" s="147">
        <f t="shared" si="14"/>
        <v>462369.99999999994</v>
      </c>
      <c r="S109" s="147">
        <v>6</v>
      </c>
      <c r="T109" s="147">
        <f t="shared" si="9"/>
        <v>2774219.9999999995</v>
      </c>
      <c r="U109" s="97"/>
      <c r="V109" s="112">
        <f t="shared" ca="1" si="15"/>
        <v>2774219.9999999995</v>
      </c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4"/>
      <c r="ES109" s="44"/>
      <c r="ET109" s="44"/>
      <c r="EU109" s="44"/>
      <c r="EV109" s="44"/>
      <c r="EW109" s="44"/>
      <c r="EX109" s="44"/>
      <c r="EY109" s="44"/>
      <c r="EZ109" s="44"/>
      <c r="FA109" s="44"/>
      <c r="FB109" s="44"/>
      <c r="FC109" s="44"/>
      <c r="FD109" s="44"/>
      <c r="FE109" s="44"/>
      <c r="FF109" s="44"/>
      <c r="FG109" s="44"/>
      <c r="FH109" s="44"/>
      <c r="FI109" s="44"/>
      <c r="FJ109" s="44"/>
      <c r="FK109" s="44"/>
      <c r="FL109" s="44"/>
      <c r="FM109" s="44"/>
      <c r="FN109" s="44"/>
      <c r="FO109" s="44"/>
      <c r="FP109" s="44"/>
      <c r="FQ109" s="44"/>
      <c r="FR109" s="44"/>
      <c r="FS109" s="44"/>
      <c r="FT109" s="44"/>
      <c r="FU109" s="44"/>
      <c r="FV109" s="44"/>
      <c r="FW109" s="44"/>
      <c r="FX109" s="44"/>
      <c r="FY109" s="44"/>
      <c r="FZ109" s="44"/>
      <c r="GA109" s="44"/>
      <c r="GB109" s="44"/>
      <c r="GC109" s="44"/>
      <c r="GD109" s="44"/>
      <c r="GE109" s="44"/>
      <c r="GF109" s="44"/>
      <c r="GG109" s="44"/>
      <c r="GH109" s="44"/>
      <c r="GI109" s="44"/>
      <c r="GJ109" s="44"/>
      <c r="GK109" s="44"/>
      <c r="GL109" s="44"/>
      <c r="GM109" s="44"/>
      <c r="GN109" s="44"/>
      <c r="GO109" s="44"/>
      <c r="GP109" s="44"/>
      <c r="GQ109" s="44"/>
      <c r="GR109" s="44"/>
      <c r="GS109" s="44"/>
      <c r="GT109" s="44"/>
      <c r="GU109" s="44"/>
      <c r="GV109" s="44"/>
      <c r="GW109" s="44"/>
      <c r="GX109" s="44"/>
      <c r="GY109" s="44"/>
      <c r="GZ109" s="44"/>
      <c r="HA109" s="44"/>
      <c r="HB109" s="44"/>
      <c r="HC109" s="44"/>
      <c r="HD109" s="44"/>
      <c r="HE109" s="44"/>
      <c r="HF109" s="44"/>
      <c r="HG109" s="44"/>
      <c r="HH109" s="44"/>
      <c r="HI109" s="44"/>
      <c r="HJ109" s="44"/>
      <c r="HK109" s="44"/>
      <c r="HL109" s="44"/>
      <c r="HM109" s="44"/>
      <c r="HN109" s="44"/>
      <c r="HO109" s="44"/>
      <c r="HP109" s="44"/>
      <c r="HQ109" s="44"/>
      <c r="HR109" s="44"/>
      <c r="HS109" s="44"/>
      <c r="HT109" s="44"/>
      <c r="HU109" s="44"/>
      <c r="HV109" s="44"/>
      <c r="HW109" s="44"/>
      <c r="HX109" s="44"/>
      <c r="HY109" s="44"/>
      <c r="HZ109" s="44"/>
      <c r="IA109" s="44"/>
      <c r="IB109" s="44"/>
      <c r="IC109" s="44"/>
      <c r="ID109" s="44"/>
      <c r="IE109" s="44"/>
      <c r="IF109" s="44"/>
      <c r="IG109" s="44"/>
      <c r="IH109" s="44"/>
      <c r="II109" s="44"/>
      <c r="IJ109" s="44"/>
      <c r="IK109" s="44"/>
    </row>
    <row r="110" spans="1:245" ht="15.75" x14ac:dyDescent="0.2">
      <c r="A110" s="146">
        <v>94</v>
      </c>
      <c r="B110" s="18" t="s">
        <v>184</v>
      </c>
      <c r="C110" s="151">
        <v>2.66</v>
      </c>
      <c r="D110" s="151"/>
      <c r="E110" s="101">
        <v>0.3</v>
      </c>
      <c r="F110" s="151">
        <v>0.4</v>
      </c>
      <c r="G110" s="151">
        <v>70</v>
      </c>
      <c r="H110" s="152">
        <f t="shared" si="8"/>
        <v>1.8620000000000001</v>
      </c>
      <c r="I110" s="151"/>
      <c r="J110" s="147"/>
      <c r="K110" s="102"/>
      <c r="L110" s="103"/>
      <c r="M110" s="103"/>
      <c r="N110" s="102">
        <f t="shared" si="10"/>
        <v>2.5620000000000003</v>
      </c>
      <c r="O110" s="102">
        <f t="shared" si="11"/>
        <v>5.2220000000000004</v>
      </c>
      <c r="P110" s="147">
        <f t="shared" si="12"/>
        <v>522200.00000000006</v>
      </c>
      <c r="Q110" s="147">
        <f t="shared" si="13"/>
        <v>27930</v>
      </c>
      <c r="R110" s="147">
        <f t="shared" si="14"/>
        <v>494270.00000000006</v>
      </c>
      <c r="S110" s="147">
        <v>6</v>
      </c>
      <c r="T110" s="147">
        <f t="shared" si="9"/>
        <v>2965620.0000000005</v>
      </c>
      <c r="U110" s="97"/>
      <c r="V110" s="112">
        <f t="shared" ca="1" si="15"/>
        <v>2965620.0000000005</v>
      </c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  <c r="EJ110" s="44"/>
      <c r="EK110" s="44"/>
      <c r="EL110" s="44"/>
      <c r="EM110" s="44"/>
      <c r="EN110" s="44"/>
      <c r="EO110" s="44"/>
      <c r="EP110" s="44"/>
      <c r="EQ110" s="44"/>
      <c r="ER110" s="44"/>
      <c r="ES110" s="44"/>
      <c r="ET110" s="44"/>
      <c r="EU110" s="44"/>
      <c r="EV110" s="44"/>
      <c r="EW110" s="44"/>
      <c r="EX110" s="44"/>
      <c r="EY110" s="44"/>
      <c r="EZ110" s="44"/>
      <c r="FA110" s="44"/>
      <c r="FB110" s="44"/>
      <c r="FC110" s="44"/>
      <c r="FD110" s="44"/>
      <c r="FE110" s="44"/>
      <c r="FF110" s="44"/>
      <c r="FG110" s="44"/>
      <c r="FH110" s="44"/>
      <c r="FI110" s="44"/>
      <c r="FJ110" s="44"/>
      <c r="FK110" s="44"/>
      <c r="FL110" s="44"/>
      <c r="FM110" s="44"/>
      <c r="FN110" s="44"/>
      <c r="FO110" s="44"/>
      <c r="FP110" s="44"/>
      <c r="FQ110" s="44"/>
      <c r="FR110" s="44"/>
      <c r="FS110" s="44"/>
      <c r="FT110" s="44"/>
      <c r="FU110" s="44"/>
      <c r="FV110" s="44"/>
      <c r="FW110" s="44"/>
      <c r="FX110" s="44"/>
      <c r="FY110" s="44"/>
      <c r="FZ110" s="44"/>
      <c r="GA110" s="44"/>
      <c r="GB110" s="44"/>
      <c r="GC110" s="44"/>
      <c r="GD110" s="44"/>
      <c r="GE110" s="44"/>
      <c r="GF110" s="44"/>
      <c r="GG110" s="44"/>
      <c r="GH110" s="44"/>
      <c r="GI110" s="44"/>
      <c r="GJ110" s="44"/>
      <c r="GK110" s="44"/>
      <c r="GL110" s="44"/>
      <c r="GM110" s="44"/>
      <c r="GN110" s="44"/>
      <c r="GO110" s="44"/>
      <c r="GP110" s="44"/>
      <c r="GQ110" s="44"/>
      <c r="GR110" s="44"/>
      <c r="GS110" s="44"/>
      <c r="GT110" s="44"/>
      <c r="GU110" s="44"/>
      <c r="GV110" s="44"/>
      <c r="GW110" s="44"/>
      <c r="GX110" s="44"/>
      <c r="GY110" s="44"/>
      <c r="GZ110" s="44"/>
      <c r="HA110" s="44"/>
      <c r="HB110" s="44"/>
      <c r="HC110" s="44"/>
      <c r="HD110" s="44"/>
      <c r="HE110" s="44"/>
      <c r="HF110" s="44"/>
      <c r="HG110" s="44"/>
      <c r="HH110" s="44"/>
      <c r="HI110" s="44"/>
      <c r="HJ110" s="44"/>
      <c r="HK110" s="44"/>
      <c r="HL110" s="44"/>
      <c r="HM110" s="44"/>
      <c r="HN110" s="44"/>
      <c r="HO110" s="44"/>
      <c r="HP110" s="44"/>
      <c r="HQ110" s="44"/>
      <c r="HR110" s="44"/>
      <c r="HS110" s="44"/>
      <c r="HT110" s="44"/>
      <c r="HU110" s="44"/>
      <c r="HV110" s="44"/>
      <c r="HW110" s="44"/>
      <c r="HX110" s="44"/>
      <c r="HY110" s="44"/>
      <c r="HZ110" s="44"/>
      <c r="IA110" s="44"/>
      <c r="IB110" s="44"/>
      <c r="IC110" s="44"/>
      <c r="ID110" s="44"/>
      <c r="IE110" s="44"/>
      <c r="IF110" s="44"/>
      <c r="IG110" s="44"/>
      <c r="IH110" s="44"/>
      <c r="II110" s="44"/>
      <c r="IJ110" s="44"/>
      <c r="IK110" s="44"/>
    </row>
    <row r="111" spans="1:245" ht="15.75" x14ac:dyDescent="0.2">
      <c r="A111" s="146">
        <v>95</v>
      </c>
      <c r="B111" s="18" t="s">
        <v>259</v>
      </c>
      <c r="C111" s="101">
        <v>2.25</v>
      </c>
      <c r="D111" s="101"/>
      <c r="E111" s="101">
        <v>0.3</v>
      </c>
      <c r="F111" s="101">
        <v>0.2</v>
      </c>
      <c r="G111" s="151">
        <v>20</v>
      </c>
      <c r="H111" s="152">
        <f t="shared" si="8"/>
        <v>0.45</v>
      </c>
      <c r="I111" s="152"/>
      <c r="J111" s="155"/>
      <c r="K111" s="102"/>
      <c r="L111" s="101"/>
      <c r="M111" s="103"/>
      <c r="N111" s="102">
        <f t="shared" si="10"/>
        <v>0.95</v>
      </c>
      <c r="O111" s="102">
        <f t="shared" si="11"/>
        <v>3.2</v>
      </c>
      <c r="P111" s="147">
        <f t="shared" si="12"/>
        <v>320000</v>
      </c>
      <c r="Q111" s="147">
        <f t="shared" si="13"/>
        <v>23625</v>
      </c>
      <c r="R111" s="147">
        <f t="shared" si="14"/>
        <v>296375</v>
      </c>
      <c r="S111" s="147">
        <v>6</v>
      </c>
      <c r="T111" s="147">
        <f t="shared" si="9"/>
        <v>1778250</v>
      </c>
      <c r="U111" s="97" t="s">
        <v>344</v>
      </c>
      <c r="V111" s="112">
        <f t="shared" ca="1" si="15"/>
        <v>1778250</v>
      </c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  <c r="EI111" s="44"/>
      <c r="EJ111" s="44"/>
      <c r="EK111" s="44"/>
      <c r="EL111" s="44"/>
      <c r="EM111" s="44"/>
      <c r="EN111" s="44"/>
      <c r="EO111" s="44"/>
      <c r="EP111" s="44"/>
      <c r="EQ111" s="44"/>
      <c r="ER111" s="44"/>
      <c r="ES111" s="44"/>
      <c r="ET111" s="44"/>
      <c r="EU111" s="44"/>
      <c r="EV111" s="44"/>
      <c r="EW111" s="44"/>
      <c r="EX111" s="44"/>
      <c r="EY111" s="44"/>
      <c r="EZ111" s="44"/>
      <c r="FA111" s="44"/>
      <c r="FB111" s="44"/>
      <c r="FC111" s="44"/>
      <c r="FD111" s="44"/>
      <c r="FE111" s="44"/>
      <c r="FF111" s="44"/>
      <c r="FG111" s="44"/>
      <c r="FH111" s="44"/>
      <c r="FI111" s="44"/>
      <c r="FJ111" s="44"/>
      <c r="FK111" s="44"/>
      <c r="FL111" s="44"/>
      <c r="FM111" s="44"/>
      <c r="FN111" s="44"/>
      <c r="FO111" s="44"/>
      <c r="FP111" s="44"/>
      <c r="FQ111" s="44"/>
      <c r="FR111" s="44"/>
      <c r="FS111" s="44"/>
      <c r="FT111" s="44"/>
      <c r="FU111" s="44"/>
      <c r="FV111" s="44"/>
      <c r="FW111" s="44"/>
      <c r="FX111" s="44"/>
      <c r="FY111" s="44"/>
      <c r="FZ111" s="44"/>
      <c r="GA111" s="44"/>
      <c r="GB111" s="44"/>
      <c r="GC111" s="44"/>
      <c r="GD111" s="44"/>
      <c r="GE111" s="44"/>
      <c r="GF111" s="44"/>
      <c r="GG111" s="44"/>
      <c r="GH111" s="44"/>
      <c r="GI111" s="44"/>
      <c r="GJ111" s="44"/>
      <c r="GK111" s="44"/>
      <c r="GL111" s="44"/>
      <c r="GM111" s="44"/>
      <c r="GN111" s="44"/>
      <c r="GO111" s="44"/>
      <c r="GP111" s="44"/>
      <c r="GQ111" s="44"/>
      <c r="GR111" s="44"/>
      <c r="GS111" s="44"/>
      <c r="GT111" s="44"/>
      <c r="GU111" s="44"/>
      <c r="GV111" s="44"/>
      <c r="GW111" s="44"/>
      <c r="GX111" s="44"/>
      <c r="GY111" s="44"/>
      <c r="GZ111" s="44"/>
      <c r="HA111" s="44"/>
      <c r="HB111" s="44"/>
      <c r="HC111" s="44"/>
      <c r="HD111" s="44"/>
      <c r="HE111" s="44"/>
      <c r="HF111" s="44"/>
      <c r="HG111" s="44"/>
      <c r="HH111" s="44"/>
      <c r="HI111" s="44"/>
      <c r="HJ111" s="44"/>
      <c r="HK111" s="44"/>
      <c r="HL111" s="44"/>
      <c r="HM111" s="44"/>
      <c r="HN111" s="44"/>
      <c r="HO111" s="44"/>
      <c r="HP111" s="44"/>
      <c r="HQ111" s="44"/>
      <c r="HR111" s="44"/>
      <c r="HS111" s="44"/>
      <c r="HT111" s="44"/>
      <c r="HU111" s="44"/>
      <c r="HV111" s="44"/>
      <c r="HW111" s="44"/>
      <c r="HX111" s="44"/>
      <c r="HY111" s="44"/>
      <c r="HZ111" s="44"/>
      <c r="IA111" s="44"/>
      <c r="IB111" s="44"/>
      <c r="IC111" s="44"/>
      <c r="ID111" s="44"/>
      <c r="IE111" s="44"/>
      <c r="IF111" s="44"/>
      <c r="IG111" s="44"/>
      <c r="IH111" s="44"/>
      <c r="II111" s="44"/>
      <c r="IJ111" s="44"/>
      <c r="IK111" s="44"/>
    </row>
    <row r="112" spans="1:245" ht="15.75" x14ac:dyDescent="0.2">
      <c r="A112" s="146">
        <v>96</v>
      </c>
      <c r="B112" s="18" t="s">
        <v>260</v>
      </c>
      <c r="C112" s="101">
        <v>2.0499999999999998</v>
      </c>
      <c r="D112" s="101"/>
      <c r="E112" s="101">
        <v>0.3</v>
      </c>
      <c r="F112" s="101">
        <v>0.2</v>
      </c>
      <c r="G112" s="151">
        <v>20</v>
      </c>
      <c r="H112" s="152">
        <f t="shared" si="8"/>
        <v>0.41</v>
      </c>
      <c r="I112" s="152"/>
      <c r="J112" s="155"/>
      <c r="K112" s="102"/>
      <c r="L112" s="101"/>
      <c r="M112" s="103"/>
      <c r="N112" s="102">
        <f t="shared" si="10"/>
        <v>0.90999999999999992</v>
      </c>
      <c r="O112" s="102">
        <f t="shared" si="11"/>
        <v>2.96</v>
      </c>
      <c r="P112" s="147">
        <f t="shared" si="12"/>
        <v>296000</v>
      </c>
      <c r="Q112" s="147">
        <f t="shared" si="13"/>
        <v>21524.999999999996</v>
      </c>
      <c r="R112" s="147">
        <f t="shared" si="14"/>
        <v>274475</v>
      </c>
      <c r="S112" s="147">
        <v>6</v>
      </c>
      <c r="T112" s="147">
        <f t="shared" si="9"/>
        <v>1646850</v>
      </c>
      <c r="U112" s="97" t="s">
        <v>344</v>
      </c>
      <c r="V112" s="112">
        <f t="shared" ca="1" si="15"/>
        <v>1646850</v>
      </c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  <c r="EL112" s="44"/>
      <c r="EM112" s="44"/>
      <c r="EN112" s="44"/>
      <c r="EO112" s="44"/>
      <c r="EP112" s="44"/>
      <c r="EQ112" s="44"/>
      <c r="ER112" s="44"/>
      <c r="ES112" s="44"/>
      <c r="ET112" s="44"/>
      <c r="EU112" s="44"/>
      <c r="EV112" s="44"/>
      <c r="EW112" s="44"/>
      <c r="EX112" s="44"/>
      <c r="EY112" s="44"/>
      <c r="EZ112" s="44"/>
      <c r="FA112" s="44"/>
      <c r="FB112" s="44"/>
      <c r="FC112" s="44"/>
      <c r="FD112" s="44"/>
      <c r="FE112" s="44"/>
      <c r="FF112" s="44"/>
      <c r="FG112" s="44"/>
      <c r="FH112" s="44"/>
      <c r="FI112" s="44"/>
      <c r="FJ112" s="44"/>
      <c r="FK112" s="44"/>
      <c r="FL112" s="44"/>
      <c r="FM112" s="44"/>
      <c r="FN112" s="44"/>
      <c r="FO112" s="44"/>
      <c r="FP112" s="44"/>
      <c r="FQ112" s="44"/>
      <c r="FR112" s="44"/>
      <c r="FS112" s="44"/>
      <c r="FT112" s="44"/>
      <c r="FU112" s="44"/>
      <c r="FV112" s="44"/>
      <c r="FW112" s="44"/>
      <c r="FX112" s="44"/>
      <c r="FY112" s="44"/>
      <c r="FZ112" s="44"/>
      <c r="GA112" s="44"/>
      <c r="GB112" s="44"/>
      <c r="GC112" s="44"/>
      <c r="GD112" s="44"/>
      <c r="GE112" s="44"/>
      <c r="GF112" s="44"/>
      <c r="GG112" s="44"/>
      <c r="GH112" s="44"/>
      <c r="GI112" s="44"/>
      <c r="GJ112" s="44"/>
      <c r="GK112" s="44"/>
      <c r="GL112" s="44"/>
      <c r="GM112" s="44"/>
      <c r="GN112" s="44"/>
      <c r="GO112" s="44"/>
      <c r="GP112" s="44"/>
      <c r="GQ112" s="44"/>
      <c r="GR112" s="44"/>
      <c r="GS112" s="44"/>
      <c r="GT112" s="44"/>
      <c r="GU112" s="44"/>
      <c r="GV112" s="44"/>
      <c r="GW112" s="44"/>
      <c r="GX112" s="44"/>
      <c r="GY112" s="44"/>
      <c r="GZ112" s="44"/>
      <c r="HA112" s="44"/>
      <c r="HB112" s="44"/>
      <c r="HC112" s="44"/>
      <c r="HD112" s="44"/>
      <c r="HE112" s="44"/>
      <c r="HF112" s="44"/>
      <c r="HG112" s="44"/>
      <c r="HH112" s="44"/>
      <c r="HI112" s="44"/>
      <c r="HJ112" s="44"/>
      <c r="HK112" s="44"/>
      <c r="HL112" s="44"/>
      <c r="HM112" s="44"/>
      <c r="HN112" s="44"/>
      <c r="HO112" s="44"/>
      <c r="HP112" s="44"/>
      <c r="HQ112" s="44"/>
      <c r="HR112" s="44"/>
      <c r="HS112" s="44"/>
      <c r="HT112" s="44"/>
      <c r="HU112" s="44"/>
      <c r="HV112" s="44"/>
      <c r="HW112" s="44"/>
      <c r="HX112" s="44"/>
      <c r="HY112" s="44"/>
      <c r="HZ112" s="44"/>
      <c r="IA112" s="44"/>
      <c r="IB112" s="44"/>
      <c r="IC112" s="44"/>
      <c r="ID112" s="44"/>
      <c r="IE112" s="44"/>
      <c r="IF112" s="44"/>
      <c r="IG112" s="44"/>
      <c r="IH112" s="44"/>
      <c r="II112" s="44"/>
      <c r="IJ112" s="44"/>
      <c r="IK112" s="44"/>
    </row>
    <row r="113" spans="1:245" ht="15.75" x14ac:dyDescent="0.2">
      <c r="A113" s="146">
        <v>97</v>
      </c>
      <c r="B113" s="18" t="s">
        <v>261</v>
      </c>
      <c r="C113" s="148">
        <v>1</v>
      </c>
      <c r="D113" s="101"/>
      <c r="E113" s="101">
        <v>0.3</v>
      </c>
      <c r="F113" s="101">
        <v>0.2</v>
      </c>
      <c r="G113" s="151">
        <v>20</v>
      </c>
      <c r="H113" s="152">
        <f t="shared" si="8"/>
        <v>0.2</v>
      </c>
      <c r="I113" s="152"/>
      <c r="J113" s="155"/>
      <c r="K113" s="102"/>
      <c r="L113" s="101"/>
      <c r="M113" s="103"/>
      <c r="N113" s="102">
        <f t="shared" si="10"/>
        <v>0.7</v>
      </c>
      <c r="O113" s="102">
        <f t="shared" si="11"/>
        <v>1.7</v>
      </c>
      <c r="P113" s="147">
        <f t="shared" si="12"/>
        <v>170000</v>
      </c>
      <c r="Q113" s="147">
        <f t="shared" si="13"/>
        <v>10500</v>
      </c>
      <c r="R113" s="147">
        <f t="shared" si="14"/>
        <v>159500</v>
      </c>
      <c r="S113" s="147">
        <v>6</v>
      </c>
      <c r="T113" s="147">
        <f t="shared" si="9"/>
        <v>957000</v>
      </c>
      <c r="U113" s="97" t="s">
        <v>344</v>
      </c>
      <c r="V113" s="112">
        <f t="shared" ca="1" si="15"/>
        <v>957000</v>
      </c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  <c r="EI113" s="44"/>
      <c r="EJ113" s="44"/>
      <c r="EK113" s="44"/>
      <c r="EL113" s="44"/>
      <c r="EM113" s="44"/>
      <c r="EN113" s="44"/>
      <c r="EO113" s="44"/>
      <c r="EP113" s="44"/>
      <c r="EQ113" s="44"/>
      <c r="ER113" s="44"/>
      <c r="ES113" s="44"/>
      <c r="ET113" s="44"/>
      <c r="EU113" s="44"/>
      <c r="EV113" s="44"/>
      <c r="EW113" s="44"/>
      <c r="EX113" s="44"/>
      <c r="EY113" s="44"/>
      <c r="EZ113" s="44"/>
      <c r="FA113" s="44"/>
      <c r="FB113" s="44"/>
      <c r="FC113" s="44"/>
      <c r="FD113" s="44"/>
      <c r="FE113" s="44"/>
      <c r="FF113" s="44"/>
      <c r="FG113" s="44"/>
      <c r="FH113" s="44"/>
      <c r="FI113" s="44"/>
      <c r="FJ113" s="44"/>
      <c r="FK113" s="44"/>
      <c r="FL113" s="44"/>
      <c r="FM113" s="44"/>
      <c r="FN113" s="44"/>
      <c r="FO113" s="44"/>
      <c r="FP113" s="44"/>
      <c r="FQ113" s="44"/>
      <c r="FR113" s="44"/>
      <c r="FS113" s="44"/>
      <c r="FT113" s="44"/>
      <c r="FU113" s="44"/>
      <c r="FV113" s="44"/>
      <c r="FW113" s="44"/>
      <c r="FX113" s="44"/>
      <c r="FY113" s="44"/>
      <c r="FZ113" s="44"/>
      <c r="GA113" s="44"/>
      <c r="GB113" s="44"/>
      <c r="GC113" s="44"/>
      <c r="GD113" s="44"/>
      <c r="GE113" s="44"/>
      <c r="GF113" s="44"/>
      <c r="GG113" s="44"/>
      <c r="GH113" s="44"/>
      <c r="GI113" s="44"/>
      <c r="GJ113" s="44"/>
      <c r="GK113" s="44"/>
      <c r="GL113" s="44"/>
      <c r="GM113" s="44"/>
      <c r="GN113" s="44"/>
      <c r="GO113" s="44"/>
      <c r="GP113" s="44"/>
      <c r="GQ113" s="44"/>
      <c r="GR113" s="44"/>
      <c r="GS113" s="44"/>
      <c r="GT113" s="44"/>
      <c r="GU113" s="44"/>
      <c r="GV113" s="44"/>
      <c r="GW113" s="44"/>
      <c r="GX113" s="44"/>
      <c r="GY113" s="44"/>
      <c r="GZ113" s="44"/>
      <c r="HA113" s="44"/>
      <c r="HB113" s="44"/>
      <c r="HC113" s="44"/>
      <c r="HD113" s="44"/>
      <c r="HE113" s="44"/>
      <c r="HF113" s="44"/>
      <c r="HG113" s="44"/>
      <c r="HH113" s="44"/>
      <c r="HI113" s="44"/>
      <c r="HJ113" s="44"/>
      <c r="HK113" s="44"/>
      <c r="HL113" s="44"/>
      <c r="HM113" s="44"/>
      <c r="HN113" s="44"/>
      <c r="HO113" s="44"/>
      <c r="HP113" s="44"/>
      <c r="HQ113" s="44"/>
      <c r="HR113" s="44"/>
      <c r="HS113" s="44"/>
      <c r="HT113" s="44"/>
      <c r="HU113" s="44"/>
      <c r="HV113" s="44"/>
      <c r="HW113" s="44"/>
      <c r="HX113" s="44"/>
      <c r="HY113" s="44"/>
      <c r="HZ113" s="44"/>
      <c r="IA113" s="44"/>
      <c r="IB113" s="44"/>
      <c r="IC113" s="44"/>
      <c r="ID113" s="44"/>
      <c r="IE113" s="44"/>
      <c r="IF113" s="44"/>
      <c r="IG113" s="44"/>
      <c r="IH113" s="44"/>
      <c r="II113" s="44"/>
      <c r="IJ113" s="44"/>
      <c r="IK113" s="44"/>
    </row>
    <row r="114" spans="1:245" ht="15.75" x14ac:dyDescent="0.2">
      <c r="A114" s="144"/>
      <c r="B114" s="153" t="s">
        <v>328</v>
      </c>
      <c r="C114" s="163">
        <f>SUM(C9:C113)</f>
        <v>331.36909090909097</v>
      </c>
      <c r="D114" s="163">
        <f>SUM(D9:D113)</f>
        <v>9.2000000000000011</v>
      </c>
      <c r="E114" s="163">
        <f>SUM(E9:E113)</f>
        <v>30.327272727272778</v>
      </c>
      <c r="F114" s="163">
        <f>SUM(F9:F113)</f>
        <v>11.19090909090909</v>
      </c>
      <c r="G114" s="163"/>
      <c r="H114" s="163">
        <f>SUM(H9:H113)</f>
        <v>156.24106363636358</v>
      </c>
      <c r="I114" s="163">
        <f>SUM(I9:I113)</f>
        <v>3.5</v>
      </c>
      <c r="J114" s="163"/>
      <c r="K114" s="163">
        <f t="shared" ref="K114:R114" si="16">SUM(K9:K113)</f>
        <v>5.2427999999999999</v>
      </c>
      <c r="L114" s="163">
        <f t="shared" si="16"/>
        <v>2.1</v>
      </c>
      <c r="M114" s="163">
        <f t="shared" si="16"/>
        <v>0</v>
      </c>
      <c r="N114" s="163">
        <f t="shared" si="16"/>
        <v>217.80204545454538</v>
      </c>
      <c r="O114" s="163">
        <f t="shared" si="16"/>
        <v>549.17113636363672</v>
      </c>
      <c r="P114" s="162">
        <f t="shared" si="16"/>
        <v>54917113.636363633</v>
      </c>
      <c r="Q114" s="162">
        <f t="shared" si="16"/>
        <v>3624564.8545454545</v>
      </c>
      <c r="R114" s="162">
        <f t="shared" si="16"/>
        <v>51292548.781818181</v>
      </c>
      <c r="S114" s="162">
        <f>SUM(S9:S113)</f>
        <v>568</v>
      </c>
      <c r="T114" s="162">
        <f>SUM(T9:T113)</f>
        <v>279799018.38181818</v>
      </c>
      <c r="U114" s="105"/>
      <c r="V114" s="112">
        <f t="shared" ca="1" si="15"/>
        <v>279799018.38181818</v>
      </c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  <c r="EH114" s="44"/>
      <c r="EI114" s="44"/>
      <c r="EJ114" s="44"/>
      <c r="EK114" s="44"/>
      <c r="EL114" s="44"/>
      <c r="EM114" s="44"/>
      <c r="EN114" s="44"/>
      <c r="EO114" s="44"/>
      <c r="EP114" s="44"/>
      <c r="EQ114" s="44"/>
      <c r="ER114" s="44"/>
      <c r="ES114" s="44"/>
      <c r="ET114" s="44"/>
      <c r="EU114" s="44"/>
      <c r="EV114" s="44"/>
      <c r="EW114" s="44"/>
      <c r="EX114" s="44"/>
      <c r="EY114" s="44"/>
      <c r="EZ114" s="44"/>
      <c r="FA114" s="44"/>
      <c r="FB114" s="44"/>
      <c r="FC114" s="44"/>
      <c r="FD114" s="44"/>
      <c r="FE114" s="44"/>
      <c r="FF114" s="44"/>
      <c r="FG114" s="44"/>
      <c r="FH114" s="44"/>
      <c r="FI114" s="44"/>
      <c r="FJ114" s="44"/>
      <c r="FK114" s="44"/>
      <c r="FL114" s="44"/>
      <c r="FM114" s="44"/>
      <c r="FN114" s="44"/>
      <c r="FO114" s="44"/>
      <c r="FP114" s="44"/>
      <c r="FQ114" s="44"/>
      <c r="FR114" s="44"/>
      <c r="FS114" s="44"/>
      <c r="FT114" s="44"/>
      <c r="FU114" s="44"/>
      <c r="FV114" s="44"/>
      <c r="FW114" s="44"/>
      <c r="FX114" s="44"/>
      <c r="FY114" s="44"/>
      <c r="FZ114" s="44"/>
      <c r="GA114" s="44"/>
      <c r="GB114" s="44"/>
      <c r="GC114" s="44"/>
      <c r="GD114" s="44"/>
      <c r="GE114" s="44"/>
      <c r="GF114" s="44"/>
      <c r="GG114" s="44"/>
      <c r="GH114" s="44"/>
      <c r="GI114" s="44"/>
      <c r="GJ114" s="44"/>
      <c r="GK114" s="44"/>
      <c r="GL114" s="44"/>
      <c r="GM114" s="44"/>
      <c r="GN114" s="44"/>
      <c r="GO114" s="44"/>
      <c r="GP114" s="44"/>
      <c r="GQ114" s="44"/>
      <c r="GR114" s="44"/>
      <c r="GS114" s="44"/>
      <c r="GT114" s="44"/>
      <c r="GU114" s="44"/>
      <c r="GV114" s="44"/>
      <c r="GW114" s="44"/>
      <c r="GX114" s="44"/>
      <c r="GY114" s="44"/>
      <c r="GZ114" s="44"/>
      <c r="HA114" s="44"/>
      <c r="HB114" s="44"/>
      <c r="HC114" s="44"/>
      <c r="HD114" s="44"/>
      <c r="HE114" s="44"/>
      <c r="HF114" s="44"/>
      <c r="HG114" s="44"/>
      <c r="HH114" s="44"/>
      <c r="HI114" s="44"/>
      <c r="HJ114" s="44"/>
      <c r="HK114" s="44"/>
      <c r="HL114" s="44"/>
      <c r="HM114" s="44"/>
      <c r="HN114" s="44"/>
      <c r="HO114" s="44"/>
      <c r="HP114" s="44"/>
      <c r="HQ114" s="44"/>
      <c r="HR114" s="44"/>
      <c r="HS114" s="44"/>
      <c r="HT114" s="44"/>
      <c r="HU114" s="44"/>
      <c r="HV114" s="44"/>
      <c r="HW114" s="44"/>
      <c r="HX114" s="44"/>
      <c r="HY114" s="44"/>
      <c r="HZ114" s="44"/>
      <c r="IA114" s="44"/>
      <c r="IB114" s="44"/>
      <c r="IC114" s="44"/>
      <c r="ID114" s="44"/>
      <c r="IE114" s="44"/>
      <c r="IF114" s="44"/>
      <c r="IG114" s="44"/>
      <c r="IH114" s="44"/>
      <c r="II114" s="44"/>
      <c r="IJ114" s="44"/>
      <c r="IK114" s="44"/>
    </row>
    <row r="115" spans="1:245" ht="15.75" x14ac:dyDescent="0.2">
      <c r="A115" s="144" t="s">
        <v>324</v>
      </c>
      <c r="B115" s="143" t="s">
        <v>325</v>
      </c>
      <c r="C115" s="145"/>
      <c r="D115" s="145"/>
      <c r="E115" s="145"/>
      <c r="F115" s="145"/>
      <c r="G115" s="145"/>
      <c r="H115" s="145"/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45"/>
      <c r="U115" s="40"/>
      <c r="V115" s="112">
        <f t="shared" ca="1" si="15"/>
        <v>0</v>
      </c>
      <c r="W115" s="49"/>
      <c r="X115" s="49"/>
      <c r="Y115" s="50"/>
      <c r="Z115" s="2"/>
      <c r="AA115" s="42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  <c r="EL115" s="44"/>
      <c r="EM115" s="44"/>
      <c r="EN115" s="44"/>
      <c r="EO115" s="44"/>
      <c r="EP115" s="44"/>
      <c r="EQ115" s="44"/>
      <c r="ER115" s="44"/>
      <c r="ES115" s="44"/>
      <c r="ET115" s="44"/>
      <c r="EU115" s="44"/>
      <c r="EV115" s="44"/>
      <c r="EW115" s="44"/>
      <c r="EX115" s="44"/>
      <c r="EY115" s="44"/>
      <c r="EZ115" s="44"/>
      <c r="FA115" s="44"/>
      <c r="FB115" s="44"/>
      <c r="FC115" s="44"/>
      <c r="FD115" s="44"/>
      <c r="FE115" s="44"/>
      <c r="FF115" s="44"/>
      <c r="FG115" s="44"/>
      <c r="FH115" s="44"/>
      <c r="FI115" s="44"/>
      <c r="FJ115" s="44"/>
      <c r="FK115" s="44"/>
      <c r="FL115" s="44"/>
      <c r="FM115" s="44"/>
      <c r="FN115" s="44"/>
      <c r="FO115" s="44"/>
      <c r="FP115" s="44"/>
      <c r="FQ115" s="44"/>
      <c r="FR115" s="44"/>
      <c r="FS115" s="44"/>
      <c r="FT115" s="44"/>
      <c r="FU115" s="44"/>
      <c r="FV115" s="44"/>
      <c r="FW115" s="44"/>
      <c r="FX115" s="44"/>
      <c r="FY115" s="44"/>
      <c r="FZ115" s="44"/>
      <c r="GA115" s="44"/>
      <c r="GB115" s="44"/>
      <c r="GC115" s="44"/>
      <c r="GD115" s="44"/>
      <c r="GE115" s="44"/>
      <c r="GF115" s="44"/>
      <c r="GG115" s="44"/>
      <c r="GH115" s="44"/>
      <c r="GI115" s="44"/>
      <c r="GJ115" s="44"/>
      <c r="GK115" s="44"/>
      <c r="GL115" s="44"/>
      <c r="GM115" s="44"/>
      <c r="GN115" s="44"/>
      <c r="GO115" s="44"/>
      <c r="GP115" s="44"/>
      <c r="GQ115" s="44"/>
      <c r="GR115" s="44"/>
      <c r="GS115" s="44"/>
      <c r="GT115" s="44"/>
      <c r="GU115" s="44"/>
      <c r="GV115" s="44"/>
      <c r="GW115" s="44"/>
      <c r="GX115" s="44"/>
      <c r="GY115" s="44"/>
      <c r="GZ115" s="44"/>
      <c r="HA115" s="44"/>
      <c r="HB115" s="44"/>
      <c r="HC115" s="44"/>
      <c r="HD115" s="44"/>
      <c r="HE115" s="44"/>
      <c r="HF115" s="44"/>
      <c r="HG115" s="44"/>
      <c r="HH115" s="44"/>
      <c r="HI115" s="44"/>
      <c r="HJ115" s="44"/>
      <c r="HK115" s="44"/>
      <c r="HL115" s="44"/>
      <c r="HM115" s="44"/>
      <c r="HN115" s="44"/>
      <c r="HO115" s="44"/>
      <c r="HP115" s="44"/>
      <c r="HQ115" s="44"/>
      <c r="HR115" s="44"/>
      <c r="HS115" s="44"/>
      <c r="HT115" s="44"/>
      <c r="HU115" s="44"/>
      <c r="HV115" s="44"/>
      <c r="HW115" s="44"/>
      <c r="HX115" s="44"/>
      <c r="HY115" s="44"/>
      <c r="HZ115" s="44"/>
      <c r="IA115" s="44"/>
      <c r="IB115" s="44"/>
      <c r="IC115" s="44"/>
      <c r="ID115" s="44"/>
      <c r="IE115" s="44"/>
      <c r="IF115" s="44"/>
      <c r="IG115" s="44"/>
      <c r="IH115" s="44"/>
      <c r="II115" s="44"/>
      <c r="IJ115" s="44"/>
      <c r="IK115" s="44"/>
    </row>
    <row r="116" spans="1:245" ht="15.75" x14ac:dyDescent="0.25">
      <c r="A116" s="146">
        <v>1</v>
      </c>
      <c r="B116" s="99" t="s">
        <v>188</v>
      </c>
      <c r="C116" s="101">
        <v>4.9800000000000004</v>
      </c>
      <c r="D116" s="101">
        <v>0.5</v>
      </c>
      <c r="E116" s="101">
        <v>0.3</v>
      </c>
      <c r="F116" s="101">
        <v>0.2</v>
      </c>
      <c r="G116" s="101">
        <v>40</v>
      </c>
      <c r="H116" s="102">
        <f t="shared" ref="H116:H153" si="17">(C116+D116+K116)*G116/100</f>
        <v>2.1920000000000002</v>
      </c>
      <c r="I116" s="149"/>
      <c r="J116" s="150"/>
      <c r="K116" s="102"/>
      <c r="L116" s="101">
        <v>0.3</v>
      </c>
      <c r="M116" s="103">
        <v>0.4</v>
      </c>
      <c r="N116" s="102">
        <f t="shared" ref="N116:N153" si="18">(D116+E116+I116+F116+H116+K116+L116+M116)</f>
        <v>3.8919999999999999</v>
      </c>
      <c r="O116" s="102">
        <f>C116+N116</f>
        <v>8.8719999999999999</v>
      </c>
      <c r="P116" s="147">
        <f>O116*100000</f>
        <v>887200</v>
      </c>
      <c r="Q116" s="147">
        <f t="shared" ref="Q116:Q153" si="19">(C116+D116+K116)*10.5%*100000</f>
        <v>57540</v>
      </c>
      <c r="R116" s="147">
        <f t="shared" ref="R116:R153" si="20">P116-Q116</f>
        <v>829660</v>
      </c>
      <c r="S116" s="147">
        <v>6</v>
      </c>
      <c r="T116" s="147">
        <f>R116*S116</f>
        <v>4977960</v>
      </c>
      <c r="U116" s="97"/>
      <c r="V116" s="112">
        <f t="shared" ca="1" si="15"/>
        <v>4977960</v>
      </c>
      <c r="W116" s="49"/>
      <c r="X116" s="49"/>
      <c r="Z116" s="21"/>
      <c r="AA116" s="42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  <c r="EH116" s="44"/>
      <c r="EI116" s="44"/>
      <c r="EJ116" s="44"/>
      <c r="EK116" s="44"/>
      <c r="EL116" s="44"/>
      <c r="EM116" s="44"/>
      <c r="EN116" s="44"/>
      <c r="EO116" s="44"/>
      <c r="EP116" s="44"/>
      <c r="EQ116" s="44"/>
      <c r="ER116" s="44"/>
      <c r="ES116" s="44"/>
      <c r="ET116" s="44"/>
      <c r="EU116" s="44"/>
      <c r="EV116" s="44"/>
      <c r="EW116" s="44"/>
      <c r="EX116" s="44"/>
      <c r="EY116" s="44"/>
      <c r="EZ116" s="44"/>
      <c r="FA116" s="44"/>
      <c r="FB116" s="44"/>
      <c r="FC116" s="44"/>
      <c r="FD116" s="44"/>
      <c r="FE116" s="44"/>
      <c r="FF116" s="44"/>
      <c r="FG116" s="44"/>
      <c r="FH116" s="44"/>
      <c r="FI116" s="44"/>
      <c r="FJ116" s="44"/>
      <c r="FK116" s="44"/>
      <c r="FL116" s="44"/>
      <c r="FM116" s="44"/>
      <c r="FN116" s="44"/>
      <c r="FO116" s="44"/>
      <c r="FP116" s="44"/>
      <c r="FQ116" s="44"/>
      <c r="FR116" s="44"/>
      <c r="FS116" s="44"/>
      <c r="FT116" s="44"/>
      <c r="FU116" s="44"/>
      <c r="FV116" s="44"/>
      <c r="FW116" s="44"/>
      <c r="FX116" s="44"/>
      <c r="FY116" s="44"/>
      <c r="FZ116" s="44"/>
      <c r="GA116" s="44"/>
      <c r="GB116" s="44"/>
      <c r="GC116" s="44"/>
      <c r="GD116" s="44"/>
      <c r="GE116" s="44"/>
      <c r="GF116" s="44"/>
      <c r="GG116" s="44"/>
      <c r="GH116" s="44"/>
      <c r="GI116" s="44"/>
      <c r="GJ116" s="44"/>
      <c r="GK116" s="44"/>
      <c r="GL116" s="44"/>
      <c r="GM116" s="44"/>
      <c r="GN116" s="44"/>
      <c r="GO116" s="44"/>
      <c r="GP116" s="44"/>
      <c r="GQ116" s="44"/>
      <c r="GR116" s="44"/>
      <c r="GS116" s="44"/>
      <c r="GT116" s="44"/>
      <c r="GU116" s="44"/>
      <c r="GV116" s="44"/>
      <c r="GW116" s="44"/>
      <c r="GX116" s="44"/>
      <c r="GY116" s="44"/>
      <c r="GZ116" s="44"/>
      <c r="HA116" s="44"/>
      <c r="HB116" s="44"/>
      <c r="HC116" s="44"/>
      <c r="HD116" s="44"/>
      <c r="HE116" s="44"/>
      <c r="HF116" s="44"/>
      <c r="HG116" s="44"/>
      <c r="HH116" s="44"/>
      <c r="HI116" s="44"/>
      <c r="HJ116" s="44"/>
      <c r="HK116" s="44"/>
      <c r="HL116" s="44"/>
      <c r="HM116" s="44"/>
      <c r="HN116" s="44"/>
      <c r="HO116" s="44"/>
      <c r="HP116" s="44"/>
      <c r="HQ116" s="44"/>
      <c r="HR116" s="44"/>
      <c r="HS116" s="44"/>
      <c r="HT116" s="44"/>
      <c r="HU116" s="44"/>
      <c r="HV116" s="44"/>
      <c r="HW116" s="44"/>
      <c r="HX116" s="44"/>
      <c r="HY116" s="44"/>
      <c r="HZ116" s="44"/>
      <c r="IA116" s="44"/>
      <c r="IB116" s="44"/>
      <c r="IC116" s="44"/>
      <c r="ID116" s="44"/>
      <c r="IE116" s="44"/>
      <c r="IF116" s="44"/>
      <c r="IG116" s="44"/>
      <c r="IH116" s="44"/>
      <c r="II116" s="44"/>
      <c r="IJ116" s="44"/>
      <c r="IK116" s="44"/>
    </row>
    <row r="117" spans="1:245" ht="15.75" x14ac:dyDescent="0.2">
      <c r="A117" s="146">
        <v>2</v>
      </c>
      <c r="B117" s="99" t="s">
        <v>190</v>
      </c>
      <c r="C117" s="148">
        <v>2.72</v>
      </c>
      <c r="D117" s="101"/>
      <c r="E117" s="101">
        <v>0.3</v>
      </c>
      <c r="F117" s="101"/>
      <c r="G117" s="101">
        <v>20</v>
      </c>
      <c r="H117" s="102">
        <f t="shared" si="17"/>
        <v>0.54400000000000004</v>
      </c>
      <c r="I117" s="149"/>
      <c r="J117" s="155"/>
      <c r="K117" s="102"/>
      <c r="L117" s="101"/>
      <c r="M117" s="103"/>
      <c r="N117" s="102">
        <f t="shared" si="18"/>
        <v>0.84400000000000008</v>
      </c>
      <c r="O117" s="102">
        <f t="shared" ref="O117:O153" si="21">C117+N117</f>
        <v>3.5640000000000001</v>
      </c>
      <c r="P117" s="147">
        <f t="shared" ref="P117:P153" si="22">O117*100000</f>
        <v>356400</v>
      </c>
      <c r="Q117" s="147">
        <f t="shared" si="19"/>
        <v>28560.000000000004</v>
      </c>
      <c r="R117" s="147">
        <f t="shared" si="20"/>
        <v>327840</v>
      </c>
      <c r="S117" s="147">
        <v>6</v>
      </c>
      <c r="T117" s="147">
        <f t="shared" ref="T117:T152" si="23">R117*S117</f>
        <v>1967040</v>
      </c>
      <c r="U117" s="97"/>
      <c r="V117" s="112">
        <f t="shared" ca="1" si="15"/>
        <v>1967040</v>
      </c>
      <c r="W117" s="49">
        <v>17.5</v>
      </c>
      <c r="X117" s="49" t="e">
        <f>#REF!</f>
        <v>#REF!</v>
      </c>
      <c r="Y117" s="34" t="e">
        <f>W117*X117</f>
        <v>#REF!</v>
      </c>
      <c r="Z117" s="54"/>
      <c r="AA117" s="42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  <c r="EJ117" s="44"/>
      <c r="EK117" s="44"/>
      <c r="EL117" s="44"/>
      <c r="EM117" s="44"/>
      <c r="EN117" s="44"/>
      <c r="EO117" s="44"/>
      <c r="EP117" s="44"/>
      <c r="EQ117" s="44"/>
      <c r="ER117" s="44"/>
      <c r="ES117" s="44"/>
      <c r="ET117" s="44"/>
      <c r="EU117" s="44"/>
      <c r="EV117" s="44"/>
      <c r="EW117" s="44"/>
      <c r="EX117" s="44"/>
      <c r="EY117" s="44"/>
      <c r="EZ117" s="44"/>
      <c r="FA117" s="44"/>
      <c r="FB117" s="44"/>
      <c r="FC117" s="44"/>
      <c r="FD117" s="44"/>
      <c r="FE117" s="44"/>
      <c r="FF117" s="44"/>
      <c r="FG117" s="44"/>
      <c r="FH117" s="44"/>
      <c r="FI117" s="44"/>
      <c r="FJ117" s="44"/>
      <c r="FK117" s="44"/>
      <c r="FL117" s="44"/>
      <c r="FM117" s="44"/>
      <c r="FN117" s="44"/>
      <c r="FO117" s="44"/>
      <c r="FP117" s="44"/>
      <c r="FQ117" s="44"/>
      <c r="FR117" s="44"/>
      <c r="FS117" s="44"/>
      <c r="FT117" s="44"/>
      <c r="FU117" s="44"/>
      <c r="FV117" s="44"/>
      <c r="FW117" s="44"/>
      <c r="FX117" s="44"/>
      <c r="FY117" s="44"/>
      <c r="FZ117" s="44"/>
      <c r="GA117" s="44"/>
      <c r="GB117" s="44"/>
      <c r="GC117" s="44"/>
      <c r="GD117" s="44"/>
      <c r="GE117" s="44"/>
      <c r="GF117" s="44"/>
      <c r="GG117" s="44"/>
      <c r="GH117" s="44"/>
      <c r="GI117" s="44"/>
      <c r="GJ117" s="44"/>
      <c r="GK117" s="44"/>
      <c r="GL117" s="44"/>
      <c r="GM117" s="44"/>
      <c r="GN117" s="44"/>
      <c r="GO117" s="44"/>
      <c r="GP117" s="44"/>
      <c r="GQ117" s="44"/>
      <c r="GR117" s="44"/>
      <c r="GS117" s="44"/>
      <c r="GT117" s="44"/>
      <c r="GU117" s="44"/>
      <c r="GV117" s="44"/>
      <c r="GW117" s="44"/>
      <c r="GX117" s="44"/>
      <c r="GY117" s="44"/>
      <c r="GZ117" s="44"/>
      <c r="HA117" s="44"/>
      <c r="HB117" s="44"/>
      <c r="HC117" s="44"/>
      <c r="HD117" s="44"/>
      <c r="HE117" s="44"/>
      <c r="HF117" s="44"/>
      <c r="HG117" s="44"/>
      <c r="HH117" s="44"/>
      <c r="HI117" s="44"/>
      <c r="HJ117" s="44"/>
      <c r="HK117" s="44"/>
      <c r="HL117" s="44"/>
      <c r="HM117" s="44"/>
      <c r="HN117" s="44"/>
      <c r="HO117" s="44"/>
      <c r="HP117" s="44"/>
      <c r="HQ117" s="44"/>
      <c r="HR117" s="44"/>
      <c r="HS117" s="44"/>
      <c r="HT117" s="44"/>
      <c r="HU117" s="44"/>
      <c r="HV117" s="44"/>
      <c r="HW117" s="44"/>
      <c r="HX117" s="44"/>
      <c r="HY117" s="44"/>
      <c r="HZ117" s="44"/>
      <c r="IA117" s="44"/>
      <c r="IB117" s="44"/>
      <c r="IC117" s="44"/>
      <c r="ID117" s="44"/>
      <c r="IE117" s="44"/>
      <c r="IF117" s="44"/>
      <c r="IG117" s="44"/>
      <c r="IH117" s="44"/>
      <c r="II117" s="44"/>
      <c r="IJ117" s="44"/>
      <c r="IK117" s="44"/>
    </row>
    <row r="118" spans="1:245" ht="15.75" x14ac:dyDescent="0.2">
      <c r="A118" s="146">
        <v>3</v>
      </c>
      <c r="B118" s="99" t="s">
        <v>192</v>
      </c>
      <c r="C118" s="148">
        <v>3</v>
      </c>
      <c r="D118" s="101"/>
      <c r="E118" s="101">
        <v>0.3</v>
      </c>
      <c r="F118" s="101"/>
      <c r="G118" s="101">
        <v>20</v>
      </c>
      <c r="H118" s="102">
        <f t="shared" si="17"/>
        <v>0.6</v>
      </c>
      <c r="I118" s="101"/>
      <c r="J118" s="155"/>
      <c r="K118" s="102"/>
      <c r="L118" s="101"/>
      <c r="M118" s="103"/>
      <c r="N118" s="102">
        <f t="shared" si="18"/>
        <v>0.89999999999999991</v>
      </c>
      <c r="O118" s="102">
        <f t="shared" si="21"/>
        <v>3.9</v>
      </c>
      <c r="P118" s="147">
        <f t="shared" si="22"/>
        <v>390000</v>
      </c>
      <c r="Q118" s="147">
        <f t="shared" si="19"/>
        <v>31500</v>
      </c>
      <c r="R118" s="147">
        <f t="shared" si="20"/>
        <v>358500</v>
      </c>
      <c r="S118" s="147">
        <v>6</v>
      </c>
      <c r="T118" s="147">
        <f t="shared" si="23"/>
        <v>2151000</v>
      </c>
      <c r="U118" s="97"/>
      <c r="V118" s="112">
        <f t="shared" ca="1" si="15"/>
        <v>2151000</v>
      </c>
      <c r="W118" s="49">
        <v>3</v>
      </c>
      <c r="X118" s="49" t="e">
        <f>#REF!</f>
        <v>#REF!</v>
      </c>
      <c r="Y118" s="34" t="e">
        <f>W118*X118</f>
        <v>#REF!</v>
      </c>
      <c r="Z118" s="54"/>
      <c r="AA118" s="42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  <c r="EH118" s="44"/>
      <c r="EI118" s="44"/>
      <c r="EJ118" s="44"/>
      <c r="EK118" s="44"/>
      <c r="EL118" s="44"/>
      <c r="EM118" s="44"/>
      <c r="EN118" s="44"/>
      <c r="EO118" s="44"/>
      <c r="EP118" s="44"/>
      <c r="EQ118" s="44"/>
      <c r="ER118" s="44"/>
      <c r="ES118" s="44"/>
      <c r="ET118" s="44"/>
      <c r="EU118" s="44"/>
      <c r="EV118" s="44"/>
      <c r="EW118" s="44"/>
      <c r="EX118" s="44"/>
      <c r="EY118" s="44"/>
      <c r="EZ118" s="44"/>
      <c r="FA118" s="44"/>
      <c r="FB118" s="44"/>
      <c r="FC118" s="44"/>
      <c r="FD118" s="44"/>
      <c r="FE118" s="44"/>
      <c r="FF118" s="44"/>
      <c r="FG118" s="44"/>
      <c r="FH118" s="44"/>
      <c r="FI118" s="44"/>
      <c r="FJ118" s="44"/>
      <c r="FK118" s="44"/>
      <c r="FL118" s="44"/>
      <c r="FM118" s="44"/>
      <c r="FN118" s="44"/>
      <c r="FO118" s="44"/>
      <c r="FP118" s="44"/>
      <c r="FQ118" s="44"/>
      <c r="FR118" s="44"/>
      <c r="FS118" s="44"/>
      <c r="FT118" s="44"/>
      <c r="FU118" s="44"/>
      <c r="FV118" s="44"/>
      <c r="FW118" s="44"/>
      <c r="FX118" s="44"/>
      <c r="FY118" s="44"/>
      <c r="FZ118" s="44"/>
      <c r="GA118" s="44"/>
      <c r="GB118" s="44"/>
      <c r="GC118" s="44"/>
      <c r="GD118" s="44"/>
      <c r="GE118" s="44"/>
      <c r="GF118" s="44"/>
      <c r="GG118" s="44"/>
      <c r="GH118" s="44"/>
      <c r="GI118" s="44"/>
      <c r="GJ118" s="44"/>
      <c r="GK118" s="44"/>
      <c r="GL118" s="44"/>
      <c r="GM118" s="44"/>
      <c r="GN118" s="44"/>
      <c r="GO118" s="44"/>
      <c r="GP118" s="44"/>
      <c r="GQ118" s="44"/>
      <c r="GR118" s="44"/>
      <c r="GS118" s="44"/>
      <c r="GT118" s="44"/>
      <c r="GU118" s="44"/>
      <c r="GV118" s="44"/>
      <c r="GW118" s="44"/>
      <c r="GX118" s="44"/>
      <c r="GY118" s="44"/>
      <c r="GZ118" s="44"/>
      <c r="HA118" s="44"/>
      <c r="HB118" s="44"/>
      <c r="HC118" s="44"/>
      <c r="HD118" s="44"/>
      <c r="HE118" s="44"/>
      <c r="HF118" s="44"/>
      <c r="HG118" s="44"/>
      <c r="HH118" s="44"/>
      <c r="HI118" s="44"/>
      <c r="HJ118" s="44"/>
      <c r="HK118" s="44"/>
      <c r="HL118" s="44"/>
      <c r="HM118" s="44"/>
      <c r="HN118" s="44"/>
      <c r="HO118" s="44"/>
      <c r="HP118" s="44"/>
      <c r="HQ118" s="44"/>
      <c r="HR118" s="44"/>
      <c r="HS118" s="44"/>
      <c r="HT118" s="44"/>
      <c r="HU118" s="44"/>
      <c r="HV118" s="44"/>
      <c r="HW118" s="44"/>
      <c r="HX118" s="44"/>
      <c r="HY118" s="44"/>
      <c r="HZ118" s="44"/>
      <c r="IA118" s="44"/>
      <c r="IB118" s="44"/>
      <c r="IC118" s="44"/>
      <c r="ID118" s="44"/>
      <c r="IE118" s="44"/>
      <c r="IF118" s="44"/>
      <c r="IG118" s="44"/>
      <c r="IH118" s="44"/>
      <c r="II118" s="44"/>
      <c r="IJ118" s="44"/>
      <c r="IK118" s="44"/>
    </row>
    <row r="119" spans="1:245" ht="15.75" x14ac:dyDescent="0.25">
      <c r="A119" s="146">
        <v>4</v>
      </c>
      <c r="B119" s="99" t="s">
        <v>194</v>
      </c>
      <c r="C119" s="148">
        <v>3</v>
      </c>
      <c r="D119" s="101">
        <v>0.4</v>
      </c>
      <c r="E119" s="101">
        <v>0.3</v>
      </c>
      <c r="F119" s="101"/>
      <c r="G119" s="101">
        <v>40</v>
      </c>
      <c r="H119" s="102">
        <f t="shared" si="17"/>
        <v>1.36</v>
      </c>
      <c r="I119" s="149"/>
      <c r="J119" s="150"/>
      <c r="K119" s="102"/>
      <c r="L119" s="101"/>
      <c r="M119" s="103"/>
      <c r="N119" s="102">
        <f t="shared" si="18"/>
        <v>2.06</v>
      </c>
      <c r="O119" s="102">
        <f t="shared" si="21"/>
        <v>5.0600000000000005</v>
      </c>
      <c r="P119" s="147">
        <f t="shared" si="22"/>
        <v>506000.00000000006</v>
      </c>
      <c r="Q119" s="147">
        <f t="shared" si="19"/>
        <v>35700</v>
      </c>
      <c r="R119" s="147">
        <f t="shared" si="20"/>
        <v>470300.00000000006</v>
      </c>
      <c r="S119" s="147">
        <v>6</v>
      </c>
      <c r="T119" s="147">
        <f t="shared" si="23"/>
        <v>2821800.0000000005</v>
      </c>
      <c r="U119" s="97"/>
      <c r="V119" s="112">
        <f t="shared" ca="1" si="15"/>
        <v>2821800.0000000005</v>
      </c>
      <c r="W119" s="34">
        <v>1</v>
      </c>
      <c r="X119" s="34" t="e">
        <f>#REF!</f>
        <v>#REF!</v>
      </c>
      <c r="Y119" s="34" t="e">
        <f>W119*X119</f>
        <v>#REF!</v>
      </c>
      <c r="Z119" s="61"/>
      <c r="AA119" s="42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  <c r="EI119" s="44"/>
      <c r="EJ119" s="44"/>
      <c r="EK119" s="44"/>
      <c r="EL119" s="44"/>
      <c r="EM119" s="44"/>
      <c r="EN119" s="44"/>
      <c r="EO119" s="44"/>
      <c r="EP119" s="44"/>
      <c r="EQ119" s="44"/>
      <c r="ER119" s="44"/>
      <c r="ES119" s="44"/>
      <c r="ET119" s="44"/>
      <c r="EU119" s="44"/>
      <c r="EV119" s="44"/>
      <c r="EW119" s="44"/>
      <c r="EX119" s="44"/>
      <c r="EY119" s="44"/>
      <c r="EZ119" s="44"/>
      <c r="FA119" s="44"/>
      <c r="FB119" s="44"/>
      <c r="FC119" s="44"/>
      <c r="FD119" s="44"/>
      <c r="FE119" s="44"/>
      <c r="FF119" s="44"/>
      <c r="FG119" s="44"/>
      <c r="FH119" s="44"/>
      <c r="FI119" s="44"/>
      <c r="FJ119" s="44"/>
      <c r="FK119" s="44"/>
      <c r="FL119" s="44"/>
      <c r="FM119" s="44"/>
      <c r="FN119" s="44"/>
      <c r="FO119" s="44"/>
      <c r="FP119" s="44"/>
      <c r="FQ119" s="44"/>
      <c r="FR119" s="44"/>
      <c r="FS119" s="44"/>
      <c r="FT119" s="44"/>
      <c r="FU119" s="44"/>
      <c r="FV119" s="44"/>
      <c r="FW119" s="44"/>
      <c r="FX119" s="44"/>
      <c r="FY119" s="44"/>
      <c r="FZ119" s="44"/>
      <c r="GA119" s="44"/>
      <c r="GB119" s="44"/>
      <c r="GC119" s="44"/>
      <c r="GD119" s="44"/>
      <c r="GE119" s="44"/>
      <c r="GF119" s="44"/>
      <c r="GG119" s="44"/>
      <c r="GH119" s="44"/>
      <c r="GI119" s="44"/>
      <c r="GJ119" s="44"/>
      <c r="GK119" s="44"/>
      <c r="GL119" s="44"/>
      <c r="GM119" s="44"/>
      <c r="GN119" s="44"/>
      <c r="GO119" s="44"/>
      <c r="GP119" s="44"/>
      <c r="GQ119" s="44"/>
      <c r="GR119" s="44"/>
      <c r="GS119" s="44"/>
      <c r="GT119" s="44"/>
      <c r="GU119" s="44"/>
      <c r="GV119" s="44"/>
      <c r="GW119" s="44"/>
      <c r="GX119" s="44"/>
      <c r="GY119" s="44"/>
      <c r="GZ119" s="44"/>
      <c r="HA119" s="44"/>
      <c r="HB119" s="44"/>
      <c r="HC119" s="44"/>
      <c r="HD119" s="44"/>
      <c r="HE119" s="44"/>
      <c r="HF119" s="44"/>
      <c r="HG119" s="44"/>
      <c r="HH119" s="44"/>
      <c r="HI119" s="44"/>
      <c r="HJ119" s="44"/>
      <c r="HK119" s="44"/>
      <c r="HL119" s="44"/>
      <c r="HM119" s="44"/>
      <c r="HN119" s="44"/>
      <c r="HO119" s="44"/>
      <c r="HP119" s="44"/>
      <c r="HQ119" s="44"/>
      <c r="HR119" s="44"/>
      <c r="HS119" s="44"/>
      <c r="HT119" s="44"/>
      <c r="HU119" s="44"/>
      <c r="HV119" s="44"/>
      <c r="HW119" s="44"/>
      <c r="HX119" s="44"/>
      <c r="HY119" s="44"/>
      <c r="HZ119" s="44"/>
      <c r="IA119" s="44"/>
      <c r="IB119" s="44"/>
      <c r="IC119" s="44"/>
      <c r="ID119" s="44"/>
      <c r="IE119" s="44"/>
      <c r="IF119" s="44"/>
      <c r="IG119" s="44"/>
      <c r="IH119" s="44"/>
      <c r="II119" s="44"/>
      <c r="IJ119" s="44"/>
      <c r="IK119" s="44"/>
    </row>
    <row r="120" spans="1:245" ht="15.75" x14ac:dyDescent="0.25">
      <c r="A120" s="146">
        <v>5</v>
      </c>
      <c r="B120" s="99" t="s">
        <v>196</v>
      </c>
      <c r="C120" s="148">
        <v>3.33</v>
      </c>
      <c r="D120" s="101">
        <v>0.4</v>
      </c>
      <c r="E120" s="101">
        <v>0.3</v>
      </c>
      <c r="F120" s="101"/>
      <c r="G120" s="101">
        <v>40</v>
      </c>
      <c r="H120" s="102">
        <f t="shared" si="17"/>
        <v>1.492</v>
      </c>
      <c r="I120" s="149"/>
      <c r="J120" s="150"/>
      <c r="K120" s="102"/>
      <c r="L120" s="101">
        <v>0.3</v>
      </c>
      <c r="M120" s="103"/>
      <c r="N120" s="102">
        <f t="shared" si="18"/>
        <v>2.492</v>
      </c>
      <c r="O120" s="102">
        <f t="shared" si="21"/>
        <v>5.8220000000000001</v>
      </c>
      <c r="P120" s="147">
        <f t="shared" si="22"/>
        <v>582200</v>
      </c>
      <c r="Q120" s="147">
        <f t="shared" si="19"/>
        <v>39165</v>
      </c>
      <c r="R120" s="147">
        <f t="shared" si="20"/>
        <v>543035</v>
      </c>
      <c r="S120" s="147">
        <v>6</v>
      </c>
      <c r="T120" s="147">
        <f t="shared" si="23"/>
        <v>3258210</v>
      </c>
      <c r="U120" s="98"/>
      <c r="V120" s="112">
        <f t="shared" ca="1" si="15"/>
        <v>3258210</v>
      </c>
      <c r="W120" s="34">
        <v>2</v>
      </c>
      <c r="X120" s="34" t="e">
        <f>#REF!</f>
        <v>#REF!</v>
      </c>
      <c r="Y120" s="34" t="e">
        <f>W120*X120</f>
        <v>#REF!</v>
      </c>
      <c r="Z120" s="61"/>
      <c r="AA120" s="42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  <c r="EI120" s="44"/>
      <c r="EJ120" s="44"/>
      <c r="EK120" s="44"/>
      <c r="EL120" s="44"/>
      <c r="EM120" s="44"/>
      <c r="EN120" s="44"/>
      <c r="EO120" s="44"/>
      <c r="EP120" s="44"/>
      <c r="EQ120" s="44"/>
      <c r="ER120" s="44"/>
      <c r="ES120" s="44"/>
      <c r="ET120" s="44"/>
      <c r="EU120" s="44"/>
      <c r="EV120" s="44"/>
      <c r="EW120" s="44"/>
      <c r="EX120" s="44"/>
      <c r="EY120" s="44"/>
      <c r="EZ120" s="44"/>
      <c r="FA120" s="44"/>
      <c r="FB120" s="44"/>
      <c r="FC120" s="44"/>
      <c r="FD120" s="44"/>
      <c r="FE120" s="44"/>
      <c r="FF120" s="44"/>
      <c r="FG120" s="44"/>
      <c r="FH120" s="44"/>
      <c r="FI120" s="44"/>
      <c r="FJ120" s="44"/>
      <c r="FK120" s="44"/>
      <c r="FL120" s="44"/>
      <c r="FM120" s="44"/>
      <c r="FN120" s="44"/>
      <c r="FO120" s="44"/>
      <c r="FP120" s="44"/>
      <c r="FQ120" s="44"/>
      <c r="FR120" s="44"/>
      <c r="FS120" s="44"/>
      <c r="FT120" s="44"/>
      <c r="FU120" s="44"/>
      <c r="FV120" s="44"/>
      <c r="FW120" s="44"/>
      <c r="FX120" s="44"/>
      <c r="FY120" s="44"/>
      <c r="FZ120" s="44"/>
      <c r="GA120" s="44"/>
      <c r="GB120" s="44"/>
      <c r="GC120" s="44"/>
      <c r="GD120" s="44"/>
      <c r="GE120" s="44"/>
      <c r="GF120" s="44"/>
      <c r="GG120" s="44"/>
      <c r="GH120" s="44"/>
      <c r="GI120" s="44"/>
      <c r="GJ120" s="44"/>
      <c r="GK120" s="44"/>
      <c r="GL120" s="44"/>
      <c r="GM120" s="44"/>
      <c r="GN120" s="44"/>
      <c r="GO120" s="44"/>
      <c r="GP120" s="44"/>
      <c r="GQ120" s="44"/>
      <c r="GR120" s="44"/>
      <c r="GS120" s="44"/>
      <c r="GT120" s="44"/>
      <c r="GU120" s="44"/>
      <c r="GV120" s="44"/>
      <c r="GW120" s="44"/>
      <c r="GX120" s="44"/>
      <c r="GY120" s="44"/>
      <c r="GZ120" s="44"/>
      <c r="HA120" s="44"/>
      <c r="HB120" s="44"/>
      <c r="HC120" s="44"/>
      <c r="HD120" s="44"/>
      <c r="HE120" s="44"/>
      <c r="HF120" s="44"/>
      <c r="HG120" s="44"/>
      <c r="HH120" s="44"/>
      <c r="HI120" s="44"/>
      <c r="HJ120" s="44"/>
      <c r="HK120" s="44"/>
      <c r="HL120" s="44"/>
      <c r="HM120" s="44"/>
      <c r="HN120" s="44"/>
      <c r="HO120" s="44"/>
      <c r="HP120" s="44"/>
      <c r="HQ120" s="44"/>
      <c r="HR120" s="44"/>
      <c r="HS120" s="44"/>
      <c r="HT120" s="44"/>
      <c r="HU120" s="44"/>
      <c r="HV120" s="44"/>
      <c r="HW120" s="44"/>
      <c r="HX120" s="44"/>
      <c r="HY120" s="44"/>
      <c r="HZ120" s="44"/>
      <c r="IA120" s="44"/>
      <c r="IB120" s="44"/>
      <c r="IC120" s="44"/>
      <c r="ID120" s="44"/>
      <c r="IE120" s="44"/>
      <c r="IF120" s="44"/>
      <c r="IG120" s="44"/>
      <c r="IH120" s="44"/>
      <c r="II120" s="44"/>
      <c r="IJ120" s="44"/>
      <c r="IK120" s="44"/>
    </row>
    <row r="121" spans="1:245" ht="15.75" x14ac:dyDescent="0.2">
      <c r="A121" s="146">
        <v>6</v>
      </c>
      <c r="B121" s="99" t="s">
        <v>198</v>
      </c>
      <c r="C121" s="101">
        <v>2.2599999999999998</v>
      </c>
      <c r="D121" s="101"/>
      <c r="E121" s="101">
        <v>0.3</v>
      </c>
      <c r="F121" s="101"/>
      <c r="G121" s="101">
        <v>40</v>
      </c>
      <c r="H121" s="102">
        <f t="shared" si="17"/>
        <v>0.90399999999999991</v>
      </c>
      <c r="I121" s="149"/>
      <c r="J121" s="150"/>
      <c r="K121" s="102"/>
      <c r="L121" s="101"/>
      <c r="M121" s="103"/>
      <c r="N121" s="102">
        <f t="shared" si="18"/>
        <v>1.204</v>
      </c>
      <c r="O121" s="102">
        <f t="shared" si="21"/>
        <v>3.4639999999999995</v>
      </c>
      <c r="P121" s="147">
        <f t="shared" si="22"/>
        <v>346399.99999999994</v>
      </c>
      <c r="Q121" s="147">
        <f t="shared" si="19"/>
        <v>23729.999999999996</v>
      </c>
      <c r="R121" s="147">
        <f t="shared" si="20"/>
        <v>322669.99999999994</v>
      </c>
      <c r="S121" s="147">
        <v>6</v>
      </c>
      <c r="T121" s="147">
        <f t="shared" si="23"/>
        <v>1936019.9999999995</v>
      </c>
      <c r="U121" s="97"/>
      <c r="V121" s="112">
        <f t="shared" ca="1" si="15"/>
        <v>1936019.9999999995</v>
      </c>
      <c r="W121" s="65">
        <f>SUM(W117:W120)</f>
        <v>23.5</v>
      </c>
      <c r="Y121" s="34" t="e">
        <f>SUM(Y116:Y120)</f>
        <v>#REF!</v>
      </c>
      <c r="Z121" s="50"/>
      <c r="AA121" s="42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  <c r="EI121" s="44"/>
      <c r="EJ121" s="44"/>
      <c r="EK121" s="44"/>
      <c r="EL121" s="44"/>
      <c r="EM121" s="44"/>
      <c r="EN121" s="44"/>
      <c r="EO121" s="44"/>
      <c r="EP121" s="44"/>
      <c r="EQ121" s="44"/>
      <c r="ER121" s="44"/>
      <c r="ES121" s="44"/>
      <c r="ET121" s="44"/>
      <c r="EU121" s="44"/>
      <c r="EV121" s="44"/>
      <c r="EW121" s="44"/>
      <c r="EX121" s="44"/>
      <c r="EY121" s="44"/>
      <c r="EZ121" s="44"/>
      <c r="FA121" s="44"/>
      <c r="FB121" s="44"/>
      <c r="FC121" s="44"/>
      <c r="FD121" s="44"/>
      <c r="FE121" s="44"/>
      <c r="FF121" s="44"/>
      <c r="FG121" s="44"/>
      <c r="FH121" s="44"/>
      <c r="FI121" s="44"/>
      <c r="FJ121" s="44"/>
      <c r="FK121" s="44"/>
      <c r="FL121" s="44"/>
      <c r="FM121" s="44"/>
      <c r="FN121" s="44"/>
      <c r="FO121" s="44"/>
      <c r="FP121" s="44"/>
      <c r="FQ121" s="44"/>
      <c r="FR121" s="44"/>
      <c r="FS121" s="44"/>
      <c r="FT121" s="44"/>
      <c r="FU121" s="44"/>
      <c r="FV121" s="44"/>
      <c r="FW121" s="44"/>
      <c r="FX121" s="44"/>
      <c r="FY121" s="44"/>
      <c r="FZ121" s="44"/>
      <c r="GA121" s="44"/>
      <c r="GB121" s="44"/>
      <c r="GC121" s="44"/>
      <c r="GD121" s="44"/>
      <c r="GE121" s="44"/>
      <c r="GF121" s="44"/>
      <c r="GG121" s="44"/>
      <c r="GH121" s="44"/>
      <c r="GI121" s="44"/>
      <c r="GJ121" s="44"/>
      <c r="GK121" s="44"/>
      <c r="GL121" s="44"/>
      <c r="GM121" s="44"/>
      <c r="GN121" s="44"/>
      <c r="GO121" s="44"/>
      <c r="GP121" s="44"/>
      <c r="GQ121" s="44"/>
      <c r="GR121" s="44"/>
      <c r="GS121" s="44"/>
      <c r="GT121" s="44"/>
      <c r="GU121" s="44"/>
      <c r="GV121" s="44"/>
      <c r="GW121" s="44"/>
      <c r="GX121" s="44"/>
      <c r="GY121" s="44"/>
      <c r="GZ121" s="44"/>
      <c r="HA121" s="44"/>
      <c r="HB121" s="44"/>
      <c r="HC121" s="44"/>
      <c r="HD121" s="44"/>
      <c r="HE121" s="44"/>
      <c r="HF121" s="44"/>
      <c r="HG121" s="44"/>
      <c r="HH121" s="44"/>
      <c r="HI121" s="44"/>
      <c r="HJ121" s="44"/>
      <c r="HK121" s="44"/>
      <c r="HL121" s="44"/>
      <c r="HM121" s="44"/>
      <c r="HN121" s="44"/>
      <c r="HO121" s="44"/>
      <c r="HP121" s="44"/>
      <c r="HQ121" s="44"/>
      <c r="HR121" s="44"/>
      <c r="HS121" s="44"/>
      <c r="HT121" s="44"/>
      <c r="HU121" s="44"/>
      <c r="HV121" s="44"/>
      <c r="HW121" s="44"/>
      <c r="HX121" s="44"/>
      <c r="HY121" s="44"/>
      <c r="HZ121" s="44"/>
      <c r="IA121" s="44"/>
      <c r="IB121" s="44"/>
      <c r="IC121" s="44"/>
      <c r="ID121" s="44"/>
      <c r="IE121" s="44"/>
      <c r="IF121" s="44"/>
      <c r="IG121" s="44"/>
      <c r="IH121" s="44"/>
      <c r="II121" s="44"/>
      <c r="IJ121" s="44"/>
      <c r="IK121" s="44"/>
    </row>
    <row r="122" spans="1:245" ht="15.75" x14ac:dyDescent="0.2">
      <c r="A122" s="146">
        <v>7</v>
      </c>
      <c r="B122" s="99" t="s">
        <v>200</v>
      </c>
      <c r="C122" s="101">
        <v>2.06</v>
      </c>
      <c r="D122" s="101"/>
      <c r="E122" s="101">
        <v>0.3</v>
      </c>
      <c r="F122" s="101">
        <v>0.4</v>
      </c>
      <c r="G122" s="101">
        <v>70</v>
      </c>
      <c r="H122" s="102">
        <f t="shared" si="17"/>
        <v>1.4420000000000002</v>
      </c>
      <c r="I122" s="149"/>
      <c r="J122" s="150"/>
      <c r="K122" s="102"/>
      <c r="L122" s="101"/>
      <c r="M122" s="103"/>
      <c r="N122" s="102">
        <f t="shared" si="18"/>
        <v>2.1420000000000003</v>
      </c>
      <c r="O122" s="102">
        <f t="shared" si="21"/>
        <v>4.202</v>
      </c>
      <c r="P122" s="147">
        <f t="shared" si="22"/>
        <v>420200</v>
      </c>
      <c r="Q122" s="147">
        <f t="shared" si="19"/>
        <v>21630</v>
      </c>
      <c r="R122" s="147">
        <f t="shared" si="20"/>
        <v>398570</v>
      </c>
      <c r="S122" s="147">
        <v>6</v>
      </c>
      <c r="T122" s="147">
        <f t="shared" si="23"/>
        <v>2391420</v>
      </c>
      <c r="U122" s="97"/>
      <c r="V122" s="112">
        <f t="shared" ca="1" si="15"/>
        <v>2391420</v>
      </c>
      <c r="AA122" s="42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  <c r="EJ122" s="44"/>
      <c r="EK122" s="44"/>
      <c r="EL122" s="44"/>
      <c r="EM122" s="44"/>
      <c r="EN122" s="44"/>
      <c r="EO122" s="44"/>
      <c r="EP122" s="44"/>
      <c r="EQ122" s="44"/>
      <c r="ER122" s="44"/>
      <c r="ES122" s="44"/>
      <c r="ET122" s="44"/>
      <c r="EU122" s="44"/>
      <c r="EV122" s="44"/>
      <c r="EW122" s="44"/>
      <c r="EX122" s="44"/>
      <c r="EY122" s="44"/>
      <c r="EZ122" s="44"/>
      <c r="FA122" s="44"/>
      <c r="FB122" s="44"/>
      <c r="FC122" s="44"/>
      <c r="FD122" s="44"/>
      <c r="FE122" s="44"/>
      <c r="FF122" s="44"/>
      <c r="FG122" s="44"/>
      <c r="FH122" s="44"/>
      <c r="FI122" s="44"/>
      <c r="FJ122" s="44"/>
      <c r="FK122" s="44"/>
      <c r="FL122" s="44"/>
      <c r="FM122" s="44"/>
      <c r="FN122" s="44"/>
      <c r="FO122" s="44"/>
      <c r="FP122" s="44"/>
      <c r="FQ122" s="44"/>
      <c r="FR122" s="44"/>
      <c r="FS122" s="44"/>
      <c r="FT122" s="44"/>
      <c r="FU122" s="44"/>
      <c r="FV122" s="44"/>
      <c r="FW122" s="44"/>
      <c r="FX122" s="44"/>
      <c r="FY122" s="44"/>
      <c r="FZ122" s="44"/>
      <c r="GA122" s="44"/>
      <c r="GB122" s="44"/>
      <c r="GC122" s="44"/>
      <c r="GD122" s="44"/>
      <c r="GE122" s="44"/>
      <c r="GF122" s="44"/>
      <c r="GG122" s="44"/>
      <c r="GH122" s="44"/>
      <c r="GI122" s="44"/>
      <c r="GJ122" s="44"/>
      <c r="GK122" s="44"/>
      <c r="GL122" s="44"/>
      <c r="GM122" s="44"/>
      <c r="GN122" s="44"/>
      <c r="GO122" s="44"/>
      <c r="GP122" s="44"/>
      <c r="GQ122" s="44"/>
      <c r="GR122" s="44"/>
      <c r="GS122" s="44"/>
      <c r="GT122" s="44"/>
      <c r="GU122" s="44"/>
      <c r="GV122" s="44"/>
      <c r="GW122" s="44"/>
      <c r="GX122" s="44"/>
      <c r="GY122" s="44"/>
      <c r="GZ122" s="44"/>
      <c r="HA122" s="44"/>
      <c r="HB122" s="44"/>
      <c r="HC122" s="44"/>
      <c r="HD122" s="44"/>
      <c r="HE122" s="44"/>
      <c r="HF122" s="44"/>
      <c r="HG122" s="44"/>
      <c r="HH122" s="44"/>
      <c r="HI122" s="44"/>
      <c r="HJ122" s="44"/>
      <c r="HK122" s="44"/>
      <c r="HL122" s="44"/>
      <c r="HM122" s="44"/>
      <c r="HN122" s="44"/>
      <c r="HO122" s="44"/>
      <c r="HP122" s="44"/>
      <c r="HQ122" s="44"/>
      <c r="HR122" s="44"/>
      <c r="HS122" s="44"/>
      <c r="HT122" s="44"/>
      <c r="HU122" s="44"/>
      <c r="HV122" s="44"/>
      <c r="HW122" s="44"/>
      <c r="HX122" s="44"/>
      <c r="HY122" s="44"/>
      <c r="HZ122" s="44"/>
      <c r="IA122" s="44"/>
      <c r="IB122" s="44"/>
      <c r="IC122" s="44"/>
      <c r="ID122" s="44"/>
      <c r="IE122" s="44"/>
      <c r="IF122" s="44"/>
      <c r="IG122" s="44"/>
      <c r="IH122" s="44"/>
      <c r="II122" s="44"/>
      <c r="IJ122" s="44"/>
      <c r="IK122" s="44"/>
    </row>
    <row r="123" spans="1:245" ht="15.75" x14ac:dyDescent="0.2">
      <c r="A123" s="146">
        <v>8</v>
      </c>
      <c r="B123" s="99" t="s">
        <v>201</v>
      </c>
      <c r="C123" s="148">
        <v>2.34</v>
      </c>
      <c r="D123" s="101"/>
      <c r="E123" s="101"/>
      <c r="F123" s="101"/>
      <c r="G123" s="101"/>
      <c r="H123" s="102">
        <f t="shared" si="17"/>
        <v>0</v>
      </c>
      <c r="I123" s="149"/>
      <c r="J123" s="150"/>
      <c r="K123" s="102"/>
      <c r="L123" s="101"/>
      <c r="M123" s="103"/>
      <c r="N123" s="102">
        <f t="shared" si="18"/>
        <v>0</v>
      </c>
      <c r="O123" s="102">
        <f t="shared" si="21"/>
        <v>2.34</v>
      </c>
      <c r="P123" s="147">
        <f t="shared" si="22"/>
        <v>234000</v>
      </c>
      <c r="Q123" s="147">
        <f t="shared" si="19"/>
        <v>24569.999999999996</v>
      </c>
      <c r="R123" s="147">
        <f t="shared" si="20"/>
        <v>209430</v>
      </c>
      <c r="S123" s="147">
        <v>6</v>
      </c>
      <c r="T123" s="147">
        <f t="shared" si="23"/>
        <v>1256580</v>
      </c>
      <c r="U123" s="97" t="s">
        <v>291</v>
      </c>
      <c r="V123" s="112">
        <f t="shared" ca="1" si="15"/>
        <v>1256580</v>
      </c>
      <c r="AA123" s="42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4"/>
      <c r="DC123" s="44"/>
      <c r="DD123" s="44"/>
      <c r="DE123" s="44"/>
      <c r="DF123" s="44"/>
      <c r="DG123" s="44"/>
      <c r="DH123" s="44"/>
      <c r="DI123" s="44"/>
      <c r="DJ123" s="44"/>
      <c r="DK123" s="44"/>
      <c r="DL123" s="44"/>
      <c r="DM123" s="44"/>
      <c r="DN123" s="44"/>
      <c r="DO123" s="44"/>
      <c r="DP123" s="44"/>
      <c r="DQ123" s="44"/>
      <c r="DR123" s="44"/>
      <c r="DS123" s="44"/>
      <c r="DT123" s="44"/>
      <c r="DU123" s="44"/>
      <c r="DV123" s="44"/>
      <c r="DW123" s="44"/>
      <c r="DX123" s="44"/>
      <c r="DY123" s="44"/>
      <c r="DZ123" s="44"/>
      <c r="EA123" s="44"/>
      <c r="EB123" s="44"/>
      <c r="EC123" s="44"/>
      <c r="ED123" s="44"/>
      <c r="EE123" s="44"/>
      <c r="EF123" s="44"/>
      <c r="EG123" s="44"/>
      <c r="EH123" s="44"/>
      <c r="EI123" s="44"/>
      <c r="EJ123" s="44"/>
      <c r="EK123" s="44"/>
      <c r="EL123" s="44"/>
      <c r="EM123" s="44"/>
      <c r="EN123" s="44"/>
      <c r="EO123" s="44"/>
      <c r="EP123" s="44"/>
      <c r="EQ123" s="44"/>
      <c r="ER123" s="44"/>
      <c r="ES123" s="44"/>
      <c r="ET123" s="44"/>
      <c r="EU123" s="44"/>
      <c r="EV123" s="44"/>
      <c r="EW123" s="44"/>
      <c r="EX123" s="44"/>
      <c r="EY123" s="44"/>
      <c r="EZ123" s="44"/>
      <c r="FA123" s="44"/>
      <c r="FB123" s="44"/>
      <c r="FC123" s="44"/>
      <c r="FD123" s="44"/>
      <c r="FE123" s="44"/>
      <c r="FF123" s="44"/>
      <c r="FG123" s="44"/>
      <c r="FH123" s="44"/>
      <c r="FI123" s="44"/>
      <c r="FJ123" s="44"/>
      <c r="FK123" s="44"/>
      <c r="FL123" s="44"/>
      <c r="FM123" s="44"/>
      <c r="FN123" s="44"/>
      <c r="FO123" s="44"/>
      <c r="FP123" s="44"/>
      <c r="FQ123" s="44"/>
      <c r="FR123" s="44"/>
      <c r="FS123" s="44"/>
      <c r="FT123" s="44"/>
      <c r="FU123" s="44"/>
      <c r="FV123" s="44"/>
      <c r="FW123" s="44"/>
      <c r="FX123" s="44"/>
      <c r="FY123" s="44"/>
      <c r="FZ123" s="44"/>
      <c r="GA123" s="44"/>
      <c r="GB123" s="44"/>
      <c r="GC123" s="44"/>
      <c r="GD123" s="44"/>
      <c r="GE123" s="44"/>
      <c r="GF123" s="44"/>
      <c r="GG123" s="44"/>
      <c r="GH123" s="44"/>
      <c r="GI123" s="44"/>
      <c r="GJ123" s="44"/>
      <c r="GK123" s="44"/>
      <c r="GL123" s="44"/>
      <c r="GM123" s="44"/>
      <c r="GN123" s="44"/>
      <c r="GO123" s="44"/>
      <c r="GP123" s="44"/>
      <c r="GQ123" s="44"/>
      <c r="GR123" s="44"/>
      <c r="GS123" s="44"/>
      <c r="GT123" s="44"/>
      <c r="GU123" s="44"/>
      <c r="GV123" s="44"/>
      <c r="GW123" s="44"/>
      <c r="GX123" s="44"/>
      <c r="GY123" s="44"/>
      <c r="GZ123" s="44"/>
      <c r="HA123" s="44"/>
      <c r="HB123" s="44"/>
      <c r="HC123" s="44"/>
      <c r="HD123" s="44"/>
      <c r="HE123" s="44"/>
      <c r="HF123" s="44"/>
      <c r="HG123" s="44"/>
      <c r="HH123" s="44"/>
      <c r="HI123" s="44"/>
      <c r="HJ123" s="44"/>
      <c r="HK123" s="44"/>
      <c r="HL123" s="44"/>
      <c r="HM123" s="44"/>
      <c r="HN123" s="44"/>
      <c r="HO123" s="44"/>
      <c r="HP123" s="44"/>
      <c r="HQ123" s="44"/>
      <c r="HR123" s="44"/>
      <c r="HS123" s="44"/>
      <c r="HT123" s="44"/>
      <c r="HU123" s="44"/>
      <c r="HV123" s="44"/>
      <c r="HW123" s="44"/>
      <c r="HX123" s="44"/>
      <c r="HY123" s="44"/>
      <c r="HZ123" s="44"/>
      <c r="IA123" s="44"/>
      <c r="IB123" s="44"/>
      <c r="IC123" s="44"/>
      <c r="ID123" s="44"/>
      <c r="IE123" s="44"/>
      <c r="IF123" s="44"/>
      <c r="IG123" s="44"/>
      <c r="IH123" s="44"/>
      <c r="II123" s="44"/>
      <c r="IJ123" s="44"/>
      <c r="IK123" s="44"/>
    </row>
    <row r="124" spans="1:245" ht="15.75" x14ac:dyDescent="0.2">
      <c r="A124" s="146">
        <v>9</v>
      </c>
      <c r="B124" s="99" t="s">
        <v>203</v>
      </c>
      <c r="C124" s="148">
        <v>2.67</v>
      </c>
      <c r="D124" s="101"/>
      <c r="E124" s="101">
        <v>0.3</v>
      </c>
      <c r="F124" s="101"/>
      <c r="G124" s="101">
        <v>40</v>
      </c>
      <c r="H124" s="102">
        <f t="shared" si="17"/>
        <v>1.0680000000000001</v>
      </c>
      <c r="I124" s="149"/>
      <c r="J124" s="155"/>
      <c r="K124" s="102"/>
      <c r="L124" s="101"/>
      <c r="M124" s="103"/>
      <c r="N124" s="102">
        <f t="shared" si="18"/>
        <v>1.3680000000000001</v>
      </c>
      <c r="O124" s="102">
        <f t="shared" si="21"/>
        <v>4.0380000000000003</v>
      </c>
      <c r="P124" s="147">
        <f t="shared" si="22"/>
        <v>403800</v>
      </c>
      <c r="Q124" s="147">
        <f t="shared" si="19"/>
        <v>28035</v>
      </c>
      <c r="R124" s="147">
        <f t="shared" si="20"/>
        <v>375765</v>
      </c>
      <c r="S124" s="147">
        <v>6</v>
      </c>
      <c r="T124" s="147">
        <f t="shared" si="23"/>
        <v>2254590</v>
      </c>
      <c r="U124" s="97"/>
      <c r="V124" s="112">
        <f t="shared" ca="1" si="15"/>
        <v>2254590</v>
      </c>
      <c r="W124" s="41"/>
      <c r="X124" s="41"/>
      <c r="Y124" s="41" t="e">
        <f>Y121+#REF!+#REF!</f>
        <v>#REF!</v>
      </c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4"/>
      <c r="DC124" s="44"/>
      <c r="DD124" s="44"/>
      <c r="DE124" s="44"/>
      <c r="DF124" s="44"/>
      <c r="DG124" s="44"/>
      <c r="DH124" s="44"/>
      <c r="DI124" s="44"/>
      <c r="DJ124" s="44"/>
      <c r="DK124" s="44"/>
      <c r="DL124" s="44"/>
      <c r="DM124" s="44"/>
      <c r="DN124" s="44"/>
      <c r="DO124" s="44"/>
      <c r="DP124" s="44"/>
      <c r="DQ124" s="44"/>
      <c r="DR124" s="44"/>
      <c r="DS124" s="44"/>
      <c r="DT124" s="44"/>
      <c r="DU124" s="44"/>
      <c r="DV124" s="44"/>
      <c r="DW124" s="44"/>
      <c r="DX124" s="44"/>
      <c r="DY124" s="44"/>
      <c r="DZ124" s="44"/>
      <c r="EA124" s="44"/>
      <c r="EB124" s="44"/>
      <c r="EC124" s="44"/>
      <c r="ED124" s="44"/>
      <c r="EE124" s="44"/>
      <c r="EF124" s="44"/>
      <c r="EG124" s="44"/>
      <c r="EH124" s="44"/>
      <c r="EI124" s="44"/>
      <c r="EJ124" s="44"/>
      <c r="EK124" s="44"/>
      <c r="EL124" s="44"/>
      <c r="EM124" s="44"/>
      <c r="EN124" s="44"/>
      <c r="EO124" s="44"/>
      <c r="EP124" s="44"/>
      <c r="EQ124" s="44"/>
      <c r="ER124" s="44"/>
      <c r="ES124" s="44"/>
      <c r="ET124" s="44"/>
      <c r="EU124" s="44"/>
      <c r="EV124" s="44"/>
      <c r="EW124" s="44"/>
      <c r="EX124" s="44"/>
      <c r="EY124" s="44"/>
      <c r="EZ124" s="44"/>
      <c r="FA124" s="44"/>
      <c r="FB124" s="44"/>
      <c r="FC124" s="44"/>
      <c r="FD124" s="44"/>
      <c r="FE124" s="44"/>
      <c r="FF124" s="44"/>
      <c r="FG124" s="44"/>
      <c r="FH124" s="44"/>
      <c r="FI124" s="44"/>
      <c r="FJ124" s="44"/>
      <c r="FK124" s="44"/>
      <c r="FL124" s="44"/>
      <c r="FM124" s="44"/>
      <c r="FN124" s="44"/>
      <c r="FO124" s="44"/>
      <c r="FP124" s="44"/>
      <c r="FQ124" s="44"/>
      <c r="FR124" s="44"/>
      <c r="FS124" s="44"/>
      <c r="FT124" s="44"/>
      <c r="FU124" s="44"/>
      <c r="FV124" s="44"/>
      <c r="FW124" s="44"/>
      <c r="FX124" s="44"/>
      <c r="FY124" s="44"/>
      <c r="FZ124" s="44"/>
      <c r="GA124" s="44"/>
      <c r="GB124" s="44"/>
      <c r="GC124" s="44"/>
      <c r="GD124" s="44"/>
      <c r="GE124" s="44"/>
      <c r="GF124" s="44"/>
      <c r="GG124" s="44"/>
      <c r="GH124" s="44"/>
      <c r="GI124" s="44"/>
      <c r="GJ124" s="44"/>
      <c r="GK124" s="44"/>
      <c r="GL124" s="44"/>
      <c r="GM124" s="44"/>
      <c r="GN124" s="44"/>
      <c r="GO124" s="44"/>
      <c r="GP124" s="44"/>
      <c r="GQ124" s="44"/>
      <c r="GR124" s="44"/>
      <c r="GS124" s="44"/>
      <c r="GT124" s="44"/>
      <c r="GU124" s="44"/>
      <c r="GV124" s="44"/>
      <c r="GW124" s="44"/>
      <c r="GX124" s="44"/>
      <c r="GY124" s="44"/>
      <c r="GZ124" s="44"/>
      <c r="HA124" s="44"/>
      <c r="HB124" s="44"/>
      <c r="HC124" s="44"/>
      <c r="HD124" s="44"/>
      <c r="HE124" s="44"/>
      <c r="HF124" s="44"/>
      <c r="HG124" s="44"/>
      <c r="HH124" s="44"/>
      <c r="HI124" s="44"/>
      <c r="HJ124" s="44"/>
      <c r="HK124" s="44"/>
      <c r="HL124" s="44"/>
      <c r="HM124" s="44"/>
      <c r="HN124" s="44"/>
      <c r="HO124" s="44"/>
      <c r="HP124" s="44"/>
      <c r="HQ124" s="44"/>
      <c r="HR124" s="44"/>
      <c r="HS124" s="44"/>
      <c r="HT124" s="44"/>
      <c r="HU124" s="44"/>
      <c r="HV124" s="44"/>
      <c r="HW124" s="44"/>
      <c r="HX124" s="44"/>
      <c r="HY124" s="44"/>
      <c r="HZ124" s="44"/>
      <c r="IA124" s="44"/>
      <c r="IB124" s="44"/>
      <c r="IC124" s="44"/>
      <c r="ID124" s="44"/>
      <c r="IE124" s="44"/>
      <c r="IF124" s="44"/>
      <c r="IG124" s="44"/>
      <c r="IH124" s="44"/>
      <c r="II124" s="44"/>
      <c r="IJ124" s="44"/>
      <c r="IK124" s="44"/>
    </row>
    <row r="125" spans="1:245" ht="15.75" x14ac:dyDescent="0.2">
      <c r="A125" s="146">
        <v>10</v>
      </c>
      <c r="B125" s="99" t="s">
        <v>205</v>
      </c>
      <c r="C125" s="148">
        <v>2.67</v>
      </c>
      <c r="D125" s="101"/>
      <c r="E125" s="101">
        <v>0.3</v>
      </c>
      <c r="F125" s="101"/>
      <c r="G125" s="101">
        <v>40</v>
      </c>
      <c r="H125" s="156">
        <f t="shared" si="17"/>
        <v>1.0680000000000001</v>
      </c>
      <c r="I125" s="149"/>
      <c r="J125" s="150"/>
      <c r="K125" s="102"/>
      <c r="L125" s="101"/>
      <c r="M125" s="103"/>
      <c r="N125" s="102">
        <f t="shared" si="18"/>
        <v>1.3680000000000001</v>
      </c>
      <c r="O125" s="102">
        <f t="shared" si="21"/>
        <v>4.0380000000000003</v>
      </c>
      <c r="P125" s="147">
        <f t="shared" si="22"/>
        <v>403800</v>
      </c>
      <c r="Q125" s="147">
        <f t="shared" si="19"/>
        <v>28035</v>
      </c>
      <c r="R125" s="147">
        <f t="shared" si="20"/>
        <v>375765</v>
      </c>
      <c r="S125" s="147">
        <v>6</v>
      </c>
      <c r="T125" s="147">
        <f t="shared" si="23"/>
        <v>2254590</v>
      </c>
      <c r="U125" s="98"/>
      <c r="V125" s="112">
        <f t="shared" ca="1" si="15"/>
        <v>2254590</v>
      </c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  <c r="CZ125" s="44"/>
      <c r="DA125" s="44"/>
      <c r="DB125" s="44"/>
      <c r="DC125" s="44"/>
      <c r="DD125" s="44"/>
      <c r="DE125" s="44"/>
      <c r="DF125" s="44"/>
      <c r="DG125" s="44"/>
      <c r="DH125" s="44"/>
      <c r="DI125" s="44"/>
      <c r="DJ125" s="44"/>
      <c r="DK125" s="44"/>
      <c r="DL125" s="44"/>
      <c r="DM125" s="44"/>
      <c r="DN125" s="44"/>
      <c r="DO125" s="44"/>
      <c r="DP125" s="44"/>
      <c r="DQ125" s="44"/>
      <c r="DR125" s="44"/>
      <c r="DS125" s="44"/>
      <c r="DT125" s="44"/>
      <c r="DU125" s="44"/>
      <c r="DV125" s="44"/>
      <c r="DW125" s="44"/>
      <c r="DX125" s="44"/>
      <c r="DY125" s="44"/>
      <c r="DZ125" s="44"/>
      <c r="EA125" s="44"/>
      <c r="EB125" s="44"/>
      <c r="EC125" s="44"/>
      <c r="ED125" s="44"/>
      <c r="EE125" s="44"/>
      <c r="EF125" s="44"/>
      <c r="EG125" s="44"/>
      <c r="EH125" s="44"/>
      <c r="EI125" s="44"/>
      <c r="EJ125" s="44"/>
      <c r="EK125" s="44"/>
      <c r="EL125" s="44"/>
      <c r="EM125" s="44"/>
      <c r="EN125" s="44"/>
      <c r="EO125" s="44"/>
      <c r="EP125" s="44"/>
      <c r="EQ125" s="44"/>
      <c r="ER125" s="44"/>
      <c r="ES125" s="44"/>
      <c r="ET125" s="44"/>
      <c r="EU125" s="44"/>
      <c r="EV125" s="44"/>
      <c r="EW125" s="44"/>
      <c r="EX125" s="44"/>
      <c r="EY125" s="44"/>
      <c r="EZ125" s="44"/>
      <c r="FA125" s="44"/>
      <c r="FB125" s="44"/>
      <c r="FC125" s="44"/>
      <c r="FD125" s="44"/>
      <c r="FE125" s="44"/>
      <c r="FF125" s="44"/>
      <c r="FG125" s="44"/>
      <c r="FH125" s="44"/>
      <c r="FI125" s="44"/>
      <c r="FJ125" s="44"/>
      <c r="FK125" s="44"/>
      <c r="FL125" s="44"/>
      <c r="FM125" s="44"/>
      <c r="FN125" s="44"/>
      <c r="FO125" s="44"/>
      <c r="FP125" s="44"/>
      <c r="FQ125" s="44"/>
      <c r="FR125" s="44"/>
      <c r="FS125" s="44"/>
      <c r="FT125" s="44"/>
      <c r="FU125" s="44"/>
      <c r="FV125" s="44"/>
      <c r="FW125" s="44"/>
      <c r="FX125" s="44"/>
      <c r="FY125" s="44"/>
      <c r="FZ125" s="44"/>
      <c r="GA125" s="44"/>
      <c r="GB125" s="44"/>
      <c r="GC125" s="44"/>
      <c r="GD125" s="44"/>
      <c r="GE125" s="44"/>
      <c r="GF125" s="44"/>
      <c r="GG125" s="44"/>
      <c r="GH125" s="44"/>
      <c r="GI125" s="44"/>
      <c r="GJ125" s="44"/>
      <c r="GK125" s="44"/>
      <c r="GL125" s="44"/>
      <c r="GM125" s="44"/>
      <c r="GN125" s="44"/>
      <c r="GO125" s="44"/>
      <c r="GP125" s="44"/>
      <c r="GQ125" s="44"/>
      <c r="GR125" s="44"/>
      <c r="GS125" s="44"/>
      <c r="GT125" s="44"/>
      <c r="GU125" s="44"/>
      <c r="GV125" s="44"/>
      <c r="GW125" s="44"/>
      <c r="GX125" s="44"/>
      <c r="GY125" s="44"/>
      <c r="GZ125" s="44"/>
      <c r="HA125" s="44"/>
      <c r="HB125" s="44"/>
      <c r="HC125" s="44"/>
      <c r="HD125" s="44"/>
      <c r="HE125" s="44"/>
      <c r="HF125" s="44"/>
      <c r="HG125" s="44"/>
      <c r="HH125" s="44"/>
      <c r="HI125" s="44"/>
      <c r="HJ125" s="44"/>
      <c r="HK125" s="44"/>
      <c r="HL125" s="44"/>
      <c r="HM125" s="44"/>
      <c r="HN125" s="44"/>
      <c r="HO125" s="44"/>
      <c r="HP125" s="44"/>
      <c r="HQ125" s="44"/>
      <c r="HR125" s="44"/>
      <c r="HS125" s="44"/>
      <c r="HT125" s="44"/>
      <c r="HU125" s="44"/>
      <c r="HV125" s="44"/>
      <c r="HW125" s="44"/>
      <c r="HX125" s="44"/>
      <c r="HY125" s="44"/>
      <c r="HZ125" s="44"/>
      <c r="IA125" s="44"/>
      <c r="IB125" s="44"/>
      <c r="IC125" s="44"/>
      <c r="ID125" s="44"/>
      <c r="IE125" s="44"/>
      <c r="IF125" s="44"/>
      <c r="IG125" s="44"/>
      <c r="IH125" s="44"/>
      <c r="II125" s="44"/>
      <c r="IJ125" s="44"/>
      <c r="IK125" s="44"/>
    </row>
    <row r="126" spans="1:245" ht="15.75" x14ac:dyDescent="0.2">
      <c r="A126" s="146">
        <v>11</v>
      </c>
      <c r="B126" s="99" t="s">
        <v>207</v>
      </c>
      <c r="C126" s="148">
        <v>4.0599999999999996</v>
      </c>
      <c r="D126" s="101">
        <v>0.3</v>
      </c>
      <c r="E126" s="101">
        <v>0.3</v>
      </c>
      <c r="F126" s="101">
        <v>0.2</v>
      </c>
      <c r="G126" s="101">
        <v>40</v>
      </c>
      <c r="H126" s="102">
        <f t="shared" si="17"/>
        <v>1.8901599999999998</v>
      </c>
      <c r="I126" s="149"/>
      <c r="J126" s="157">
        <v>9</v>
      </c>
      <c r="K126" s="102">
        <f>C126*J126/100</f>
        <v>0.3654</v>
      </c>
      <c r="L126" s="101"/>
      <c r="M126" s="103">
        <v>0.4</v>
      </c>
      <c r="N126" s="102">
        <f t="shared" si="18"/>
        <v>3.4555599999999997</v>
      </c>
      <c r="O126" s="102">
        <f t="shared" si="21"/>
        <v>7.5155599999999989</v>
      </c>
      <c r="P126" s="147">
        <f t="shared" si="22"/>
        <v>751555.99999999988</v>
      </c>
      <c r="Q126" s="147">
        <f t="shared" si="19"/>
        <v>49616.69999999999</v>
      </c>
      <c r="R126" s="147">
        <f t="shared" si="20"/>
        <v>701939.29999999993</v>
      </c>
      <c r="S126" s="147">
        <v>6</v>
      </c>
      <c r="T126" s="147">
        <f t="shared" si="23"/>
        <v>4211635.8</v>
      </c>
      <c r="U126" s="97"/>
      <c r="V126" s="112">
        <f t="shared" ca="1" si="15"/>
        <v>4211635.8</v>
      </c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4"/>
      <c r="DC126" s="44"/>
      <c r="DD126" s="44"/>
      <c r="DE126" s="44"/>
      <c r="DF126" s="44"/>
      <c r="DG126" s="44"/>
      <c r="DH126" s="44"/>
      <c r="DI126" s="44"/>
      <c r="DJ126" s="44"/>
      <c r="DK126" s="44"/>
      <c r="DL126" s="44"/>
      <c r="DM126" s="44"/>
      <c r="DN126" s="44"/>
      <c r="DO126" s="44"/>
      <c r="DP126" s="44"/>
      <c r="DQ126" s="44"/>
      <c r="DR126" s="44"/>
      <c r="DS126" s="44"/>
      <c r="DT126" s="44"/>
      <c r="DU126" s="44"/>
      <c r="DV126" s="44"/>
      <c r="DW126" s="44"/>
      <c r="DX126" s="44"/>
      <c r="DY126" s="44"/>
      <c r="DZ126" s="44"/>
      <c r="EA126" s="44"/>
      <c r="EB126" s="44"/>
      <c r="EC126" s="44"/>
      <c r="ED126" s="44"/>
      <c r="EE126" s="44"/>
      <c r="EF126" s="44"/>
      <c r="EG126" s="44"/>
      <c r="EH126" s="44"/>
      <c r="EI126" s="44"/>
      <c r="EJ126" s="44"/>
      <c r="EK126" s="44"/>
      <c r="EL126" s="44"/>
      <c r="EM126" s="44"/>
      <c r="EN126" s="44"/>
      <c r="EO126" s="44"/>
      <c r="EP126" s="44"/>
      <c r="EQ126" s="44"/>
      <c r="ER126" s="44"/>
      <c r="ES126" s="44"/>
      <c r="ET126" s="44"/>
      <c r="EU126" s="44"/>
      <c r="EV126" s="44"/>
      <c r="EW126" s="44"/>
      <c r="EX126" s="44"/>
      <c r="EY126" s="44"/>
      <c r="EZ126" s="44"/>
      <c r="FA126" s="44"/>
      <c r="FB126" s="44"/>
      <c r="FC126" s="44"/>
      <c r="FD126" s="44"/>
      <c r="FE126" s="44"/>
      <c r="FF126" s="44"/>
      <c r="FG126" s="44"/>
      <c r="FH126" s="44"/>
      <c r="FI126" s="44"/>
      <c r="FJ126" s="44"/>
      <c r="FK126" s="44"/>
      <c r="FL126" s="44"/>
      <c r="FM126" s="44"/>
      <c r="FN126" s="44"/>
      <c r="FO126" s="44"/>
      <c r="FP126" s="44"/>
      <c r="FQ126" s="44"/>
      <c r="FR126" s="44"/>
      <c r="FS126" s="44"/>
      <c r="FT126" s="44"/>
      <c r="FU126" s="44"/>
      <c r="FV126" s="44"/>
      <c r="FW126" s="44"/>
      <c r="FX126" s="44"/>
      <c r="FY126" s="44"/>
      <c r="FZ126" s="44"/>
      <c r="GA126" s="44"/>
      <c r="GB126" s="44"/>
      <c r="GC126" s="44"/>
      <c r="GD126" s="44"/>
      <c r="GE126" s="44"/>
      <c r="GF126" s="44"/>
      <c r="GG126" s="44"/>
      <c r="GH126" s="44"/>
      <c r="GI126" s="44"/>
      <c r="GJ126" s="44"/>
      <c r="GK126" s="44"/>
      <c r="GL126" s="44"/>
      <c r="GM126" s="44"/>
      <c r="GN126" s="44"/>
      <c r="GO126" s="44"/>
      <c r="GP126" s="44"/>
      <c r="GQ126" s="44"/>
      <c r="GR126" s="44"/>
      <c r="GS126" s="44"/>
      <c r="GT126" s="44"/>
      <c r="GU126" s="44"/>
      <c r="GV126" s="44"/>
      <c r="GW126" s="44"/>
      <c r="GX126" s="44"/>
      <c r="GY126" s="44"/>
      <c r="GZ126" s="44"/>
      <c r="HA126" s="44"/>
      <c r="HB126" s="44"/>
      <c r="HC126" s="44"/>
      <c r="HD126" s="44"/>
      <c r="HE126" s="44"/>
      <c r="HF126" s="44"/>
      <c r="HG126" s="44"/>
      <c r="HH126" s="44"/>
      <c r="HI126" s="44"/>
      <c r="HJ126" s="44"/>
      <c r="HK126" s="44"/>
      <c r="HL126" s="44"/>
      <c r="HM126" s="44"/>
      <c r="HN126" s="44"/>
      <c r="HO126" s="44"/>
      <c r="HP126" s="44"/>
      <c r="HQ126" s="44"/>
      <c r="HR126" s="44"/>
      <c r="HS126" s="44"/>
      <c r="HT126" s="44"/>
      <c r="HU126" s="44"/>
      <c r="HV126" s="44"/>
      <c r="HW126" s="44"/>
      <c r="HX126" s="44"/>
      <c r="HY126" s="44"/>
      <c r="HZ126" s="44"/>
      <c r="IA126" s="44"/>
      <c r="IB126" s="44"/>
      <c r="IC126" s="44"/>
      <c r="ID126" s="44"/>
      <c r="IE126" s="44"/>
      <c r="IF126" s="44"/>
      <c r="IG126" s="44"/>
      <c r="IH126" s="44"/>
      <c r="II126" s="44"/>
      <c r="IJ126" s="44"/>
      <c r="IK126" s="44"/>
    </row>
    <row r="127" spans="1:245" ht="15.75" x14ac:dyDescent="0.2">
      <c r="A127" s="146">
        <v>12</v>
      </c>
      <c r="B127" s="99" t="s">
        <v>209</v>
      </c>
      <c r="C127" s="148">
        <v>4.0599999999999996</v>
      </c>
      <c r="D127" s="101"/>
      <c r="E127" s="101">
        <v>0.3</v>
      </c>
      <c r="F127" s="101">
        <v>0.2</v>
      </c>
      <c r="G127" s="101">
        <v>40</v>
      </c>
      <c r="H127" s="102">
        <f t="shared" si="17"/>
        <v>1.77016</v>
      </c>
      <c r="I127" s="149"/>
      <c r="J127" s="157">
        <v>9</v>
      </c>
      <c r="K127" s="102">
        <f>C127*J127/100</f>
        <v>0.3654</v>
      </c>
      <c r="L127" s="101"/>
      <c r="M127" s="103">
        <v>0.4</v>
      </c>
      <c r="N127" s="102">
        <f t="shared" si="18"/>
        <v>3.0355599999999998</v>
      </c>
      <c r="O127" s="102">
        <f t="shared" si="21"/>
        <v>7.095559999999999</v>
      </c>
      <c r="P127" s="147">
        <f t="shared" si="22"/>
        <v>709555.99999999988</v>
      </c>
      <c r="Q127" s="147">
        <f t="shared" si="19"/>
        <v>46466.7</v>
      </c>
      <c r="R127" s="147">
        <f t="shared" si="20"/>
        <v>663089.29999999993</v>
      </c>
      <c r="S127" s="147">
        <v>6</v>
      </c>
      <c r="T127" s="147">
        <f t="shared" si="23"/>
        <v>3978535.8</v>
      </c>
      <c r="U127" s="97"/>
      <c r="V127" s="112">
        <f t="shared" ca="1" si="15"/>
        <v>3978535.8</v>
      </c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4"/>
      <c r="DC127" s="44"/>
      <c r="DD127" s="44"/>
      <c r="DE127" s="44"/>
      <c r="DF127" s="44"/>
      <c r="DG127" s="44"/>
      <c r="DH127" s="44"/>
      <c r="DI127" s="44"/>
      <c r="DJ127" s="44"/>
      <c r="DK127" s="44"/>
      <c r="DL127" s="44"/>
      <c r="DM127" s="44"/>
      <c r="DN127" s="44"/>
      <c r="DO127" s="44"/>
      <c r="DP127" s="44"/>
      <c r="DQ127" s="44"/>
      <c r="DR127" s="44"/>
      <c r="DS127" s="44"/>
      <c r="DT127" s="44"/>
      <c r="DU127" s="44"/>
      <c r="DV127" s="44"/>
      <c r="DW127" s="44"/>
      <c r="DX127" s="44"/>
      <c r="DY127" s="44"/>
      <c r="DZ127" s="44"/>
      <c r="EA127" s="44"/>
      <c r="EB127" s="44"/>
      <c r="EC127" s="44"/>
      <c r="ED127" s="44"/>
      <c r="EE127" s="44"/>
      <c r="EF127" s="44"/>
      <c r="EG127" s="44"/>
      <c r="EH127" s="44"/>
      <c r="EI127" s="44"/>
      <c r="EJ127" s="44"/>
      <c r="EK127" s="44"/>
      <c r="EL127" s="44"/>
      <c r="EM127" s="44"/>
      <c r="EN127" s="44"/>
      <c r="EO127" s="44"/>
      <c r="EP127" s="44"/>
      <c r="EQ127" s="44"/>
      <c r="ER127" s="44"/>
      <c r="ES127" s="44"/>
      <c r="ET127" s="44"/>
      <c r="EU127" s="44"/>
      <c r="EV127" s="44"/>
      <c r="EW127" s="44"/>
      <c r="EX127" s="44"/>
      <c r="EY127" s="44"/>
      <c r="EZ127" s="44"/>
      <c r="FA127" s="44"/>
      <c r="FB127" s="44"/>
      <c r="FC127" s="44"/>
      <c r="FD127" s="44"/>
      <c r="FE127" s="44"/>
      <c r="FF127" s="44"/>
      <c r="FG127" s="44"/>
      <c r="FH127" s="44"/>
      <c r="FI127" s="44"/>
      <c r="FJ127" s="44"/>
      <c r="FK127" s="44"/>
      <c r="FL127" s="44"/>
      <c r="FM127" s="44"/>
      <c r="FN127" s="44"/>
      <c r="FO127" s="44"/>
      <c r="FP127" s="44"/>
      <c r="FQ127" s="44"/>
      <c r="FR127" s="44"/>
      <c r="FS127" s="44"/>
      <c r="FT127" s="44"/>
      <c r="FU127" s="44"/>
      <c r="FV127" s="44"/>
      <c r="FW127" s="44"/>
      <c r="FX127" s="44"/>
      <c r="FY127" s="44"/>
      <c r="FZ127" s="44"/>
      <c r="GA127" s="44"/>
      <c r="GB127" s="44"/>
      <c r="GC127" s="44"/>
      <c r="GD127" s="44"/>
      <c r="GE127" s="44"/>
      <c r="GF127" s="44"/>
      <c r="GG127" s="44"/>
      <c r="GH127" s="44"/>
      <c r="GI127" s="44"/>
      <c r="GJ127" s="44"/>
      <c r="GK127" s="44"/>
      <c r="GL127" s="44"/>
      <c r="GM127" s="44"/>
      <c r="GN127" s="44"/>
      <c r="GO127" s="44"/>
      <c r="GP127" s="44"/>
      <c r="GQ127" s="44"/>
      <c r="GR127" s="44"/>
      <c r="GS127" s="44"/>
      <c r="GT127" s="44"/>
      <c r="GU127" s="44"/>
      <c r="GV127" s="44"/>
      <c r="GW127" s="44"/>
      <c r="GX127" s="44"/>
      <c r="GY127" s="44"/>
      <c r="GZ127" s="44"/>
      <c r="HA127" s="44"/>
      <c r="HB127" s="44"/>
      <c r="HC127" s="44"/>
      <c r="HD127" s="44"/>
      <c r="HE127" s="44"/>
      <c r="HF127" s="44"/>
      <c r="HG127" s="44"/>
      <c r="HH127" s="44"/>
      <c r="HI127" s="44"/>
      <c r="HJ127" s="44"/>
      <c r="HK127" s="44"/>
      <c r="HL127" s="44"/>
      <c r="HM127" s="44"/>
      <c r="HN127" s="44"/>
      <c r="HO127" s="44"/>
      <c r="HP127" s="44"/>
      <c r="HQ127" s="44"/>
      <c r="HR127" s="44"/>
      <c r="HS127" s="44"/>
      <c r="HT127" s="44"/>
      <c r="HU127" s="44"/>
      <c r="HV127" s="44"/>
      <c r="HW127" s="44"/>
      <c r="HX127" s="44"/>
      <c r="HY127" s="44"/>
      <c r="HZ127" s="44"/>
      <c r="IA127" s="44"/>
      <c r="IB127" s="44"/>
      <c r="IC127" s="44"/>
      <c r="ID127" s="44"/>
      <c r="IE127" s="44"/>
      <c r="IF127" s="44"/>
      <c r="IG127" s="44"/>
      <c r="IH127" s="44"/>
      <c r="II127" s="44"/>
      <c r="IJ127" s="44"/>
      <c r="IK127" s="44"/>
    </row>
    <row r="128" spans="1:245" ht="15.75" x14ac:dyDescent="0.2">
      <c r="A128" s="146">
        <v>13</v>
      </c>
      <c r="B128" s="99" t="s">
        <v>211</v>
      </c>
      <c r="C128" s="148">
        <v>4.0599999999999996</v>
      </c>
      <c r="D128" s="101"/>
      <c r="E128" s="101">
        <v>0.3</v>
      </c>
      <c r="F128" s="101">
        <v>0.2</v>
      </c>
      <c r="G128" s="101">
        <v>40</v>
      </c>
      <c r="H128" s="102">
        <f t="shared" si="17"/>
        <v>1.7376800000000001</v>
      </c>
      <c r="I128" s="149"/>
      <c r="J128" s="157">
        <v>7</v>
      </c>
      <c r="K128" s="102">
        <f>C128*J128/100</f>
        <v>0.28420000000000001</v>
      </c>
      <c r="L128" s="101"/>
      <c r="M128" s="103">
        <v>0.4</v>
      </c>
      <c r="N128" s="102">
        <f t="shared" si="18"/>
        <v>2.9218800000000003</v>
      </c>
      <c r="O128" s="102">
        <f t="shared" si="21"/>
        <v>6.9818800000000003</v>
      </c>
      <c r="P128" s="147">
        <f t="shared" si="22"/>
        <v>698188</v>
      </c>
      <c r="Q128" s="147">
        <f t="shared" si="19"/>
        <v>45614.1</v>
      </c>
      <c r="R128" s="147">
        <f t="shared" si="20"/>
        <v>652573.9</v>
      </c>
      <c r="S128" s="147">
        <v>6</v>
      </c>
      <c r="T128" s="147">
        <f t="shared" si="23"/>
        <v>3915443.4000000004</v>
      </c>
      <c r="U128" s="97"/>
      <c r="V128" s="112">
        <f t="shared" ca="1" si="15"/>
        <v>3915443.4000000004</v>
      </c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4"/>
      <c r="DC128" s="44"/>
      <c r="DD128" s="44"/>
      <c r="DE128" s="44"/>
      <c r="DF128" s="44"/>
      <c r="DG128" s="44"/>
      <c r="DH128" s="44"/>
      <c r="DI128" s="44"/>
      <c r="DJ128" s="44"/>
      <c r="DK128" s="44"/>
      <c r="DL128" s="44"/>
      <c r="DM128" s="44"/>
      <c r="DN128" s="44"/>
      <c r="DO128" s="44"/>
      <c r="DP128" s="44"/>
      <c r="DQ128" s="44"/>
      <c r="DR128" s="44"/>
      <c r="DS128" s="44"/>
      <c r="DT128" s="44"/>
      <c r="DU128" s="44"/>
      <c r="DV128" s="44"/>
      <c r="DW128" s="44"/>
      <c r="DX128" s="44"/>
      <c r="DY128" s="44"/>
      <c r="DZ128" s="44"/>
      <c r="EA128" s="44"/>
      <c r="EB128" s="44"/>
      <c r="EC128" s="44"/>
      <c r="ED128" s="44"/>
      <c r="EE128" s="44"/>
      <c r="EF128" s="44"/>
      <c r="EG128" s="44"/>
      <c r="EH128" s="44"/>
      <c r="EI128" s="44"/>
      <c r="EJ128" s="44"/>
      <c r="EK128" s="44"/>
      <c r="EL128" s="44"/>
      <c r="EM128" s="44"/>
      <c r="EN128" s="44"/>
      <c r="EO128" s="44"/>
      <c r="EP128" s="44"/>
      <c r="EQ128" s="44"/>
      <c r="ER128" s="44"/>
      <c r="ES128" s="44"/>
      <c r="ET128" s="44"/>
      <c r="EU128" s="44"/>
      <c r="EV128" s="44"/>
      <c r="EW128" s="44"/>
      <c r="EX128" s="44"/>
      <c r="EY128" s="44"/>
      <c r="EZ128" s="44"/>
      <c r="FA128" s="44"/>
      <c r="FB128" s="44"/>
      <c r="FC128" s="44"/>
      <c r="FD128" s="44"/>
      <c r="FE128" s="44"/>
      <c r="FF128" s="44"/>
      <c r="FG128" s="44"/>
      <c r="FH128" s="44"/>
      <c r="FI128" s="44"/>
      <c r="FJ128" s="44"/>
      <c r="FK128" s="44"/>
      <c r="FL128" s="44"/>
      <c r="FM128" s="44"/>
      <c r="FN128" s="44"/>
      <c r="FO128" s="44"/>
      <c r="FP128" s="44"/>
      <c r="FQ128" s="44"/>
      <c r="FR128" s="44"/>
      <c r="FS128" s="44"/>
      <c r="FT128" s="44"/>
      <c r="FU128" s="44"/>
      <c r="FV128" s="44"/>
      <c r="FW128" s="44"/>
      <c r="FX128" s="44"/>
      <c r="FY128" s="44"/>
      <c r="FZ128" s="44"/>
      <c r="GA128" s="44"/>
      <c r="GB128" s="44"/>
      <c r="GC128" s="44"/>
      <c r="GD128" s="44"/>
      <c r="GE128" s="44"/>
      <c r="GF128" s="44"/>
      <c r="GG128" s="44"/>
      <c r="GH128" s="44"/>
      <c r="GI128" s="44"/>
      <c r="GJ128" s="44"/>
      <c r="GK128" s="44"/>
      <c r="GL128" s="44"/>
      <c r="GM128" s="44"/>
      <c r="GN128" s="44"/>
      <c r="GO128" s="44"/>
      <c r="GP128" s="44"/>
      <c r="GQ128" s="44"/>
      <c r="GR128" s="44"/>
      <c r="GS128" s="44"/>
      <c r="GT128" s="44"/>
      <c r="GU128" s="44"/>
      <c r="GV128" s="44"/>
      <c r="GW128" s="44"/>
      <c r="GX128" s="44"/>
      <c r="GY128" s="44"/>
      <c r="GZ128" s="44"/>
      <c r="HA128" s="44"/>
      <c r="HB128" s="44"/>
      <c r="HC128" s="44"/>
      <c r="HD128" s="44"/>
      <c r="HE128" s="44"/>
      <c r="HF128" s="44"/>
      <c r="HG128" s="44"/>
      <c r="HH128" s="44"/>
      <c r="HI128" s="44"/>
      <c r="HJ128" s="44"/>
      <c r="HK128" s="44"/>
      <c r="HL128" s="44"/>
      <c r="HM128" s="44"/>
      <c r="HN128" s="44"/>
      <c r="HO128" s="44"/>
      <c r="HP128" s="44"/>
      <c r="HQ128" s="44"/>
      <c r="HR128" s="44"/>
      <c r="HS128" s="44"/>
      <c r="HT128" s="44"/>
      <c r="HU128" s="44"/>
      <c r="HV128" s="44"/>
      <c r="HW128" s="44"/>
      <c r="HX128" s="44"/>
      <c r="HY128" s="44"/>
      <c r="HZ128" s="44"/>
      <c r="IA128" s="44"/>
      <c r="IB128" s="44"/>
      <c r="IC128" s="44"/>
      <c r="ID128" s="44"/>
      <c r="IE128" s="44"/>
      <c r="IF128" s="44"/>
      <c r="IG128" s="44"/>
      <c r="IH128" s="44"/>
      <c r="II128" s="44"/>
      <c r="IJ128" s="44"/>
      <c r="IK128" s="44"/>
    </row>
    <row r="129" spans="1:245" ht="15.75" x14ac:dyDescent="0.2">
      <c r="A129" s="146">
        <v>14</v>
      </c>
      <c r="B129" s="99" t="s">
        <v>213</v>
      </c>
      <c r="C129" s="101">
        <v>2.86</v>
      </c>
      <c r="D129" s="101"/>
      <c r="E129" s="101">
        <v>0.3</v>
      </c>
      <c r="F129" s="101">
        <v>0.2</v>
      </c>
      <c r="G129" s="101">
        <v>40</v>
      </c>
      <c r="H129" s="102">
        <f t="shared" si="17"/>
        <v>1.1439999999999999</v>
      </c>
      <c r="I129" s="149"/>
      <c r="J129" s="150"/>
      <c r="K129" s="102"/>
      <c r="L129" s="101"/>
      <c r="M129" s="103">
        <v>0.4</v>
      </c>
      <c r="N129" s="102">
        <f t="shared" si="18"/>
        <v>2.044</v>
      </c>
      <c r="O129" s="102">
        <f t="shared" si="21"/>
        <v>4.9039999999999999</v>
      </c>
      <c r="P129" s="147">
        <f t="shared" si="22"/>
        <v>490400</v>
      </c>
      <c r="Q129" s="147">
        <f t="shared" si="19"/>
        <v>30029.999999999996</v>
      </c>
      <c r="R129" s="147">
        <f t="shared" si="20"/>
        <v>460370</v>
      </c>
      <c r="S129" s="147">
        <v>6</v>
      </c>
      <c r="T129" s="147">
        <f t="shared" si="23"/>
        <v>2762220</v>
      </c>
      <c r="U129" s="97"/>
      <c r="V129" s="112">
        <f t="shared" ca="1" si="15"/>
        <v>2762220</v>
      </c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  <c r="CE129" s="44"/>
      <c r="CF129" s="44"/>
      <c r="CG129" s="44"/>
      <c r="CH129" s="44"/>
      <c r="CI129" s="44"/>
      <c r="CJ129" s="44"/>
      <c r="CK129" s="44"/>
      <c r="CL129" s="44"/>
      <c r="CM129" s="44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44"/>
      <c r="DC129" s="44"/>
      <c r="DD129" s="44"/>
      <c r="DE129" s="44"/>
      <c r="DF129" s="44"/>
      <c r="DG129" s="44"/>
      <c r="DH129" s="44"/>
      <c r="DI129" s="44"/>
      <c r="DJ129" s="44"/>
      <c r="DK129" s="44"/>
      <c r="DL129" s="44"/>
      <c r="DM129" s="44"/>
      <c r="DN129" s="44"/>
      <c r="DO129" s="44"/>
      <c r="DP129" s="44"/>
      <c r="DQ129" s="44"/>
      <c r="DR129" s="44"/>
      <c r="DS129" s="44"/>
      <c r="DT129" s="44"/>
      <c r="DU129" s="44"/>
      <c r="DV129" s="44"/>
      <c r="DW129" s="44"/>
      <c r="DX129" s="44"/>
      <c r="DY129" s="44"/>
      <c r="DZ129" s="44"/>
      <c r="EA129" s="44"/>
      <c r="EB129" s="44"/>
      <c r="EC129" s="44"/>
      <c r="ED129" s="44"/>
      <c r="EE129" s="44"/>
      <c r="EF129" s="44"/>
      <c r="EG129" s="44"/>
      <c r="EH129" s="44"/>
      <c r="EI129" s="44"/>
      <c r="EJ129" s="44"/>
      <c r="EK129" s="44"/>
      <c r="EL129" s="44"/>
      <c r="EM129" s="44"/>
      <c r="EN129" s="44"/>
      <c r="EO129" s="44"/>
      <c r="EP129" s="44"/>
      <c r="EQ129" s="44"/>
      <c r="ER129" s="44"/>
      <c r="ES129" s="44"/>
      <c r="ET129" s="44"/>
      <c r="EU129" s="44"/>
      <c r="EV129" s="44"/>
      <c r="EW129" s="44"/>
      <c r="EX129" s="44"/>
      <c r="EY129" s="44"/>
      <c r="EZ129" s="44"/>
      <c r="FA129" s="44"/>
      <c r="FB129" s="44"/>
      <c r="FC129" s="44"/>
      <c r="FD129" s="44"/>
      <c r="FE129" s="44"/>
      <c r="FF129" s="44"/>
      <c r="FG129" s="44"/>
      <c r="FH129" s="44"/>
      <c r="FI129" s="44"/>
      <c r="FJ129" s="44"/>
      <c r="FK129" s="44"/>
      <c r="FL129" s="44"/>
      <c r="FM129" s="44"/>
      <c r="FN129" s="44"/>
      <c r="FO129" s="44"/>
      <c r="FP129" s="44"/>
      <c r="FQ129" s="44"/>
      <c r="FR129" s="44"/>
      <c r="FS129" s="44"/>
      <c r="FT129" s="44"/>
      <c r="FU129" s="44"/>
      <c r="FV129" s="44"/>
      <c r="FW129" s="44"/>
      <c r="FX129" s="44"/>
      <c r="FY129" s="44"/>
      <c r="FZ129" s="44"/>
      <c r="GA129" s="44"/>
      <c r="GB129" s="44"/>
      <c r="GC129" s="44"/>
      <c r="GD129" s="44"/>
      <c r="GE129" s="44"/>
      <c r="GF129" s="44"/>
      <c r="GG129" s="44"/>
      <c r="GH129" s="44"/>
      <c r="GI129" s="44"/>
      <c r="GJ129" s="44"/>
      <c r="GK129" s="44"/>
      <c r="GL129" s="44"/>
      <c r="GM129" s="44"/>
      <c r="GN129" s="44"/>
      <c r="GO129" s="44"/>
      <c r="GP129" s="44"/>
      <c r="GQ129" s="44"/>
      <c r="GR129" s="44"/>
      <c r="GS129" s="44"/>
      <c r="GT129" s="44"/>
      <c r="GU129" s="44"/>
      <c r="GV129" s="44"/>
      <c r="GW129" s="44"/>
      <c r="GX129" s="44"/>
      <c r="GY129" s="44"/>
      <c r="GZ129" s="44"/>
      <c r="HA129" s="44"/>
      <c r="HB129" s="44"/>
      <c r="HC129" s="44"/>
      <c r="HD129" s="44"/>
      <c r="HE129" s="44"/>
      <c r="HF129" s="44"/>
      <c r="HG129" s="44"/>
      <c r="HH129" s="44"/>
      <c r="HI129" s="44"/>
      <c r="HJ129" s="44"/>
      <c r="HK129" s="44"/>
      <c r="HL129" s="44"/>
      <c r="HM129" s="44"/>
      <c r="HN129" s="44"/>
      <c r="HO129" s="44"/>
      <c r="HP129" s="44"/>
      <c r="HQ129" s="44"/>
      <c r="HR129" s="44"/>
      <c r="HS129" s="44"/>
      <c r="HT129" s="44"/>
      <c r="HU129" s="44"/>
      <c r="HV129" s="44"/>
      <c r="HW129" s="44"/>
      <c r="HX129" s="44"/>
      <c r="HY129" s="44"/>
      <c r="HZ129" s="44"/>
      <c r="IA129" s="44"/>
      <c r="IB129" s="44"/>
      <c r="IC129" s="44"/>
      <c r="ID129" s="44"/>
      <c r="IE129" s="44"/>
      <c r="IF129" s="44"/>
      <c r="IG129" s="44"/>
      <c r="IH129" s="44"/>
      <c r="II129" s="44"/>
      <c r="IJ129" s="44"/>
      <c r="IK129" s="44"/>
    </row>
    <row r="130" spans="1:245" ht="15.75" x14ac:dyDescent="0.2">
      <c r="A130" s="146">
        <v>15</v>
      </c>
      <c r="B130" s="99" t="s">
        <v>215</v>
      </c>
      <c r="C130" s="101">
        <v>3.06</v>
      </c>
      <c r="D130" s="101"/>
      <c r="E130" s="101">
        <v>0.3</v>
      </c>
      <c r="F130" s="101"/>
      <c r="G130" s="101">
        <v>40</v>
      </c>
      <c r="H130" s="102">
        <f t="shared" si="17"/>
        <v>1.224</v>
      </c>
      <c r="I130" s="149"/>
      <c r="J130" s="158"/>
      <c r="K130" s="102"/>
      <c r="L130" s="101"/>
      <c r="M130" s="103"/>
      <c r="N130" s="102">
        <f t="shared" si="18"/>
        <v>1.524</v>
      </c>
      <c r="O130" s="102">
        <f t="shared" si="21"/>
        <v>4.5839999999999996</v>
      </c>
      <c r="P130" s="147">
        <f t="shared" si="22"/>
        <v>458399.99999999994</v>
      </c>
      <c r="Q130" s="147">
        <f t="shared" si="19"/>
        <v>32129.999999999996</v>
      </c>
      <c r="R130" s="147">
        <f t="shared" si="20"/>
        <v>426269.99999999994</v>
      </c>
      <c r="S130" s="147">
        <v>6</v>
      </c>
      <c r="T130" s="147">
        <f t="shared" si="23"/>
        <v>2557619.9999999995</v>
      </c>
      <c r="U130" s="97"/>
      <c r="V130" s="112">
        <f t="shared" ca="1" si="15"/>
        <v>2557619.9999999995</v>
      </c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4"/>
      <c r="DC130" s="44"/>
      <c r="DD130" s="44"/>
      <c r="DE130" s="44"/>
      <c r="DF130" s="44"/>
      <c r="DG130" s="44"/>
      <c r="DH130" s="44"/>
      <c r="DI130" s="44"/>
      <c r="DJ130" s="44"/>
      <c r="DK130" s="44"/>
      <c r="DL130" s="44"/>
      <c r="DM130" s="44"/>
      <c r="DN130" s="44"/>
      <c r="DO130" s="44"/>
      <c r="DP130" s="44"/>
      <c r="DQ130" s="44"/>
      <c r="DR130" s="44"/>
      <c r="DS130" s="44"/>
      <c r="DT130" s="44"/>
      <c r="DU130" s="44"/>
      <c r="DV130" s="44"/>
      <c r="DW130" s="44"/>
      <c r="DX130" s="44"/>
      <c r="DY130" s="44"/>
      <c r="DZ130" s="44"/>
      <c r="EA130" s="44"/>
      <c r="EB130" s="44"/>
      <c r="EC130" s="44"/>
      <c r="ED130" s="44"/>
      <c r="EE130" s="44"/>
      <c r="EF130" s="44"/>
      <c r="EG130" s="44"/>
      <c r="EH130" s="44"/>
      <c r="EI130" s="44"/>
      <c r="EJ130" s="44"/>
      <c r="EK130" s="44"/>
      <c r="EL130" s="44"/>
      <c r="EM130" s="44"/>
      <c r="EN130" s="44"/>
      <c r="EO130" s="44"/>
      <c r="EP130" s="44"/>
      <c r="EQ130" s="44"/>
      <c r="ER130" s="44"/>
      <c r="ES130" s="44"/>
      <c r="ET130" s="44"/>
      <c r="EU130" s="44"/>
      <c r="EV130" s="44"/>
      <c r="EW130" s="44"/>
      <c r="EX130" s="44"/>
      <c r="EY130" s="44"/>
      <c r="EZ130" s="44"/>
      <c r="FA130" s="44"/>
      <c r="FB130" s="44"/>
      <c r="FC130" s="44"/>
      <c r="FD130" s="44"/>
      <c r="FE130" s="44"/>
      <c r="FF130" s="44"/>
      <c r="FG130" s="44"/>
      <c r="FH130" s="44"/>
      <c r="FI130" s="44"/>
      <c r="FJ130" s="44"/>
      <c r="FK130" s="44"/>
      <c r="FL130" s="44"/>
      <c r="FM130" s="44"/>
      <c r="FN130" s="44"/>
      <c r="FO130" s="44"/>
      <c r="FP130" s="44"/>
      <c r="FQ130" s="44"/>
      <c r="FR130" s="44"/>
      <c r="FS130" s="44"/>
      <c r="FT130" s="44"/>
      <c r="FU130" s="44"/>
      <c r="FV130" s="44"/>
      <c r="FW130" s="44"/>
      <c r="FX130" s="44"/>
      <c r="FY130" s="44"/>
      <c r="FZ130" s="44"/>
      <c r="GA130" s="44"/>
      <c r="GB130" s="44"/>
      <c r="GC130" s="44"/>
      <c r="GD130" s="44"/>
      <c r="GE130" s="44"/>
      <c r="GF130" s="44"/>
      <c r="GG130" s="44"/>
      <c r="GH130" s="44"/>
      <c r="GI130" s="44"/>
      <c r="GJ130" s="44"/>
      <c r="GK130" s="44"/>
      <c r="GL130" s="44"/>
      <c r="GM130" s="44"/>
      <c r="GN130" s="44"/>
      <c r="GO130" s="44"/>
      <c r="GP130" s="44"/>
      <c r="GQ130" s="44"/>
      <c r="GR130" s="44"/>
      <c r="GS130" s="44"/>
      <c r="GT130" s="44"/>
      <c r="GU130" s="44"/>
      <c r="GV130" s="44"/>
      <c r="GW130" s="44"/>
      <c r="GX130" s="44"/>
      <c r="GY130" s="44"/>
      <c r="GZ130" s="44"/>
      <c r="HA130" s="44"/>
      <c r="HB130" s="44"/>
      <c r="HC130" s="44"/>
      <c r="HD130" s="44"/>
      <c r="HE130" s="44"/>
      <c r="HF130" s="44"/>
      <c r="HG130" s="44"/>
      <c r="HH130" s="44"/>
      <c r="HI130" s="44"/>
      <c r="HJ130" s="44"/>
      <c r="HK130" s="44"/>
      <c r="HL130" s="44"/>
      <c r="HM130" s="44"/>
      <c r="HN130" s="44"/>
      <c r="HO130" s="44"/>
      <c r="HP130" s="44"/>
      <c r="HQ130" s="44"/>
      <c r="HR130" s="44"/>
      <c r="HS130" s="44"/>
      <c r="HT130" s="44"/>
      <c r="HU130" s="44"/>
      <c r="HV130" s="44"/>
      <c r="HW130" s="44"/>
      <c r="HX130" s="44"/>
      <c r="HY130" s="44"/>
      <c r="HZ130" s="44"/>
      <c r="IA130" s="44"/>
      <c r="IB130" s="44"/>
      <c r="IC130" s="44"/>
      <c r="ID130" s="44"/>
      <c r="IE130" s="44"/>
      <c r="IF130" s="44"/>
      <c r="IG130" s="44"/>
      <c r="IH130" s="44"/>
      <c r="II130" s="44"/>
      <c r="IJ130" s="44"/>
      <c r="IK130" s="44"/>
    </row>
    <row r="131" spans="1:245" ht="15.75" x14ac:dyDescent="0.2">
      <c r="A131" s="146">
        <v>16</v>
      </c>
      <c r="B131" s="99" t="s">
        <v>217</v>
      </c>
      <c r="C131" s="101">
        <v>4.0599999999999996</v>
      </c>
      <c r="D131" s="101"/>
      <c r="E131" s="101">
        <v>0.3</v>
      </c>
      <c r="F131" s="101"/>
      <c r="G131" s="101">
        <v>40</v>
      </c>
      <c r="H131" s="102">
        <f t="shared" si="17"/>
        <v>1.7214399999999999</v>
      </c>
      <c r="I131" s="149"/>
      <c r="J131" s="157">
        <v>6</v>
      </c>
      <c r="K131" s="102">
        <f>C131*J131/100</f>
        <v>0.24359999999999998</v>
      </c>
      <c r="L131" s="101"/>
      <c r="M131" s="103"/>
      <c r="N131" s="102">
        <f t="shared" si="18"/>
        <v>2.2650399999999995</v>
      </c>
      <c r="O131" s="102">
        <f t="shared" si="21"/>
        <v>6.3250399999999996</v>
      </c>
      <c r="P131" s="147">
        <f t="shared" si="22"/>
        <v>632504</v>
      </c>
      <c r="Q131" s="147">
        <f t="shared" si="19"/>
        <v>45187.799999999996</v>
      </c>
      <c r="R131" s="147">
        <f t="shared" si="20"/>
        <v>587316.19999999995</v>
      </c>
      <c r="S131" s="147">
        <v>6</v>
      </c>
      <c r="T131" s="147">
        <f t="shared" si="23"/>
        <v>3523897.1999999997</v>
      </c>
      <c r="U131" s="97"/>
      <c r="V131" s="112">
        <f t="shared" ca="1" si="15"/>
        <v>3523897.1999999997</v>
      </c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44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  <c r="EU131" s="44"/>
      <c r="EV131" s="44"/>
      <c r="EW131" s="44"/>
      <c r="EX131" s="44"/>
      <c r="EY131" s="44"/>
      <c r="EZ131" s="44"/>
      <c r="FA131" s="44"/>
      <c r="FB131" s="44"/>
      <c r="FC131" s="44"/>
      <c r="FD131" s="44"/>
      <c r="FE131" s="44"/>
      <c r="FF131" s="44"/>
      <c r="FG131" s="44"/>
      <c r="FH131" s="44"/>
      <c r="FI131" s="44"/>
      <c r="FJ131" s="44"/>
      <c r="FK131" s="44"/>
      <c r="FL131" s="44"/>
      <c r="FM131" s="44"/>
      <c r="FN131" s="44"/>
      <c r="FO131" s="44"/>
      <c r="FP131" s="44"/>
      <c r="FQ131" s="44"/>
      <c r="FR131" s="44"/>
      <c r="FS131" s="44"/>
      <c r="FT131" s="44"/>
      <c r="FU131" s="44"/>
      <c r="FV131" s="44"/>
      <c r="FW131" s="44"/>
      <c r="FX131" s="44"/>
      <c r="FY131" s="44"/>
      <c r="FZ131" s="44"/>
      <c r="GA131" s="44"/>
      <c r="GB131" s="44"/>
      <c r="GC131" s="44"/>
      <c r="GD131" s="44"/>
      <c r="GE131" s="44"/>
      <c r="GF131" s="44"/>
      <c r="GG131" s="44"/>
      <c r="GH131" s="44"/>
      <c r="GI131" s="44"/>
      <c r="GJ131" s="44"/>
      <c r="GK131" s="44"/>
      <c r="GL131" s="44"/>
      <c r="GM131" s="44"/>
      <c r="GN131" s="44"/>
      <c r="GO131" s="44"/>
      <c r="GP131" s="44"/>
      <c r="GQ131" s="44"/>
      <c r="GR131" s="44"/>
      <c r="GS131" s="44"/>
      <c r="GT131" s="44"/>
      <c r="GU131" s="44"/>
      <c r="GV131" s="44"/>
      <c r="GW131" s="44"/>
      <c r="GX131" s="44"/>
      <c r="GY131" s="44"/>
      <c r="GZ131" s="44"/>
      <c r="HA131" s="44"/>
      <c r="HB131" s="44"/>
      <c r="HC131" s="44"/>
      <c r="HD131" s="44"/>
      <c r="HE131" s="44"/>
      <c r="HF131" s="44"/>
      <c r="HG131" s="44"/>
      <c r="HH131" s="44"/>
      <c r="HI131" s="44"/>
      <c r="HJ131" s="44"/>
      <c r="HK131" s="44"/>
      <c r="HL131" s="44"/>
      <c r="HM131" s="44"/>
      <c r="HN131" s="44"/>
      <c r="HO131" s="44"/>
      <c r="HP131" s="44"/>
      <c r="HQ131" s="44"/>
      <c r="HR131" s="44"/>
      <c r="HS131" s="44"/>
      <c r="HT131" s="44"/>
      <c r="HU131" s="44"/>
      <c r="HV131" s="44"/>
      <c r="HW131" s="44"/>
      <c r="HX131" s="44"/>
      <c r="HY131" s="44"/>
      <c r="HZ131" s="44"/>
      <c r="IA131" s="44"/>
      <c r="IB131" s="44"/>
      <c r="IC131" s="44"/>
      <c r="ID131" s="44"/>
      <c r="IE131" s="44"/>
      <c r="IF131" s="44"/>
      <c r="IG131" s="44"/>
      <c r="IH131" s="44"/>
      <c r="II131" s="44"/>
      <c r="IJ131" s="44"/>
      <c r="IK131" s="44"/>
    </row>
    <row r="132" spans="1:245" ht="15.75" x14ac:dyDescent="0.2">
      <c r="A132" s="146">
        <v>17</v>
      </c>
      <c r="B132" s="99" t="s">
        <v>219</v>
      </c>
      <c r="C132" s="101">
        <v>3.06</v>
      </c>
      <c r="D132" s="101">
        <v>0.3</v>
      </c>
      <c r="E132" s="101">
        <v>0.3</v>
      </c>
      <c r="F132" s="101">
        <v>0.2</v>
      </c>
      <c r="G132" s="101">
        <v>70</v>
      </c>
      <c r="H132" s="102">
        <f t="shared" si="17"/>
        <v>2.3519999999999999</v>
      </c>
      <c r="I132" s="149"/>
      <c r="J132" s="150"/>
      <c r="K132" s="148"/>
      <c r="L132" s="101"/>
      <c r="M132" s="103"/>
      <c r="N132" s="102">
        <f t="shared" si="18"/>
        <v>3.1520000000000001</v>
      </c>
      <c r="O132" s="102">
        <f t="shared" si="21"/>
        <v>6.2119999999999997</v>
      </c>
      <c r="P132" s="147">
        <f t="shared" si="22"/>
        <v>621200</v>
      </c>
      <c r="Q132" s="147">
        <f t="shared" si="19"/>
        <v>35279.999999999993</v>
      </c>
      <c r="R132" s="147">
        <f t="shared" si="20"/>
        <v>585920</v>
      </c>
      <c r="S132" s="147">
        <v>6</v>
      </c>
      <c r="T132" s="147">
        <f>R132*S132</f>
        <v>3515520</v>
      </c>
      <c r="U132" s="97"/>
      <c r="V132" s="112">
        <f t="shared" ca="1" si="15"/>
        <v>3515520</v>
      </c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4"/>
      <c r="DC132" s="44"/>
      <c r="DD132" s="44"/>
      <c r="DE132" s="44"/>
      <c r="DF132" s="44"/>
      <c r="DG132" s="44"/>
      <c r="DH132" s="44"/>
      <c r="DI132" s="44"/>
      <c r="DJ132" s="44"/>
      <c r="DK132" s="44"/>
      <c r="DL132" s="44"/>
      <c r="DM132" s="44"/>
      <c r="DN132" s="44"/>
      <c r="DO132" s="44"/>
      <c r="DP132" s="44"/>
      <c r="DQ132" s="44"/>
      <c r="DR132" s="44"/>
      <c r="DS132" s="44"/>
      <c r="DT132" s="44"/>
      <c r="DU132" s="44"/>
      <c r="DV132" s="44"/>
      <c r="DW132" s="44"/>
      <c r="DX132" s="44"/>
      <c r="DY132" s="44"/>
      <c r="DZ132" s="44"/>
      <c r="EA132" s="44"/>
      <c r="EB132" s="44"/>
      <c r="EC132" s="44"/>
      <c r="ED132" s="44"/>
      <c r="EE132" s="44"/>
      <c r="EF132" s="44"/>
      <c r="EG132" s="44"/>
      <c r="EH132" s="44"/>
      <c r="EI132" s="44"/>
      <c r="EJ132" s="44"/>
      <c r="EK132" s="44"/>
      <c r="EL132" s="44"/>
      <c r="EM132" s="44"/>
      <c r="EN132" s="44"/>
      <c r="EO132" s="44"/>
      <c r="EP132" s="44"/>
      <c r="EQ132" s="44"/>
      <c r="ER132" s="44"/>
      <c r="ES132" s="44"/>
      <c r="ET132" s="44"/>
      <c r="EU132" s="44"/>
      <c r="EV132" s="44"/>
      <c r="EW132" s="44"/>
      <c r="EX132" s="44"/>
      <c r="EY132" s="44"/>
      <c r="EZ132" s="44"/>
      <c r="FA132" s="44"/>
      <c r="FB132" s="44"/>
      <c r="FC132" s="44"/>
      <c r="FD132" s="44"/>
      <c r="FE132" s="44"/>
      <c r="FF132" s="44"/>
      <c r="FG132" s="44"/>
      <c r="FH132" s="44"/>
      <c r="FI132" s="44"/>
      <c r="FJ132" s="44"/>
      <c r="FK132" s="44"/>
      <c r="FL132" s="44"/>
      <c r="FM132" s="44"/>
      <c r="FN132" s="44"/>
      <c r="FO132" s="44"/>
      <c r="FP132" s="44"/>
      <c r="FQ132" s="44"/>
      <c r="FR132" s="44"/>
      <c r="FS132" s="44"/>
      <c r="FT132" s="44"/>
      <c r="FU132" s="44"/>
      <c r="FV132" s="44"/>
      <c r="FW132" s="44"/>
      <c r="FX132" s="44"/>
      <c r="FY132" s="44"/>
      <c r="FZ132" s="44"/>
      <c r="GA132" s="44"/>
      <c r="GB132" s="44"/>
      <c r="GC132" s="44"/>
      <c r="GD132" s="44"/>
      <c r="GE132" s="44"/>
      <c r="GF132" s="44"/>
      <c r="GG132" s="44"/>
      <c r="GH132" s="44"/>
      <c r="GI132" s="44"/>
      <c r="GJ132" s="44"/>
      <c r="GK132" s="44"/>
      <c r="GL132" s="44"/>
      <c r="GM132" s="44"/>
      <c r="GN132" s="44"/>
      <c r="GO132" s="44"/>
      <c r="GP132" s="44"/>
      <c r="GQ132" s="44"/>
      <c r="GR132" s="44"/>
      <c r="GS132" s="44"/>
      <c r="GT132" s="44"/>
      <c r="GU132" s="44"/>
      <c r="GV132" s="44"/>
      <c r="GW132" s="44"/>
      <c r="GX132" s="44"/>
      <c r="GY132" s="44"/>
      <c r="GZ132" s="44"/>
      <c r="HA132" s="44"/>
      <c r="HB132" s="44"/>
      <c r="HC132" s="44"/>
      <c r="HD132" s="44"/>
      <c r="HE132" s="44"/>
      <c r="HF132" s="44"/>
      <c r="HG132" s="44"/>
      <c r="HH132" s="44"/>
      <c r="HI132" s="44"/>
      <c r="HJ132" s="44"/>
      <c r="HK132" s="44"/>
      <c r="HL132" s="44"/>
      <c r="HM132" s="44"/>
      <c r="HN132" s="44"/>
      <c r="HO132" s="44"/>
      <c r="HP132" s="44"/>
      <c r="HQ132" s="44"/>
      <c r="HR132" s="44"/>
      <c r="HS132" s="44"/>
      <c r="HT132" s="44"/>
      <c r="HU132" s="44"/>
      <c r="HV132" s="44"/>
      <c r="HW132" s="44"/>
      <c r="HX132" s="44"/>
      <c r="HY132" s="44"/>
      <c r="HZ132" s="44"/>
      <c r="IA132" s="44"/>
      <c r="IB132" s="44"/>
      <c r="IC132" s="44"/>
      <c r="ID132" s="44"/>
      <c r="IE132" s="44"/>
      <c r="IF132" s="44"/>
      <c r="IG132" s="44"/>
      <c r="IH132" s="44"/>
      <c r="II132" s="44"/>
      <c r="IJ132" s="44"/>
      <c r="IK132" s="44"/>
    </row>
    <row r="133" spans="1:245" ht="15.75" x14ac:dyDescent="0.2">
      <c r="A133" s="146">
        <v>18</v>
      </c>
      <c r="B133" s="99" t="s">
        <v>221</v>
      </c>
      <c r="C133" s="148">
        <v>2.66</v>
      </c>
      <c r="D133" s="101"/>
      <c r="E133" s="101">
        <v>0.3</v>
      </c>
      <c r="F133" s="101">
        <v>0.2</v>
      </c>
      <c r="G133" s="101">
        <v>70</v>
      </c>
      <c r="H133" s="102">
        <f t="shared" si="17"/>
        <v>1.8620000000000001</v>
      </c>
      <c r="I133" s="149"/>
      <c r="J133" s="150"/>
      <c r="K133" s="102"/>
      <c r="L133" s="101">
        <v>0.3</v>
      </c>
      <c r="M133" s="103"/>
      <c r="N133" s="102">
        <f t="shared" si="18"/>
        <v>2.6619999999999999</v>
      </c>
      <c r="O133" s="102">
        <f t="shared" si="21"/>
        <v>5.3220000000000001</v>
      </c>
      <c r="P133" s="147">
        <f t="shared" si="22"/>
        <v>532200</v>
      </c>
      <c r="Q133" s="147">
        <f t="shared" si="19"/>
        <v>27930</v>
      </c>
      <c r="R133" s="147">
        <f t="shared" si="20"/>
        <v>504270</v>
      </c>
      <c r="S133" s="147">
        <v>6</v>
      </c>
      <c r="T133" s="147">
        <f t="shared" si="23"/>
        <v>3025620</v>
      </c>
      <c r="U133" s="97"/>
      <c r="V133" s="112">
        <f t="shared" ca="1" si="15"/>
        <v>3025620</v>
      </c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  <c r="CD133" s="44"/>
      <c r="CE133" s="44"/>
      <c r="CF133" s="44"/>
      <c r="CG133" s="44"/>
      <c r="CH133" s="44"/>
      <c r="CI133" s="44"/>
      <c r="CJ133" s="44"/>
      <c r="CK133" s="44"/>
      <c r="CL133" s="44"/>
      <c r="CM133" s="44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  <c r="CZ133" s="44"/>
      <c r="DA133" s="44"/>
      <c r="DB133" s="44"/>
      <c r="DC133" s="44"/>
      <c r="DD133" s="44"/>
      <c r="DE133" s="44"/>
      <c r="DF133" s="44"/>
      <c r="DG133" s="44"/>
      <c r="DH133" s="44"/>
      <c r="DI133" s="44"/>
      <c r="DJ133" s="44"/>
      <c r="DK133" s="44"/>
      <c r="DL133" s="44"/>
      <c r="DM133" s="44"/>
      <c r="DN133" s="44"/>
      <c r="DO133" s="44"/>
      <c r="DP133" s="44"/>
      <c r="DQ133" s="44"/>
      <c r="DR133" s="44"/>
      <c r="DS133" s="44"/>
      <c r="DT133" s="44"/>
      <c r="DU133" s="44"/>
      <c r="DV133" s="44"/>
      <c r="DW133" s="44"/>
      <c r="DX133" s="44"/>
      <c r="DY133" s="44"/>
      <c r="DZ133" s="44"/>
      <c r="EA133" s="44"/>
      <c r="EB133" s="44"/>
      <c r="EC133" s="44"/>
      <c r="ED133" s="44"/>
      <c r="EE133" s="44"/>
      <c r="EF133" s="44"/>
      <c r="EG133" s="44"/>
      <c r="EH133" s="44"/>
      <c r="EI133" s="44"/>
      <c r="EJ133" s="44"/>
      <c r="EK133" s="44"/>
      <c r="EL133" s="44"/>
      <c r="EM133" s="44"/>
      <c r="EN133" s="44"/>
      <c r="EO133" s="44"/>
      <c r="EP133" s="44"/>
      <c r="EQ133" s="44"/>
      <c r="ER133" s="44"/>
      <c r="ES133" s="44"/>
      <c r="ET133" s="44"/>
      <c r="EU133" s="44"/>
      <c r="EV133" s="44"/>
      <c r="EW133" s="44"/>
      <c r="EX133" s="44"/>
      <c r="EY133" s="44"/>
      <c r="EZ133" s="44"/>
      <c r="FA133" s="44"/>
      <c r="FB133" s="44"/>
      <c r="FC133" s="44"/>
      <c r="FD133" s="44"/>
      <c r="FE133" s="44"/>
      <c r="FF133" s="44"/>
      <c r="FG133" s="44"/>
      <c r="FH133" s="44"/>
      <c r="FI133" s="44"/>
      <c r="FJ133" s="44"/>
      <c r="FK133" s="44"/>
      <c r="FL133" s="44"/>
      <c r="FM133" s="44"/>
      <c r="FN133" s="44"/>
      <c r="FO133" s="44"/>
      <c r="FP133" s="44"/>
      <c r="FQ133" s="44"/>
      <c r="FR133" s="44"/>
      <c r="FS133" s="44"/>
      <c r="FT133" s="44"/>
      <c r="FU133" s="44"/>
      <c r="FV133" s="44"/>
      <c r="FW133" s="44"/>
      <c r="FX133" s="44"/>
      <c r="FY133" s="44"/>
      <c r="FZ133" s="44"/>
      <c r="GA133" s="44"/>
      <c r="GB133" s="44"/>
      <c r="GC133" s="44"/>
      <c r="GD133" s="44"/>
      <c r="GE133" s="44"/>
      <c r="GF133" s="44"/>
      <c r="GG133" s="44"/>
      <c r="GH133" s="44"/>
      <c r="GI133" s="44"/>
      <c r="GJ133" s="44"/>
      <c r="GK133" s="44"/>
      <c r="GL133" s="44"/>
      <c r="GM133" s="44"/>
      <c r="GN133" s="44"/>
      <c r="GO133" s="44"/>
      <c r="GP133" s="44"/>
      <c r="GQ133" s="44"/>
      <c r="GR133" s="44"/>
      <c r="GS133" s="44"/>
      <c r="GT133" s="44"/>
      <c r="GU133" s="44"/>
      <c r="GV133" s="44"/>
      <c r="GW133" s="44"/>
      <c r="GX133" s="44"/>
      <c r="GY133" s="44"/>
      <c r="GZ133" s="44"/>
      <c r="HA133" s="44"/>
      <c r="HB133" s="44"/>
      <c r="HC133" s="44"/>
      <c r="HD133" s="44"/>
      <c r="HE133" s="44"/>
      <c r="HF133" s="44"/>
      <c r="HG133" s="44"/>
      <c r="HH133" s="44"/>
      <c r="HI133" s="44"/>
      <c r="HJ133" s="44"/>
      <c r="HK133" s="44"/>
      <c r="HL133" s="44"/>
      <c r="HM133" s="44"/>
      <c r="HN133" s="44"/>
      <c r="HO133" s="44"/>
      <c r="HP133" s="44"/>
      <c r="HQ133" s="44"/>
      <c r="HR133" s="44"/>
      <c r="HS133" s="44"/>
      <c r="HT133" s="44"/>
      <c r="HU133" s="44"/>
      <c r="HV133" s="44"/>
      <c r="HW133" s="44"/>
      <c r="HX133" s="44"/>
      <c r="HY133" s="44"/>
      <c r="HZ133" s="44"/>
      <c r="IA133" s="44"/>
      <c r="IB133" s="44"/>
      <c r="IC133" s="44"/>
      <c r="ID133" s="44"/>
      <c r="IE133" s="44"/>
      <c r="IF133" s="44"/>
      <c r="IG133" s="44"/>
      <c r="IH133" s="44"/>
      <c r="II133" s="44"/>
      <c r="IJ133" s="44"/>
      <c r="IK133" s="44"/>
    </row>
    <row r="134" spans="1:245" ht="15.75" x14ac:dyDescent="0.2">
      <c r="A134" s="146">
        <v>19</v>
      </c>
      <c r="B134" s="99" t="s">
        <v>223</v>
      </c>
      <c r="C134" s="101">
        <v>2.86</v>
      </c>
      <c r="D134" s="101"/>
      <c r="E134" s="101">
        <v>0.3</v>
      </c>
      <c r="F134" s="101"/>
      <c r="G134" s="101">
        <v>40</v>
      </c>
      <c r="H134" s="102">
        <f t="shared" si="17"/>
        <v>1.1439999999999999</v>
      </c>
      <c r="I134" s="149"/>
      <c r="J134" s="155"/>
      <c r="K134" s="102"/>
      <c r="L134" s="101"/>
      <c r="M134" s="103"/>
      <c r="N134" s="102">
        <f t="shared" si="18"/>
        <v>1.444</v>
      </c>
      <c r="O134" s="102">
        <f t="shared" si="21"/>
        <v>4.3040000000000003</v>
      </c>
      <c r="P134" s="147">
        <f t="shared" si="22"/>
        <v>430400</v>
      </c>
      <c r="Q134" s="147">
        <f t="shared" si="19"/>
        <v>30029.999999999996</v>
      </c>
      <c r="R134" s="147">
        <f t="shared" si="20"/>
        <v>400370</v>
      </c>
      <c r="S134" s="147">
        <v>6</v>
      </c>
      <c r="T134" s="147">
        <f t="shared" si="23"/>
        <v>2402220</v>
      </c>
      <c r="U134" s="97"/>
      <c r="V134" s="112">
        <f t="shared" ca="1" si="15"/>
        <v>2402220</v>
      </c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  <c r="CC134" s="44"/>
      <c r="CD134" s="44"/>
      <c r="CE134" s="44"/>
      <c r="CF134" s="44"/>
      <c r="CG134" s="44"/>
      <c r="CH134" s="44"/>
      <c r="CI134" s="44"/>
      <c r="CJ134" s="44"/>
      <c r="CK134" s="44"/>
      <c r="CL134" s="44"/>
      <c r="CM134" s="44"/>
      <c r="CN134" s="44"/>
      <c r="CO134" s="44"/>
      <c r="CP134" s="44"/>
      <c r="CQ134" s="44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4"/>
      <c r="DC134" s="44"/>
      <c r="DD134" s="44"/>
      <c r="DE134" s="44"/>
      <c r="DF134" s="44"/>
      <c r="DG134" s="44"/>
      <c r="DH134" s="44"/>
      <c r="DI134" s="44"/>
      <c r="DJ134" s="44"/>
      <c r="DK134" s="44"/>
      <c r="DL134" s="44"/>
      <c r="DM134" s="44"/>
      <c r="DN134" s="44"/>
      <c r="DO134" s="44"/>
      <c r="DP134" s="44"/>
      <c r="DQ134" s="44"/>
      <c r="DR134" s="44"/>
      <c r="DS134" s="44"/>
      <c r="DT134" s="44"/>
      <c r="DU134" s="44"/>
      <c r="DV134" s="44"/>
      <c r="DW134" s="44"/>
      <c r="DX134" s="44"/>
      <c r="DY134" s="44"/>
      <c r="DZ134" s="44"/>
      <c r="EA134" s="44"/>
      <c r="EB134" s="44"/>
      <c r="EC134" s="44"/>
      <c r="ED134" s="44"/>
      <c r="EE134" s="44"/>
      <c r="EF134" s="44"/>
      <c r="EG134" s="44"/>
      <c r="EH134" s="44"/>
      <c r="EI134" s="44"/>
      <c r="EJ134" s="44"/>
      <c r="EK134" s="44"/>
      <c r="EL134" s="44"/>
      <c r="EM134" s="44"/>
      <c r="EN134" s="44"/>
      <c r="EO134" s="44"/>
      <c r="EP134" s="44"/>
      <c r="EQ134" s="44"/>
      <c r="ER134" s="44"/>
      <c r="ES134" s="44"/>
      <c r="ET134" s="44"/>
      <c r="EU134" s="44"/>
      <c r="EV134" s="44"/>
      <c r="EW134" s="44"/>
      <c r="EX134" s="44"/>
      <c r="EY134" s="44"/>
      <c r="EZ134" s="44"/>
      <c r="FA134" s="44"/>
      <c r="FB134" s="44"/>
      <c r="FC134" s="44"/>
      <c r="FD134" s="44"/>
      <c r="FE134" s="44"/>
      <c r="FF134" s="44"/>
      <c r="FG134" s="44"/>
      <c r="FH134" s="44"/>
      <c r="FI134" s="44"/>
      <c r="FJ134" s="44"/>
      <c r="FK134" s="44"/>
      <c r="FL134" s="44"/>
      <c r="FM134" s="44"/>
      <c r="FN134" s="44"/>
      <c r="FO134" s="44"/>
      <c r="FP134" s="44"/>
      <c r="FQ134" s="44"/>
      <c r="FR134" s="44"/>
      <c r="FS134" s="44"/>
      <c r="FT134" s="44"/>
      <c r="FU134" s="44"/>
      <c r="FV134" s="44"/>
      <c r="FW134" s="44"/>
      <c r="FX134" s="44"/>
      <c r="FY134" s="44"/>
      <c r="FZ134" s="44"/>
      <c r="GA134" s="44"/>
      <c r="GB134" s="44"/>
      <c r="GC134" s="44"/>
      <c r="GD134" s="44"/>
      <c r="GE134" s="44"/>
      <c r="GF134" s="44"/>
      <c r="GG134" s="44"/>
      <c r="GH134" s="44"/>
      <c r="GI134" s="44"/>
      <c r="GJ134" s="44"/>
      <c r="GK134" s="44"/>
      <c r="GL134" s="44"/>
      <c r="GM134" s="44"/>
      <c r="GN134" s="44"/>
      <c r="GO134" s="44"/>
      <c r="GP134" s="44"/>
      <c r="GQ134" s="44"/>
      <c r="GR134" s="44"/>
      <c r="GS134" s="44"/>
      <c r="GT134" s="44"/>
      <c r="GU134" s="44"/>
      <c r="GV134" s="44"/>
      <c r="GW134" s="44"/>
      <c r="GX134" s="44"/>
      <c r="GY134" s="44"/>
      <c r="GZ134" s="44"/>
      <c r="HA134" s="44"/>
      <c r="HB134" s="44"/>
      <c r="HC134" s="44"/>
      <c r="HD134" s="44"/>
      <c r="HE134" s="44"/>
      <c r="HF134" s="44"/>
      <c r="HG134" s="44"/>
      <c r="HH134" s="44"/>
      <c r="HI134" s="44"/>
      <c r="HJ134" s="44"/>
      <c r="HK134" s="44"/>
      <c r="HL134" s="44"/>
      <c r="HM134" s="44"/>
      <c r="HN134" s="44"/>
      <c r="HO134" s="44"/>
      <c r="HP134" s="44"/>
      <c r="HQ134" s="44"/>
      <c r="HR134" s="44"/>
      <c r="HS134" s="44"/>
      <c r="HT134" s="44"/>
      <c r="HU134" s="44"/>
      <c r="HV134" s="44"/>
      <c r="HW134" s="44"/>
      <c r="HX134" s="44"/>
      <c r="HY134" s="44"/>
      <c r="HZ134" s="44"/>
      <c r="IA134" s="44"/>
      <c r="IB134" s="44"/>
      <c r="IC134" s="44"/>
      <c r="ID134" s="44"/>
      <c r="IE134" s="44"/>
      <c r="IF134" s="44"/>
      <c r="IG134" s="44"/>
      <c r="IH134" s="44"/>
      <c r="II134" s="44"/>
      <c r="IJ134" s="44"/>
      <c r="IK134" s="44"/>
    </row>
    <row r="135" spans="1:245" ht="15.75" x14ac:dyDescent="0.2">
      <c r="A135" s="146">
        <v>20</v>
      </c>
      <c r="B135" s="99" t="s">
        <v>326</v>
      </c>
      <c r="C135" s="148">
        <v>2.67</v>
      </c>
      <c r="D135" s="101"/>
      <c r="E135" s="101">
        <v>0.3</v>
      </c>
      <c r="F135" s="101">
        <v>0.2</v>
      </c>
      <c r="G135" s="101">
        <v>40</v>
      </c>
      <c r="H135" s="102">
        <f t="shared" si="17"/>
        <v>1.0680000000000001</v>
      </c>
      <c r="I135" s="149"/>
      <c r="J135" s="155"/>
      <c r="K135" s="102"/>
      <c r="L135" s="101"/>
      <c r="M135" s="103"/>
      <c r="N135" s="102">
        <f t="shared" si="18"/>
        <v>1.5680000000000001</v>
      </c>
      <c r="O135" s="102">
        <f t="shared" si="21"/>
        <v>4.2379999999999995</v>
      </c>
      <c r="P135" s="147">
        <f t="shared" si="22"/>
        <v>423799.99999999994</v>
      </c>
      <c r="Q135" s="147">
        <f t="shared" si="19"/>
        <v>28035</v>
      </c>
      <c r="R135" s="147">
        <f t="shared" si="20"/>
        <v>395764.99999999994</v>
      </c>
      <c r="S135" s="147">
        <v>6</v>
      </c>
      <c r="T135" s="147">
        <f t="shared" si="23"/>
        <v>2374589.9999999995</v>
      </c>
      <c r="U135" s="97"/>
      <c r="V135" s="112">
        <f t="shared" ca="1" si="15"/>
        <v>2374589.9999999995</v>
      </c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  <c r="CC135" s="44"/>
      <c r="CD135" s="44"/>
      <c r="CE135" s="44"/>
      <c r="CF135" s="44"/>
      <c r="CG135" s="44"/>
      <c r="CH135" s="44"/>
      <c r="CI135" s="44"/>
      <c r="CJ135" s="44"/>
      <c r="CK135" s="44"/>
      <c r="CL135" s="44"/>
      <c r="CM135" s="44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  <c r="CZ135" s="44"/>
      <c r="DA135" s="44"/>
      <c r="DB135" s="44"/>
      <c r="DC135" s="44"/>
      <c r="DD135" s="44"/>
      <c r="DE135" s="44"/>
      <c r="DF135" s="44"/>
      <c r="DG135" s="44"/>
      <c r="DH135" s="44"/>
      <c r="DI135" s="44"/>
      <c r="DJ135" s="44"/>
      <c r="DK135" s="44"/>
      <c r="DL135" s="44"/>
      <c r="DM135" s="44"/>
      <c r="DN135" s="44"/>
      <c r="DO135" s="44"/>
      <c r="DP135" s="44"/>
      <c r="DQ135" s="44"/>
      <c r="DR135" s="44"/>
      <c r="DS135" s="44"/>
      <c r="DT135" s="44"/>
      <c r="DU135" s="44"/>
      <c r="DV135" s="44"/>
      <c r="DW135" s="44"/>
      <c r="DX135" s="44"/>
      <c r="DY135" s="44"/>
      <c r="DZ135" s="44"/>
      <c r="EA135" s="44"/>
      <c r="EB135" s="44"/>
      <c r="EC135" s="44"/>
      <c r="ED135" s="44"/>
      <c r="EE135" s="44"/>
      <c r="EF135" s="44"/>
      <c r="EG135" s="44"/>
      <c r="EH135" s="44"/>
      <c r="EI135" s="44"/>
      <c r="EJ135" s="44"/>
      <c r="EK135" s="44"/>
      <c r="EL135" s="44"/>
      <c r="EM135" s="44"/>
      <c r="EN135" s="44"/>
      <c r="EO135" s="44"/>
      <c r="EP135" s="44"/>
      <c r="EQ135" s="44"/>
      <c r="ER135" s="44"/>
      <c r="ES135" s="44"/>
      <c r="ET135" s="44"/>
      <c r="EU135" s="44"/>
      <c r="EV135" s="44"/>
      <c r="EW135" s="44"/>
      <c r="EX135" s="44"/>
      <c r="EY135" s="44"/>
      <c r="EZ135" s="44"/>
      <c r="FA135" s="44"/>
      <c r="FB135" s="44"/>
      <c r="FC135" s="44"/>
      <c r="FD135" s="44"/>
      <c r="FE135" s="44"/>
      <c r="FF135" s="44"/>
      <c r="FG135" s="44"/>
      <c r="FH135" s="44"/>
      <c r="FI135" s="44"/>
      <c r="FJ135" s="44"/>
      <c r="FK135" s="44"/>
      <c r="FL135" s="44"/>
      <c r="FM135" s="44"/>
      <c r="FN135" s="44"/>
      <c r="FO135" s="44"/>
      <c r="FP135" s="44"/>
      <c r="FQ135" s="44"/>
      <c r="FR135" s="44"/>
      <c r="FS135" s="44"/>
      <c r="FT135" s="44"/>
      <c r="FU135" s="44"/>
      <c r="FV135" s="44"/>
      <c r="FW135" s="44"/>
      <c r="FX135" s="44"/>
      <c r="FY135" s="44"/>
      <c r="FZ135" s="44"/>
      <c r="GA135" s="44"/>
      <c r="GB135" s="44"/>
      <c r="GC135" s="44"/>
      <c r="GD135" s="44"/>
      <c r="GE135" s="44"/>
      <c r="GF135" s="44"/>
      <c r="GG135" s="44"/>
      <c r="GH135" s="44"/>
      <c r="GI135" s="44"/>
      <c r="GJ135" s="44"/>
      <c r="GK135" s="44"/>
      <c r="GL135" s="44"/>
      <c r="GM135" s="44"/>
      <c r="GN135" s="44"/>
      <c r="GO135" s="44"/>
      <c r="GP135" s="44"/>
      <c r="GQ135" s="44"/>
      <c r="GR135" s="44"/>
      <c r="GS135" s="44"/>
      <c r="GT135" s="44"/>
      <c r="GU135" s="44"/>
      <c r="GV135" s="44"/>
      <c r="GW135" s="44"/>
      <c r="GX135" s="44"/>
      <c r="GY135" s="44"/>
      <c r="GZ135" s="44"/>
      <c r="HA135" s="44"/>
      <c r="HB135" s="44"/>
      <c r="HC135" s="44"/>
      <c r="HD135" s="44"/>
      <c r="HE135" s="44"/>
      <c r="HF135" s="44"/>
      <c r="HG135" s="44"/>
      <c r="HH135" s="44"/>
      <c r="HI135" s="44"/>
      <c r="HJ135" s="44"/>
      <c r="HK135" s="44"/>
      <c r="HL135" s="44"/>
      <c r="HM135" s="44"/>
      <c r="HN135" s="44"/>
      <c r="HO135" s="44"/>
      <c r="HP135" s="44"/>
      <c r="HQ135" s="44"/>
      <c r="HR135" s="44"/>
      <c r="HS135" s="44"/>
      <c r="HT135" s="44"/>
      <c r="HU135" s="44"/>
      <c r="HV135" s="44"/>
      <c r="HW135" s="44"/>
      <c r="HX135" s="44"/>
      <c r="HY135" s="44"/>
      <c r="HZ135" s="44"/>
      <c r="IA135" s="44"/>
      <c r="IB135" s="44"/>
      <c r="IC135" s="44"/>
      <c r="ID135" s="44"/>
      <c r="IE135" s="44"/>
      <c r="IF135" s="44"/>
      <c r="IG135" s="44"/>
      <c r="IH135" s="44"/>
      <c r="II135" s="44"/>
      <c r="IJ135" s="44"/>
      <c r="IK135" s="44"/>
    </row>
    <row r="136" spans="1:245" ht="15.75" x14ac:dyDescent="0.2">
      <c r="A136" s="146">
        <v>21</v>
      </c>
      <c r="B136" s="99" t="s">
        <v>226</v>
      </c>
      <c r="C136" s="101">
        <v>2.66</v>
      </c>
      <c r="D136" s="101"/>
      <c r="E136" s="101">
        <v>0.3</v>
      </c>
      <c r="F136" s="101"/>
      <c r="G136" s="101">
        <v>40</v>
      </c>
      <c r="H136" s="102">
        <f t="shared" si="17"/>
        <v>1.0640000000000001</v>
      </c>
      <c r="I136" s="149"/>
      <c r="J136" s="150"/>
      <c r="K136" s="102"/>
      <c r="L136" s="101"/>
      <c r="M136" s="103"/>
      <c r="N136" s="102">
        <f t="shared" si="18"/>
        <v>1.3640000000000001</v>
      </c>
      <c r="O136" s="102">
        <f t="shared" si="21"/>
        <v>4.024</v>
      </c>
      <c r="P136" s="147">
        <f t="shared" si="22"/>
        <v>402400</v>
      </c>
      <c r="Q136" s="147">
        <f t="shared" si="19"/>
        <v>27930</v>
      </c>
      <c r="R136" s="147">
        <f t="shared" si="20"/>
        <v>374470</v>
      </c>
      <c r="S136" s="147">
        <v>6</v>
      </c>
      <c r="T136" s="147">
        <f t="shared" si="23"/>
        <v>2246820</v>
      </c>
      <c r="U136" s="97"/>
      <c r="V136" s="112">
        <f t="shared" ca="1" si="15"/>
        <v>2246820</v>
      </c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  <c r="CC136" s="44"/>
      <c r="CD136" s="44"/>
      <c r="CE136" s="44"/>
      <c r="CF136" s="44"/>
      <c r="CG136" s="44"/>
      <c r="CH136" s="44"/>
      <c r="CI136" s="44"/>
      <c r="CJ136" s="44"/>
      <c r="CK136" s="44"/>
      <c r="CL136" s="44"/>
      <c r="CM136" s="44"/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  <c r="CZ136" s="44"/>
      <c r="DA136" s="44"/>
      <c r="DB136" s="44"/>
      <c r="DC136" s="44"/>
      <c r="DD136" s="44"/>
      <c r="DE136" s="44"/>
      <c r="DF136" s="44"/>
      <c r="DG136" s="44"/>
      <c r="DH136" s="44"/>
      <c r="DI136" s="44"/>
      <c r="DJ136" s="44"/>
      <c r="DK136" s="44"/>
      <c r="DL136" s="44"/>
      <c r="DM136" s="44"/>
      <c r="DN136" s="44"/>
      <c r="DO136" s="44"/>
      <c r="DP136" s="44"/>
      <c r="DQ136" s="44"/>
      <c r="DR136" s="44"/>
      <c r="DS136" s="44"/>
      <c r="DT136" s="44"/>
      <c r="DU136" s="44"/>
      <c r="DV136" s="44"/>
      <c r="DW136" s="44"/>
      <c r="DX136" s="44"/>
      <c r="DY136" s="44"/>
      <c r="DZ136" s="44"/>
      <c r="EA136" s="44"/>
      <c r="EB136" s="44"/>
      <c r="EC136" s="44"/>
      <c r="ED136" s="44"/>
      <c r="EE136" s="44"/>
      <c r="EF136" s="44"/>
      <c r="EG136" s="44"/>
      <c r="EH136" s="44"/>
      <c r="EI136" s="44"/>
      <c r="EJ136" s="44"/>
      <c r="EK136" s="44"/>
      <c r="EL136" s="44"/>
      <c r="EM136" s="44"/>
      <c r="EN136" s="44"/>
      <c r="EO136" s="44"/>
      <c r="EP136" s="44"/>
      <c r="EQ136" s="44"/>
      <c r="ER136" s="44"/>
      <c r="ES136" s="44"/>
      <c r="ET136" s="44"/>
      <c r="EU136" s="44"/>
      <c r="EV136" s="44"/>
      <c r="EW136" s="44"/>
      <c r="EX136" s="44"/>
      <c r="EY136" s="44"/>
      <c r="EZ136" s="44"/>
      <c r="FA136" s="44"/>
      <c r="FB136" s="44"/>
      <c r="FC136" s="44"/>
      <c r="FD136" s="44"/>
      <c r="FE136" s="44"/>
      <c r="FF136" s="44"/>
      <c r="FG136" s="44"/>
      <c r="FH136" s="44"/>
      <c r="FI136" s="44"/>
      <c r="FJ136" s="44"/>
      <c r="FK136" s="44"/>
      <c r="FL136" s="44"/>
      <c r="FM136" s="44"/>
      <c r="FN136" s="44"/>
      <c r="FO136" s="44"/>
      <c r="FP136" s="44"/>
      <c r="FQ136" s="44"/>
      <c r="FR136" s="44"/>
      <c r="FS136" s="44"/>
      <c r="FT136" s="44"/>
      <c r="FU136" s="44"/>
      <c r="FV136" s="44"/>
      <c r="FW136" s="44"/>
      <c r="FX136" s="44"/>
      <c r="FY136" s="44"/>
      <c r="FZ136" s="44"/>
      <c r="GA136" s="44"/>
      <c r="GB136" s="44"/>
      <c r="GC136" s="44"/>
      <c r="GD136" s="44"/>
      <c r="GE136" s="44"/>
      <c r="GF136" s="44"/>
      <c r="GG136" s="44"/>
      <c r="GH136" s="44"/>
      <c r="GI136" s="44"/>
      <c r="GJ136" s="44"/>
      <c r="GK136" s="44"/>
      <c r="GL136" s="44"/>
      <c r="GM136" s="44"/>
      <c r="GN136" s="44"/>
      <c r="GO136" s="44"/>
      <c r="GP136" s="44"/>
      <c r="GQ136" s="44"/>
      <c r="GR136" s="44"/>
      <c r="GS136" s="44"/>
      <c r="GT136" s="44"/>
      <c r="GU136" s="44"/>
      <c r="GV136" s="44"/>
      <c r="GW136" s="44"/>
      <c r="GX136" s="44"/>
      <c r="GY136" s="44"/>
      <c r="GZ136" s="44"/>
      <c r="HA136" s="44"/>
      <c r="HB136" s="44"/>
      <c r="HC136" s="44"/>
      <c r="HD136" s="44"/>
      <c r="HE136" s="44"/>
      <c r="HF136" s="44"/>
      <c r="HG136" s="44"/>
      <c r="HH136" s="44"/>
      <c r="HI136" s="44"/>
      <c r="HJ136" s="44"/>
      <c r="HK136" s="44"/>
      <c r="HL136" s="44"/>
      <c r="HM136" s="44"/>
      <c r="HN136" s="44"/>
      <c r="HO136" s="44"/>
      <c r="HP136" s="44"/>
      <c r="HQ136" s="44"/>
      <c r="HR136" s="44"/>
      <c r="HS136" s="44"/>
      <c r="HT136" s="44"/>
      <c r="HU136" s="44"/>
      <c r="HV136" s="44"/>
      <c r="HW136" s="44"/>
      <c r="HX136" s="44"/>
      <c r="HY136" s="44"/>
      <c r="HZ136" s="44"/>
      <c r="IA136" s="44"/>
      <c r="IB136" s="44"/>
      <c r="IC136" s="44"/>
      <c r="ID136" s="44"/>
      <c r="IE136" s="44"/>
      <c r="IF136" s="44"/>
      <c r="IG136" s="44"/>
      <c r="IH136" s="44"/>
      <c r="II136" s="44"/>
      <c r="IJ136" s="44"/>
      <c r="IK136" s="44"/>
    </row>
    <row r="137" spans="1:245" ht="15" customHeight="1" x14ac:dyDescent="0.2">
      <c r="A137" s="146">
        <v>22</v>
      </c>
      <c r="B137" s="99" t="s">
        <v>228</v>
      </c>
      <c r="C137" s="101">
        <v>2.34</v>
      </c>
      <c r="D137" s="101">
        <v>0.4</v>
      </c>
      <c r="E137" s="101">
        <v>0.3</v>
      </c>
      <c r="F137" s="101">
        <v>0.2</v>
      </c>
      <c r="G137" s="101">
        <v>70</v>
      </c>
      <c r="H137" s="102">
        <f t="shared" si="17"/>
        <v>1.9179999999999999</v>
      </c>
      <c r="I137" s="149"/>
      <c r="J137" s="150"/>
      <c r="K137" s="102"/>
      <c r="L137" s="101"/>
      <c r="M137" s="103">
        <v>0.4</v>
      </c>
      <c r="N137" s="102">
        <f t="shared" si="18"/>
        <v>3.2179999999999995</v>
      </c>
      <c r="O137" s="102">
        <f t="shared" si="21"/>
        <v>5.5579999999999998</v>
      </c>
      <c r="P137" s="147">
        <f t="shared" si="22"/>
        <v>555800</v>
      </c>
      <c r="Q137" s="147">
        <f t="shared" si="19"/>
        <v>28769.999999999996</v>
      </c>
      <c r="R137" s="147">
        <f t="shared" si="20"/>
        <v>527030</v>
      </c>
      <c r="S137" s="147">
        <v>6</v>
      </c>
      <c r="T137" s="147">
        <f t="shared" si="23"/>
        <v>3162180</v>
      </c>
      <c r="U137" s="97"/>
      <c r="V137" s="112">
        <f t="shared" ca="1" si="15"/>
        <v>3162180</v>
      </c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  <c r="CD137" s="44"/>
      <c r="CE137" s="44"/>
      <c r="CF137" s="44"/>
      <c r="CG137" s="44"/>
      <c r="CH137" s="44"/>
      <c r="CI137" s="44"/>
      <c r="CJ137" s="44"/>
      <c r="CK137" s="44"/>
      <c r="CL137" s="44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4"/>
      <c r="DC137" s="44"/>
      <c r="DD137" s="44"/>
      <c r="DE137" s="44"/>
      <c r="DF137" s="44"/>
      <c r="DG137" s="44"/>
      <c r="DH137" s="44"/>
      <c r="DI137" s="44"/>
      <c r="DJ137" s="44"/>
      <c r="DK137" s="44"/>
      <c r="DL137" s="44"/>
      <c r="DM137" s="44"/>
      <c r="DN137" s="44"/>
      <c r="DO137" s="44"/>
      <c r="DP137" s="44"/>
      <c r="DQ137" s="44"/>
      <c r="DR137" s="44"/>
      <c r="DS137" s="44"/>
      <c r="DT137" s="44"/>
      <c r="DU137" s="44"/>
      <c r="DV137" s="44"/>
      <c r="DW137" s="44"/>
      <c r="DX137" s="44"/>
      <c r="DY137" s="44"/>
      <c r="DZ137" s="44"/>
      <c r="EA137" s="44"/>
      <c r="EB137" s="44"/>
      <c r="EC137" s="44"/>
      <c r="ED137" s="44"/>
      <c r="EE137" s="44"/>
      <c r="EF137" s="44"/>
      <c r="EG137" s="44"/>
      <c r="EH137" s="44"/>
      <c r="EI137" s="44"/>
      <c r="EJ137" s="44"/>
      <c r="EK137" s="44"/>
      <c r="EL137" s="44"/>
      <c r="EM137" s="44"/>
      <c r="EN137" s="44"/>
      <c r="EO137" s="44"/>
      <c r="EP137" s="44"/>
      <c r="EQ137" s="44"/>
      <c r="ER137" s="44"/>
      <c r="ES137" s="44"/>
      <c r="ET137" s="44"/>
      <c r="EU137" s="44"/>
      <c r="EV137" s="44"/>
      <c r="EW137" s="44"/>
      <c r="EX137" s="44"/>
      <c r="EY137" s="44"/>
      <c r="EZ137" s="44"/>
      <c r="FA137" s="44"/>
      <c r="FB137" s="44"/>
      <c r="FC137" s="44"/>
      <c r="FD137" s="44"/>
      <c r="FE137" s="44"/>
      <c r="FF137" s="44"/>
      <c r="FG137" s="44"/>
      <c r="FH137" s="44"/>
      <c r="FI137" s="44"/>
      <c r="FJ137" s="44"/>
      <c r="FK137" s="44"/>
      <c r="FL137" s="44"/>
      <c r="FM137" s="44"/>
      <c r="FN137" s="44"/>
      <c r="FO137" s="44"/>
      <c r="FP137" s="44"/>
      <c r="FQ137" s="44"/>
      <c r="FR137" s="44"/>
      <c r="FS137" s="44"/>
      <c r="FT137" s="44"/>
      <c r="FU137" s="44"/>
      <c r="FV137" s="44"/>
      <c r="FW137" s="44"/>
      <c r="FX137" s="44"/>
      <c r="FY137" s="44"/>
      <c r="FZ137" s="44"/>
      <c r="GA137" s="44"/>
      <c r="GB137" s="44"/>
      <c r="GC137" s="44"/>
      <c r="GD137" s="44"/>
      <c r="GE137" s="44"/>
      <c r="GF137" s="44"/>
      <c r="GG137" s="44"/>
      <c r="GH137" s="44"/>
      <c r="GI137" s="44"/>
      <c r="GJ137" s="44"/>
      <c r="GK137" s="44"/>
      <c r="GL137" s="44"/>
      <c r="GM137" s="44"/>
      <c r="GN137" s="44"/>
      <c r="GO137" s="44"/>
      <c r="GP137" s="44"/>
      <c r="GQ137" s="44"/>
      <c r="GR137" s="44"/>
      <c r="GS137" s="44"/>
      <c r="GT137" s="44"/>
      <c r="GU137" s="44"/>
      <c r="GV137" s="44"/>
      <c r="GW137" s="44"/>
      <c r="GX137" s="44"/>
      <c r="GY137" s="44"/>
      <c r="GZ137" s="44"/>
      <c r="HA137" s="44"/>
      <c r="HB137" s="44"/>
      <c r="HC137" s="44"/>
      <c r="HD137" s="44"/>
      <c r="HE137" s="44"/>
      <c r="HF137" s="44"/>
      <c r="HG137" s="44"/>
      <c r="HH137" s="44"/>
      <c r="HI137" s="44"/>
      <c r="HJ137" s="44"/>
      <c r="HK137" s="44"/>
      <c r="HL137" s="44"/>
      <c r="HM137" s="44"/>
      <c r="HN137" s="44"/>
      <c r="HO137" s="44"/>
      <c r="HP137" s="44"/>
      <c r="HQ137" s="44"/>
      <c r="HR137" s="44"/>
      <c r="HS137" s="44"/>
      <c r="HT137" s="44"/>
      <c r="HU137" s="44"/>
      <c r="HV137" s="44"/>
      <c r="HW137" s="44"/>
      <c r="HX137" s="44"/>
      <c r="HY137" s="44"/>
      <c r="HZ137" s="44"/>
      <c r="IA137" s="44"/>
      <c r="IB137" s="44"/>
      <c r="IC137" s="44"/>
      <c r="ID137" s="44"/>
      <c r="IE137" s="44"/>
      <c r="IF137" s="44"/>
      <c r="IG137" s="44"/>
      <c r="IH137" s="44"/>
      <c r="II137" s="44"/>
      <c r="IJ137" s="44"/>
      <c r="IK137" s="44"/>
    </row>
    <row r="138" spans="1:245" ht="15.75" x14ac:dyDescent="0.2">
      <c r="A138" s="146">
        <v>23</v>
      </c>
      <c r="B138" s="99" t="s">
        <v>230</v>
      </c>
      <c r="C138" s="148">
        <v>2.66</v>
      </c>
      <c r="D138" s="101">
        <v>0.3</v>
      </c>
      <c r="E138" s="101">
        <v>0.3</v>
      </c>
      <c r="F138" s="101">
        <v>0.2</v>
      </c>
      <c r="G138" s="101">
        <v>70</v>
      </c>
      <c r="H138" s="102">
        <f t="shared" si="17"/>
        <v>2.0720000000000001</v>
      </c>
      <c r="I138" s="149"/>
      <c r="J138" s="150"/>
      <c r="K138" s="102"/>
      <c r="L138" s="101"/>
      <c r="M138" s="103">
        <v>0.4</v>
      </c>
      <c r="N138" s="102">
        <f t="shared" si="18"/>
        <v>3.2719999999999998</v>
      </c>
      <c r="O138" s="102">
        <f t="shared" si="21"/>
        <v>5.9320000000000004</v>
      </c>
      <c r="P138" s="147">
        <f t="shared" si="22"/>
        <v>593200</v>
      </c>
      <c r="Q138" s="147">
        <f t="shared" si="19"/>
        <v>31079.999999999996</v>
      </c>
      <c r="R138" s="147">
        <f t="shared" si="20"/>
        <v>562120</v>
      </c>
      <c r="S138" s="147">
        <v>6</v>
      </c>
      <c r="T138" s="147">
        <f t="shared" si="23"/>
        <v>3372720</v>
      </c>
      <c r="U138" s="97"/>
      <c r="V138" s="112">
        <f t="shared" ref="V138:V154" ca="1" si="24">SUMIF(B:T,B138,T:T)</f>
        <v>3372720</v>
      </c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  <c r="CD138" s="44"/>
      <c r="CE138" s="44"/>
      <c r="CF138" s="44"/>
      <c r="CG138" s="44"/>
      <c r="CH138" s="44"/>
      <c r="CI138" s="44"/>
      <c r="CJ138" s="44"/>
      <c r="CK138" s="44"/>
      <c r="CL138" s="44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44"/>
      <c r="DB138" s="44"/>
      <c r="DC138" s="44"/>
      <c r="DD138" s="44"/>
      <c r="DE138" s="44"/>
      <c r="DF138" s="44"/>
      <c r="DG138" s="44"/>
      <c r="DH138" s="44"/>
      <c r="DI138" s="44"/>
      <c r="DJ138" s="44"/>
      <c r="DK138" s="44"/>
      <c r="DL138" s="44"/>
      <c r="DM138" s="44"/>
      <c r="DN138" s="44"/>
      <c r="DO138" s="44"/>
      <c r="DP138" s="44"/>
      <c r="DQ138" s="44"/>
      <c r="DR138" s="44"/>
      <c r="DS138" s="44"/>
      <c r="DT138" s="44"/>
      <c r="DU138" s="44"/>
      <c r="DV138" s="44"/>
      <c r="DW138" s="44"/>
      <c r="DX138" s="44"/>
      <c r="DY138" s="44"/>
      <c r="DZ138" s="44"/>
      <c r="EA138" s="44"/>
      <c r="EB138" s="44"/>
      <c r="EC138" s="44"/>
      <c r="ED138" s="44"/>
      <c r="EE138" s="44"/>
      <c r="EF138" s="44"/>
      <c r="EG138" s="44"/>
      <c r="EH138" s="44"/>
      <c r="EI138" s="44"/>
      <c r="EJ138" s="44"/>
      <c r="EK138" s="44"/>
      <c r="EL138" s="44"/>
      <c r="EM138" s="44"/>
      <c r="EN138" s="44"/>
      <c r="EO138" s="44"/>
      <c r="EP138" s="44"/>
      <c r="EQ138" s="44"/>
      <c r="ER138" s="44"/>
      <c r="ES138" s="44"/>
      <c r="ET138" s="44"/>
      <c r="EU138" s="44"/>
      <c r="EV138" s="44"/>
      <c r="EW138" s="44"/>
      <c r="EX138" s="44"/>
      <c r="EY138" s="44"/>
      <c r="EZ138" s="44"/>
      <c r="FA138" s="44"/>
      <c r="FB138" s="44"/>
      <c r="FC138" s="44"/>
      <c r="FD138" s="44"/>
      <c r="FE138" s="44"/>
      <c r="FF138" s="44"/>
      <c r="FG138" s="44"/>
      <c r="FH138" s="44"/>
      <c r="FI138" s="44"/>
      <c r="FJ138" s="44"/>
      <c r="FK138" s="44"/>
      <c r="FL138" s="44"/>
      <c r="FM138" s="44"/>
      <c r="FN138" s="44"/>
      <c r="FO138" s="44"/>
      <c r="FP138" s="44"/>
      <c r="FQ138" s="44"/>
      <c r="FR138" s="44"/>
      <c r="FS138" s="44"/>
      <c r="FT138" s="44"/>
      <c r="FU138" s="44"/>
      <c r="FV138" s="44"/>
      <c r="FW138" s="44"/>
      <c r="FX138" s="44"/>
      <c r="FY138" s="44"/>
      <c r="FZ138" s="44"/>
      <c r="GA138" s="44"/>
      <c r="GB138" s="44"/>
      <c r="GC138" s="44"/>
      <c r="GD138" s="44"/>
      <c r="GE138" s="44"/>
      <c r="GF138" s="44"/>
      <c r="GG138" s="44"/>
      <c r="GH138" s="44"/>
      <c r="GI138" s="44"/>
      <c r="GJ138" s="44"/>
      <c r="GK138" s="44"/>
      <c r="GL138" s="44"/>
      <c r="GM138" s="44"/>
      <c r="GN138" s="44"/>
      <c r="GO138" s="44"/>
      <c r="GP138" s="44"/>
      <c r="GQ138" s="44"/>
      <c r="GR138" s="44"/>
      <c r="GS138" s="44"/>
      <c r="GT138" s="44"/>
      <c r="GU138" s="44"/>
      <c r="GV138" s="44"/>
      <c r="GW138" s="44"/>
      <c r="GX138" s="44"/>
      <c r="GY138" s="44"/>
      <c r="GZ138" s="44"/>
      <c r="HA138" s="44"/>
      <c r="HB138" s="44"/>
      <c r="HC138" s="44"/>
      <c r="HD138" s="44"/>
      <c r="HE138" s="44"/>
      <c r="HF138" s="44"/>
      <c r="HG138" s="44"/>
      <c r="HH138" s="44"/>
      <c r="HI138" s="44"/>
      <c r="HJ138" s="44"/>
      <c r="HK138" s="44"/>
      <c r="HL138" s="44"/>
      <c r="HM138" s="44"/>
      <c r="HN138" s="44"/>
      <c r="HO138" s="44"/>
      <c r="HP138" s="44"/>
      <c r="HQ138" s="44"/>
      <c r="HR138" s="44"/>
      <c r="HS138" s="44"/>
      <c r="HT138" s="44"/>
      <c r="HU138" s="44"/>
      <c r="HV138" s="44"/>
      <c r="HW138" s="44"/>
      <c r="HX138" s="44"/>
      <c r="HY138" s="44"/>
      <c r="HZ138" s="44"/>
      <c r="IA138" s="44"/>
      <c r="IB138" s="44"/>
      <c r="IC138" s="44"/>
      <c r="ID138" s="44"/>
      <c r="IE138" s="44"/>
      <c r="IF138" s="44"/>
      <c r="IG138" s="44"/>
      <c r="IH138" s="44"/>
      <c r="II138" s="44"/>
      <c r="IJ138" s="44"/>
      <c r="IK138" s="44"/>
    </row>
    <row r="139" spans="1:245" ht="15.75" x14ac:dyDescent="0.2">
      <c r="A139" s="146">
        <v>24</v>
      </c>
      <c r="B139" s="99" t="s">
        <v>232</v>
      </c>
      <c r="C139" s="148">
        <v>4.0599999999999996</v>
      </c>
      <c r="D139" s="101"/>
      <c r="E139" s="101">
        <v>0.3</v>
      </c>
      <c r="F139" s="101">
        <v>0.2</v>
      </c>
      <c r="G139" s="101">
        <v>40</v>
      </c>
      <c r="H139" s="102">
        <f t="shared" si="17"/>
        <v>1.7214399999999999</v>
      </c>
      <c r="I139" s="149"/>
      <c r="J139" s="157">
        <v>6</v>
      </c>
      <c r="K139" s="102">
        <f>C139*J139/100</f>
        <v>0.24359999999999998</v>
      </c>
      <c r="L139" s="101"/>
      <c r="M139" s="103">
        <v>0.4</v>
      </c>
      <c r="N139" s="102">
        <f t="shared" si="18"/>
        <v>2.8650399999999996</v>
      </c>
      <c r="O139" s="102">
        <f t="shared" si="21"/>
        <v>6.9250399999999992</v>
      </c>
      <c r="P139" s="147">
        <f t="shared" si="22"/>
        <v>692503.99999999988</v>
      </c>
      <c r="Q139" s="147">
        <f t="shared" si="19"/>
        <v>45187.799999999996</v>
      </c>
      <c r="R139" s="147">
        <f t="shared" si="20"/>
        <v>647316.19999999984</v>
      </c>
      <c r="S139" s="147">
        <v>6</v>
      </c>
      <c r="T139" s="147">
        <f t="shared" si="23"/>
        <v>3883897.1999999993</v>
      </c>
      <c r="U139" s="97"/>
      <c r="V139" s="112">
        <f t="shared" ca="1" si="24"/>
        <v>3883897.1999999993</v>
      </c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44"/>
      <c r="CC139" s="44"/>
      <c r="CD139" s="44"/>
      <c r="CE139" s="44"/>
      <c r="CF139" s="44"/>
      <c r="CG139" s="44"/>
      <c r="CH139" s="44"/>
      <c r="CI139" s="44"/>
      <c r="CJ139" s="44"/>
      <c r="CK139" s="44"/>
      <c r="CL139" s="44"/>
      <c r="CM139" s="44"/>
      <c r="CN139" s="44"/>
      <c r="CO139" s="44"/>
      <c r="CP139" s="44"/>
      <c r="CQ139" s="44"/>
      <c r="CR139" s="44"/>
      <c r="CS139" s="44"/>
      <c r="CT139" s="44"/>
      <c r="CU139" s="44"/>
      <c r="CV139" s="44"/>
      <c r="CW139" s="44"/>
      <c r="CX139" s="44"/>
      <c r="CY139" s="44"/>
      <c r="CZ139" s="44"/>
      <c r="DA139" s="44"/>
      <c r="DB139" s="44"/>
      <c r="DC139" s="44"/>
      <c r="DD139" s="44"/>
      <c r="DE139" s="44"/>
      <c r="DF139" s="44"/>
      <c r="DG139" s="44"/>
      <c r="DH139" s="44"/>
      <c r="DI139" s="44"/>
      <c r="DJ139" s="44"/>
      <c r="DK139" s="44"/>
      <c r="DL139" s="44"/>
      <c r="DM139" s="44"/>
      <c r="DN139" s="44"/>
      <c r="DO139" s="44"/>
      <c r="DP139" s="44"/>
      <c r="DQ139" s="44"/>
      <c r="DR139" s="44"/>
      <c r="DS139" s="44"/>
      <c r="DT139" s="44"/>
      <c r="DU139" s="44"/>
      <c r="DV139" s="44"/>
      <c r="DW139" s="44"/>
      <c r="DX139" s="44"/>
      <c r="DY139" s="44"/>
      <c r="DZ139" s="44"/>
      <c r="EA139" s="44"/>
      <c r="EB139" s="44"/>
      <c r="EC139" s="44"/>
      <c r="ED139" s="44"/>
      <c r="EE139" s="44"/>
      <c r="EF139" s="44"/>
      <c r="EG139" s="44"/>
      <c r="EH139" s="44"/>
      <c r="EI139" s="44"/>
      <c r="EJ139" s="44"/>
      <c r="EK139" s="44"/>
      <c r="EL139" s="44"/>
      <c r="EM139" s="44"/>
      <c r="EN139" s="44"/>
      <c r="EO139" s="44"/>
      <c r="EP139" s="44"/>
      <c r="EQ139" s="44"/>
      <c r="ER139" s="44"/>
      <c r="ES139" s="44"/>
      <c r="ET139" s="44"/>
      <c r="EU139" s="44"/>
      <c r="EV139" s="44"/>
      <c r="EW139" s="44"/>
      <c r="EX139" s="44"/>
      <c r="EY139" s="44"/>
      <c r="EZ139" s="44"/>
      <c r="FA139" s="44"/>
      <c r="FB139" s="44"/>
      <c r="FC139" s="44"/>
      <c r="FD139" s="44"/>
      <c r="FE139" s="44"/>
      <c r="FF139" s="44"/>
      <c r="FG139" s="44"/>
      <c r="FH139" s="44"/>
      <c r="FI139" s="44"/>
      <c r="FJ139" s="44"/>
      <c r="FK139" s="44"/>
      <c r="FL139" s="44"/>
      <c r="FM139" s="44"/>
      <c r="FN139" s="44"/>
      <c r="FO139" s="44"/>
      <c r="FP139" s="44"/>
      <c r="FQ139" s="44"/>
      <c r="FR139" s="44"/>
      <c r="FS139" s="44"/>
      <c r="FT139" s="44"/>
      <c r="FU139" s="44"/>
      <c r="FV139" s="44"/>
      <c r="FW139" s="44"/>
      <c r="FX139" s="44"/>
      <c r="FY139" s="44"/>
      <c r="FZ139" s="44"/>
      <c r="GA139" s="44"/>
      <c r="GB139" s="44"/>
      <c r="GC139" s="44"/>
      <c r="GD139" s="44"/>
      <c r="GE139" s="44"/>
      <c r="GF139" s="44"/>
      <c r="GG139" s="44"/>
      <c r="GH139" s="44"/>
      <c r="GI139" s="44"/>
      <c r="GJ139" s="44"/>
      <c r="GK139" s="44"/>
      <c r="GL139" s="44"/>
      <c r="GM139" s="44"/>
      <c r="GN139" s="44"/>
      <c r="GO139" s="44"/>
      <c r="GP139" s="44"/>
      <c r="GQ139" s="44"/>
      <c r="GR139" s="44"/>
      <c r="GS139" s="44"/>
      <c r="GT139" s="44"/>
      <c r="GU139" s="44"/>
      <c r="GV139" s="44"/>
      <c r="GW139" s="44"/>
      <c r="GX139" s="44"/>
      <c r="GY139" s="44"/>
      <c r="GZ139" s="44"/>
      <c r="HA139" s="44"/>
      <c r="HB139" s="44"/>
      <c r="HC139" s="44"/>
      <c r="HD139" s="44"/>
      <c r="HE139" s="44"/>
      <c r="HF139" s="44"/>
      <c r="HG139" s="44"/>
      <c r="HH139" s="44"/>
      <c r="HI139" s="44"/>
      <c r="HJ139" s="44"/>
      <c r="HK139" s="44"/>
      <c r="HL139" s="44"/>
      <c r="HM139" s="44"/>
      <c r="HN139" s="44"/>
      <c r="HO139" s="44"/>
      <c r="HP139" s="44"/>
      <c r="HQ139" s="44"/>
      <c r="HR139" s="44"/>
      <c r="HS139" s="44"/>
      <c r="HT139" s="44"/>
      <c r="HU139" s="44"/>
      <c r="HV139" s="44"/>
      <c r="HW139" s="44"/>
      <c r="HX139" s="44"/>
      <c r="HY139" s="44"/>
      <c r="HZ139" s="44"/>
      <c r="IA139" s="44"/>
      <c r="IB139" s="44"/>
      <c r="IC139" s="44"/>
      <c r="ID139" s="44"/>
      <c r="IE139" s="44"/>
      <c r="IF139" s="44"/>
      <c r="IG139" s="44"/>
      <c r="IH139" s="44"/>
      <c r="II139" s="44"/>
      <c r="IJ139" s="44"/>
      <c r="IK139" s="44"/>
    </row>
    <row r="140" spans="1:245" ht="15.75" x14ac:dyDescent="0.2">
      <c r="A140" s="146">
        <v>25</v>
      </c>
      <c r="B140" s="99" t="s">
        <v>234</v>
      </c>
      <c r="C140" s="148">
        <v>2.67</v>
      </c>
      <c r="D140" s="101"/>
      <c r="E140" s="101">
        <v>0.3</v>
      </c>
      <c r="F140" s="101">
        <v>0.2</v>
      </c>
      <c r="G140" s="101">
        <v>40</v>
      </c>
      <c r="H140" s="102">
        <f t="shared" si="17"/>
        <v>1.0680000000000001</v>
      </c>
      <c r="I140" s="149"/>
      <c r="J140" s="150"/>
      <c r="K140" s="148"/>
      <c r="L140" s="101"/>
      <c r="M140" s="103">
        <v>0.4</v>
      </c>
      <c r="N140" s="102">
        <f t="shared" si="18"/>
        <v>1.968</v>
      </c>
      <c r="O140" s="102">
        <f t="shared" si="21"/>
        <v>4.6379999999999999</v>
      </c>
      <c r="P140" s="147">
        <f t="shared" si="22"/>
        <v>463800</v>
      </c>
      <c r="Q140" s="147">
        <f t="shared" si="19"/>
        <v>28035</v>
      </c>
      <c r="R140" s="147">
        <f t="shared" si="20"/>
        <v>435765</v>
      </c>
      <c r="S140" s="147">
        <v>6</v>
      </c>
      <c r="T140" s="147">
        <f t="shared" si="23"/>
        <v>2614590</v>
      </c>
      <c r="U140" s="97"/>
      <c r="V140" s="112">
        <f t="shared" ca="1" si="24"/>
        <v>2614590</v>
      </c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4"/>
      <c r="BD140" s="44"/>
      <c r="BE140" s="44"/>
      <c r="BF140" s="44"/>
      <c r="BG140" s="44"/>
      <c r="BH140" s="44"/>
      <c r="BI140" s="44"/>
      <c r="BJ140" s="44"/>
      <c r="BK140" s="44"/>
      <c r="BL140" s="44"/>
      <c r="BM140" s="44"/>
      <c r="BN140" s="44"/>
      <c r="BO140" s="44"/>
      <c r="BP140" s="44"/>
      <c r="BQ140" s="44"/>
      <c r="BR140" s="44"/>
      <c r="BS140" s="44"/>
      <c r="BT140" s="44"/>
      <c r="BU140" s="44"/>
      <c r="BV140" s="44"/>
      <c r="BW140" s="44"/>
      <c r="BX140" s="44"/>
      <c r="BY140" s="44"/>
      <c r="BZ140" s="44"/>
      <c r="CA140" s="44"/>
      <c r="CB140" s="44"/>
      <c r="CC140" s="44"/>
      <c r="CD140" s="44"/>
      <c r="CE140" s="44"/>
      <c r="CF140" s="44"/>
      <c r="CG140" s="44"/>
      <c r="CH140" s="44"/>
      <c r="CI140" s="44"/>
      <c r="CJ140" s="44"/>
      <c r="CK140" s="44"/>
      <c r="CL140" s="44"/>
      <c r="CM140" s="44"/>
      <c r="CN140" s="44"/>
      <c r="CO140" s="44"/>
      <c r="CP140" s="44"/>
      <c r="CQ140" s="44"/>
      <c r="CR140" s="44"/>
      <c r="CS140" s="44"/>
      <c r="CT140" s="44"/>
      <c r="CU140" s="44"/>
      <c r="CV140" s="44"/>
      <c r="CW140" s="44"/>
      <c r="CX140" s="44"/>
      <c r="CY140" s="44"/>
      <c r="CZ140" s="44"/>
      <c r="DA140" s="44"/>
      <c r="DB140" s="44"/>
      <c r="DC140" s="44"/>
      <c r="DD140" s="44"/>
      <c r="DE140" s="44"/>
      <c r="DF140" s="44"/>
      <c r="DG140" s="44"/>
      <c r="DH140" s="44"/>
      <c r="DI140" s="44"/>
      <c r="DJ140" s="44"/>
      <c r="DK140" s="44"/>
      <c r="DL140" s="44"/>
      <c r="DM140" s="44"/>
      <c r="DN140" s="44"/>
      <c r="DO140" s="44"/>
      <c r="DP140" s="44"/>
      <c r="DQ140" s="44"/>
      <c r="DR140" s="44"/>
      <c r="DS140" s="44"/>
      <c r="DT140" s="44"/>
      <c r="DU140" s="44"/>
      <c r="DV140" s="44"/>
      <c r="DW140" s="44"/>
      <c r="DX140" s="44"/>
      <c r="DY140" s="44"/>
      <c r="DZ140" s="44"/>
      <c r="EA140" s="44"/>
      <c r="EB140" s="44"/>
      <c r="EC140" s="44"/>
      <c r="ED140" s="44"/>
      <c r="EE140" s="44"/>
      <c r="EF140" s="44"/>
      <c r="EG140" s="44"/>
      <c r="EH140" s="44"/>
      <c r="EI140" s="44"/>
      <c r="EJ140" s="44"/>
      <c r="EK140" s="44"/>
      <c r="EL140" s="44"/>
      <c r="EM140" s="44"/>
      <c r="EN140" s="44"/>
      <c r="EO140" s="44"/>
      <c r="EP140" s="44"/>
      <c r="EQ140" s="44"/>
      <c r="ER140" s="44"/>
      <c r="ES140" s="44"/>
      <c r="ET140" s="44"/>
      <c r="EU140" s="44"/>
      <c r="EV140" s="44"/>
      <c r="EW140" s="44"/>
      <c r="EX140" s="44"/>
      <c r="EY140" s="44"/>
      <c r="EZ140" s="44"/>
      <c r="FA140" s="44"/>
      <c r="FB140" s="44"/>
      <c r="FC140" s="44"/>
      <c r="FD140" s="44"/>
      <c r="FE140" s="44"/>
      <c r="FF140" s="44"/>
      <c r="FG140" s="44"/>
      <c r="FH140" s="44"/>
      <c r="FI140" s="44"/>
      <c r="FJ140" s="44"/>
      <c r="FK140" s="44"/>
      <c r="FL140" s="44"/>
      <c r="FM140" s="44"/>
      <c r="FN140" s="44"/>
      <c r="FO140" s="44"/>
      <c r="FP140" s="44"/>
      <c r="FQ140" s="44"/>
      <c r="FR140" s="44"/>
      <c r="FS140" s="44"/>
      <c r="FT140" s="44"/>
      <c r="FU140" s="44"/>
      <c r="FV140" s="44"/>
      <c r="FW140" s="44"/>
      <c r="FX140" s="44"/>
      <c r="FY140" s="44"/>
      <c r="FZ140" s="44"/>
      <c r="GA140" s="44"/>
      <c r="GB140" s="44"/>
      <c r="GC140" s="44"/>
      <c r="GD140" s="44"/>
      <c r="GE140" s="44"/>
      <c r="GF140" s="44"/>
      <c r="GG140" s="44"/>
      <c r="GH140" s="44"/>
      <c r="GI140" s="44"/>
      <c r="GJ140" s="44"/>
      <c r="GK140" s="44"/>
      <c r="GL140" s="44"/>
      <c r="GM140" s="44"/>
      <c r="GN140" s="44"/>
      <c r="GO140" s="44"/>
      <c r="GP140" s="44"/>
      <c r="GQ140" s="44"/>
      <c r="GR140" s="44"/>
      <c r="GS140" s="44"/>
      <c r="GT140" s="44"/>
      <c r="GU140" s="44"/>
      <c r="GV140" s="44"/>
      <c r="GW140" s="44"/>
      <c r="GX140" s="44"/>
      <c r="GY140" s="44"/>
      <c r="GZ140" s="44"/>
      <c r="HA140" s="44"/>
      <c r="HB140" s="44"/>
      <c r="HC140" s="44"/>
      <c r="HD140" s="44"/>
      <c r="HE140" s="44"/>
      <c r="HF140" s="44"/>
      <c r="HG140" s="44"/>
      <c r="HH140" s="44"/>
      <c r="HI140" s="44"/>
      <c r="HJ140" s="44"/>
      <c r="HK140" s="44"/>
      <c r="HL140" s="44"/>
      <c r="HM140" s="44"/>
      <c r="HN140" s="44"/>
      <c r="HO140" s="44"/>
      <c r="HP140" s="44"/>
      <c r="HQ140" s="44"/>
      <c r="HR140" s="44"/>
      <c r="HS140" s="44"/>
      <c r="HT140" s="44"/>
      <c r="HU140" s="44"/>
      <c r="HV140" s="44"/>
      <c r="HW140" s="44"/>
      <c r="HX140" s="44"/>
      <c r="HY140" s="44"/>
      <c r="HZ140" s="44"/>
      <c r="IA140" s="44"/>
      <c r="IB140" s="44"/>
      <c r="IC140" s="44"/>
      <c r="ID140" s="44"/>
      <c r="IE140" s="44"/>
      <c r="IF140" s="44"/>
      <c r="IG140" s="44"/>
      <c r="IH140" s="44"/>
      <c r="II140" s="44"/>
      <c r="IJ140" s="44"/>
      <c r="IK140" s="44"/>
    </row>
    <row r="141" spans="1:245" ht="15.75" x14ac:dyDescent="0.2">
      <c r="A141" s="146">
        <v>26</v>
      </c>
      <c r="B141" s="99" t="s">
        <v>236</v>
      </c>
      <c r="C141" s="148">
        <v>2</v>
      </c>
      <c r="D141" s="101"/>
      <c r="E141" s="101">
        <v>0.3</v>
      </c>
      <c r="F141" s="103">
        <v>0.2</v>
      </c>
      <c r="G141" s="101">
        <v>40</v>
      </c>
      <c r="H141" s="102">
        <f t="shared" si="17"/>
        <v>0.8</v>
      </c>
      <c r="I141" s="159"/>
      <c r="J141" s="157"/>
      <c r="K141" s="102"/>
      <c r="L141" s="101"/>
      <c r="M141" s="103">
        <v>0.4</v>
      </c>
      <c r="N141" s="102">
        <f t="shared" si="18"/>
        <v>1.7000000000000002</v>
      </c>
      <c r="O141" s="102">
        <f t="shared" si="21"/>
        <v>3.7</v>
      </c>
      <c r="P141" s="147">
        <f t="shared" si="22"/>
        <v>370000</v>
      </c>
      <c r="Q141" s="147">
        <f t="shared" si="19"/>
        <v>21000</v>
      </c>
      <c r="R141" s="147">
        <f t="shared" si="20"/>
        <v>349000</v>
      </c>
      <c r="S141" s="147">
        <v>6</v>
      </c>
      <c r="T141" s="147">
        <f t="shared" si="23"/>
        <v>2094000</v>
      </c>
      <c r="U141" s="97"/>
      <c r="V141" s="112">
        <f t="shared" ca="1" si="24"/>
        <v>2094000</v>
      </c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44"/>
      <c r="BR141" s="44"/>
      <c r="BS141" s="44"/>
      <c r="BT141" s="44"/>
      <c r="BU141" s="44"/>
      <c r="BV141" s="44"/>
      <c r="BW141" s="44"/>
      <c r="BX141" s="44"/>
      <c r="BY141" s="44"/>
      <c r="BZ141" s="44"/>
      <c r="CA141" s="44"/>
      <c r="CB141" s="44"/>
      <c r="CC141" s="44"/>
      <c r="CD141" s="44"/>
      <c r="CE141" s="44"/>
      <c r="CF141" s="44"/>
      <c r="CG141" s="44"/>
      <c r="CH141" s="44"/>
      <c r="CI141" s="44"/>
      <c r="CJ141" s="44"/>
      <c r="CK141" s="44"/>
      <c r="CL141" s="44"/>
      <c r="CM141" s="44"/>
      <c r="CN141" s="44"/>
      <c r="CO141" s="44"/>
      <c r="CP141" s="44"/>
      <c r="CQ141" s="44"/>
      <c r="CR141" s="44"/>
      <c r="CS141" s="44"/>
      <c r="CT141" s="44"/>
      <c r="CU141" s="44"/>
      <c r="CV141" s="44"/>
      <c r="CW141" s="44"/>
      <c r="CX141" s="44"/>
      <c r="CY141" s="44"/>
      <c r="CZ141" s="44"/>
      <c r="DA141" s="44"/>
      <c r="DB141" s="44"/>
      <c r="DC141" s="44"/>
      <c r="DD141" s="44"/>
      <c r="DE141" s="44"/>
      <c r="DF141" s="44"/>
      <c r="DG141" s="44"/>
      <c r="DH141" s="44"/>
      <c r="DI141" s="44"/>
      <c r="DJ141" s="44"/>
      <c r="DK141" s="44"/>
      <c r="DL141" s="44"/>
      <c r="DM141" s="44"/>
      <c r="DN141" s="44"/>
      <c r="DO141" s="44"/>
      <c r="DP141" s="44"/>
      <c r="DQ141" s="44"/>
      <c r="DR141" s="44"/>
      <c r="DS141" s="44"/>
      <c r="DT141" s="44"/>
      <c r="DU141" s="44"/>
      <c r="DV141" s="44"/>
      <c r="DW141" s="44"/>
      <c r="DX141" s="44"/>
      <c r="DY141" s="44"/>
      <c r="DZ141" s="44"/>
      <c r="EA141" s="44"/>
      <c r="EB141" s="44"/>
      <c r="EC141" s="44"/>
      <c r="ED141" s="44"/>
      <c r="EE141" s="44"/>
      <c r="EF141" s="44"/>
      <c r="EG141" s="44"/>
      <c r="EH141" s="44"/>
      <c r="EI141" s="44"/>
      <c r="EJ141" s="44"/>
      <c r="EK141" s="44"/>
      <c r="EL141" s="44"/>
      <c r="EM141" s="44"/>
      <c r="EN141" s="44"/>
      <c r="EO141" s="44"/>
      <c r="EP141" s="44"/>
      <c r="EQ141" s="44"/>
      <c r="ER141" s="44"/>
      <c r="ES141" s="44"/>
      <c r="ET141" s="44"/>
      <c r="EU141" s="44"/>
      <c r="EV141" s="44"/>
      <c r="EW141" s="44"/>
      <c r="EX141" s="44"/>
      <c r="EY141" s="44"/>
      <c r="EZ141" s="44"/>
      <c r="FA141" s="44"/>
      <c r="FB141" s="44"/>
      <c r="FC141" s="44"/>
      <c r="FD141" s="44"/>
      <c r="FE141" s="44"/>
      <c r="FF141" s="44"/>
      <c r="FG141" s="44"/>
      <c r="FH141" s="44"/>
      <c r="FI141" s="44"/>
      <c r="FJ141" s="44"/>
      <c r="FK141" s="44"/>
      <c r="FL141" s="44"/>
      <c r="FM141" s="44"/>
      <c r="FN141" s="44"/>
      <c r="FO141" s="44"/>
      <c r="FP141" s="44"/>
      <c r="FQ141" s="44"/>
      <c r="FR141" s="44"/>
      <c r="FS141" s="44"/>
      <c r="FT141" s="44"/>
      <c r="FU141" s="44"/>
      <c r="FV141" s="44"/>
      <c r="FW141" s="44"/>
      <c r="FX141" s="44"/>
      <c r="FY141" s="44"/>
      <c r="FZ141" s="44"/>
      <c r="GA141" s="44"/>
      <c r="GB141" s="44"/>
      <c r="GC141" s="44"/>
      <c r="GD141" s="44"/>
      <c r="GE141" s="44"/>
      <c r="GF141" s="44"/>
      <c r="GG141" s="44"/>
      <c r="GH141" s="44"/>
      <c r="GI141" s="44"/>
      <c r="GJ141" s="44"/>
      <c r="GK141" s="44"/>
      <c r="GL141" s="44"/>
      <c r="GM141" s="44"/>
      <c r="GN141" s="44"/>
      <c r="GO141" s="44"/>
      <c r="GP141" s="44"/>
      <c r="GQ141" s="44"/>
      <c r="GR141" s="44"/>
      <c r="GS141" s="44"/>
      <c r="GT141" s="44"/>
      <c r="GU141" s="44"/>
      <c r="GV141" s="44"/>
      <c r="GW141" s="44"/>
      <c r="GX141" s="44"/>
      <c r="GY141" s="44"/>
      <c r="GZ141" s="44"/>
      <c r="HA141" s="44"/>
      <c r="HB141" s="44"/>
      <c r="HC141" s="44"/>
      <c r="HD141" s="44"/>
      <c r="HE141" s="44"/>
      <c r="HF141" s="44"/>
      <c r="HG141" s="44"/>
      <c r="HH141" s="44"/>
      <c r="HI141" s="44"/>
      <c r="HJ141" s="44"/>
      <c r="HK141" s="44"/>
      <c r="HL141" s="44"/>
      <c r="HM141" s="44"/>
      <c r="HN141" s="44"/>
      <c r="HO141" s="44"/>
      <c r="HP141" s="44"/>
      <c r="HQ141" s="44"/>
      <c r="HR141" s="44"/>
      <c r="HS141" s="44"/>
      <c r="HT141" s="44"/>
      <c r="HU141" s="44"/>
      <c r="HV141" s="44"/>
      <c r="HW141" s="44"/>
      <c r="HX141" s="44"/>
      <c r="HY141" s="44"/>
      <c r="HZ141" s="44"/>
      <c r="IA141" s="44"/>
      <c r="IB141" s="44"/>
      <c r="IC141" s="44"/>
      <c r="ID141" s="44"/>
      <c r="IE141" s="44"/>
      <c r="IF141" s="44"/>
      <c r="IG141" s="44"/>
      <c r="IH141" s="44"/>
      <c r="II141" s="44"/>
      <c r="IJ141" s="44"/>
      <c r="IK141" s="44"/>
    </row>
    <row r="142" spans="1:245" ht="15.75" x14ac:dyDescent="0.2">
      <c r="A142" s="146">
        <v>27</v>
      </c>
      <c r="B142" s="99" t="s">
        <v>238</v>
      </c>
      <c r="C142" s="148">
        <v>2.66</v>
      </c>
      <c r="D142" s="101"/>
      <c r="E142" s="101">
        <v>0.3</v>
      </c>
      <c r="F142" s="101">
        <v>0.2</v>
      </c>
      <c r="G142" s="101">
        <v>40</v>
      </c>
      <c r="H142" s="102">
        <f t="shared" si="17"/>
        <v>1.0640000000000001</v>
      </c>
      <c r="I142" s="149"/>
      <c r="J142" s="155"/>
      <c r="K142" s="102"/>
      <c r="L142" s="101"/>
      <c r="M142" s="103">
        <v>0.4</v>
      </c>
      <c r="N142" s="102">
        <f t="shared" si="18"/>
        <v>1.964</v>
      </c>
      <c r="O142" s="102">
        <f t="shared" si="21"/>
        <v>4.6240000000000006</v>
      </c>
      <c r="P142" s="147">
        <f t="shared" si="22"/>
        <v>462400.00000000006</v>
      </c>
      <c r="Q142" s="147">
        <f t="shared" si="19"/>
        <v>27930</v>
      </c>
      <c r="R142" s="147">
        <f t="shared" si="20"/>
        <v>434470.00000000006</v>
      </c>
      <c r="S142" s="147">
        <v>6</v>
      </c>
      <c r="T142" s="147">
        <f t="shared" si="23"/>
        <v>2606820.0000000005</v>
      </c>
      <c r="U142" s="97"/>
      <c r="V142" s="112">
        <f t="shared" ca="1" si="24"/>
        <v>2606820.0000000005</v>
      </c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4"/>
      <c r="BR142" s="44"/>
      <c r="BS142" s="44"/>
      <c r="BT142" s="44"/>
      <c r="BU142" s="44"/>
      <c r="BV142" s="44"/>
      <c r="BW142" s="44"/>
      <c r="BX142" s="44"/>
      <c r="BY142" s="44"/>
      <c r="BZ142" s="44"/>
      <c r="CA142" s="44"/>
      <c r="CB142" s="44"/>
      <c r="CC142" s="44"/>
      <c r="CD142" s="44"/>
      <c r="CE142" s="44"/>
      <c r="CF142" s="44"/>
      <c r="CG142" s="44"/>
      <c r="CH142" s="44"/>
      <c r="CI142" s="44"/>
      <c r="CJ142" s="44"/>
      <c r="CK142" s="44"/>
      <c r="CL142" s="44"/>
      <c r="CM142" s="44"/>
      <c r="CN142" s="44"/>
      <c r="CO142" s="44"/>
      <c r="CP142" s="44"/>
      <c r="CQ142" s="44"/>
      <c r="CR142" s="44"/>
      <c r="CS142" s="44"/>
      <c r="CT142" s="44"/>
      <c r="CU142" s="44"/>
      <c r="CV142" s="44"/>
      <c r="CW142" s="44"/>
      <c r="CX142" s="44"/>
      <c r="CY142" s="44"/>
      <c r="CZ142" s="44"/>
      <c r="DA142" s="44"/>
      <c r="DB142" s="44"/>
      <c r="DC142" s="44"/>
      <c r="DD142" s="44"/>
      <c r="DE142" s="44"/>
      <c r="DF142" s="44"/>
      <c r="DG142" s="44"/>
      <c r="DH142" s="44"/>
      <c r="DI142" s="44"/>
      <c r="DJ142" s="44"/>
      <c r="DK142" s="44"/>
      <c r="DL142" s="44"/>
      <c r="DM142" s="44"/>
      <c r="DN142" s="44"/>
      <c r="DO142" s="44"/>
      <c r="DP142" s="44"/>
      <c r="DQ142" s="44"/>
      <c r="DR142" s="44"/>
      <c r="DS142" s="44"/>
      <c r="DT142" s="44"/>
      <c r="DU142" s="44"/>
      <c r="DV142" s="44"/>
      <c r="DW142" s="44"/>
      <c r="DX142" s="44"/>
      <c r="DY142" s="44"/>
      <c r="DZ142" s="44"/>
      <c r="EA142" s="44"/>
      <c r="EB142" s="44"/>
      <c r="EC142" s="44"/>
      <c r="ED142" s="44"/>
      <c r="EE142" s="44"/>
      <c r="EF142" s="44"/>
      <c r="EG142" s="44"/>
      <c r="EH142" s="44"/>
      <c r="EI142" s="44"/>
      <c r="EJ142" s="44"/>
      <c r="EK142" s="44"/>
      <c r="EL142" s="44"/>
      <c r="EM142" s="44"/>
      <c r="EN142" s="44"/>
      <c r="EO142" s="44"/>
      <c r="EP142" s="44"/>
      <c r="EQ142" s="44"/>
      <c r="ER142" s="44"/>
      <c r="ES142" s="44"/>
      <c r="ET142" s="44"/>
      <c r="EU142" s="44"/>
      <c r="EV142" s="44"/>
      <c r="EW142" s="44"/>
      <c r="EX142" s="44"/>
      <c r="EY142" s="44"/>
      <c r="EZ142" s="44"/>
      <c r="FA142" s="44"/>
      <c r="FB142" s="44"/>
      <c r="FC142" s="44"/>
      <c r="FD142" s="44"/>
      <c r="FE142" s="44"/>
      <c r="FF142" s="44"/>
      <c r="FG142" s="44"/>
      <c r="FH142" s="44"/>
      <c r="FI142" s="44"/>
      <c r="FJ142" s="44"/>
      <c r="FK142" s="44"/>
      <c r="FL142" s="44"/>
      <c r="FM142" s="44"/>
      <c r="FN142" s="44"/>
      <c r="FO142" s="44"/>
      <c r="FP142" s="44"/>
      <c r="FQ142" s="44"/>
      <c r="FR142" s="44"/>
      <c r="FS142" s="44"/>
      <c r="FT142" s="44"/>
      <c r="FU142" s="44"/>
      <c r="FV142" s="44"/>
      <c r="FW142" s="44"/>
      <c r="FX142" s="44"/>
      <c r="FY142" s="44"/>
      <c r="FZ142" s="44"/>
      <c r="GA142" s="44"/>
      <c r="GB142" s="44"/>
      <c r="GC142" s="44"/>
      <c r="GD142" s="44"/>
      <c r="GE142" s="44"/>
      <c r="GF142" s="44"/>
      <c r="GG142" s="44"/>
      <c r="GH142" s="44"/>
      <c r="GI142" s="44"/>
      <c r="GJ142" s="44"/>
      <c r="GK142" s="44"/>
      <c r="GL142" s="44"/>
      <c r="GM142" s="44"/>
      <c r="GN142" s="44"/>
      <c r="GO142" s="44"/>
      <c r="GP142" s="44"/>
      <c r="GQ142" s="44"/>
      <c r="GR142" s="44"/>
      <c r="GS142" s="44"/>
      <c r="GT142" s="44"/>
      <c r="GU142" s="44"/>
      <c r="GV142" s="44"/>
      <c r="GW142" s="44"/>
      <c r="GX142" s="44"/>
      <c r="GY142" s="44"/>
      <c r="GZ142" s="44"/>
      <c r="HA142" s="44"/>
      <c r="HB142" s="44"/>
      <c r="HC142" s="44"/>
      <c r="HD142" s="44"/>
      <c r="HE142" s="44"/>
      <c r="HF142" s="44"/>
      <c r="HG142" s="44"/>
      <c r="HH142" s="44"/>
      <c r="HI142" s="44"/>
      <c r="HJ142" s="44"/>
      <c r="HK142" s="44"/>
      <c r="HL142" s="44"/>
      <c r="HM142" s="44"/>
      <c r="HN142" s="44"/>
      <c r="HO142" s="44"/>
      <c r="HP142" s="44"/>
      <c r="HQ142" s="44"/>
      <c r="HR142" s="44"/>
      <c r="HS142" s="44"/>
      <c r="HT142" s="44"/>
      <c r="HU142" s="44"/>
      <c r="HV142" s="44"/>
      <c r="HW142" s="44"/>
      <c r="HX142" s="44"/>
      <c r="HY142" s="44"/>
      <c r="HZ142" s="44"/>
      <c r="IA142" s="44"/>
      <c r="IB142" s="44"/>
      <c r="IC142" s="44"/>
      <c r="ID142" s="44"/>
      <c r="IE142" s="44"/>
      <c r="IF142" s="44"/>
      <c r="IG142" s="44"/>
      <c r="IH142" s="44"/>
      <c r="II142" s="44"/>
      <c r="IJ142" s="44"/>
      <c r="IK142" s="44"/>
    </row>
    <row r="143" spans="1:245" ht="15.75" x14ac:dyDescent="0.2">
      <c r="A143" s="146">
        <v>28</v>
      </c>
      <c r="B143" s="99" t="s">
        <v>240</v>
      </c>
      <c r="C143" s="148">
        <f>3</f>
        <v>3</v>
      </c>
      <c r="D143" s="101">
        <v>0.4</v>
      </c>
      <c r="E143" s="101">
        <v>0.3</v>
      </c>
      <c r="F143" s="101">
        <v>0.2</v>
      </c>
      <c r="G143" s="101">
        <v>40</v>
      </c>
      <c r="H143" s="102">
        <f>(C143+D143+K143)*G143/100/22*18</f>
        <v>1.2207272727272727</v>
      </c>
      <c r="I143" s="149"/>
      <c r="J143" s="157">
        <v>11</v>
      </c>
      <c r="K143" s="102">
        <f>C143*J143/100</f>
        <v>0.33</v>
      </c>
      <c r="L143" s="101">
        <v>0.3</v>
      </c>
      <c r="M143" s="103">
        <v>0.4</v>
      </c>
      <c r="N143" s="102">
        <f t="shared" si="18"/>
        <v>3.1507272727272722</v>
      </c>
      <c r="O143" s="102">
        <f t="shared" si="21"/>
        <v>6.1507272727272717</v>
      </c>
      <c r="P143" s="147">
        <f t="shared" si="22"/>
        <v>615072.72727272718</v>
      </c>
      <c r="Q143" s="147">
        <f t="shared" si="19"/>
        <v>39165</v>
      </c>
      <c r="R143" s="147">
        <f t="shared" si="20"/>
        <v>575907.72727272718</v>
      </c>
      <c r="S143" s="147">
        <v>5</v>
      </c>
      <c r="T143" s="147">
        <f t="shared" si="23"/>
        <v>2879538.6363636358</v>
      </c>
      <c r="U143" s="97" t="s">
        <v>327</v>
      </c>
      <c r="V143" s="112">
        <f t="shared" ca="1" si="24"/>
        <v>2879538.6363636358</v>
      </c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44"/>
      <c r="CA143" s="44"/>
      <c r="CB143" s="44"/>
      <c r="CC143" s="44"/>
      <c r="CD143" s="44"/>
      <c r="CE143" s="44"/>
      <c r="CF143" s="44"/>
      <c r="CG143" s="44"/>
      <c r="CH143" s="44"/>
      <c r="CI143" s="44"/>
      <c r="CJ143" s="44"/>
      <c r="CK143" s="44"/>
      <c r="CL143" s="44"/>
      <c r="CM143" s="44"/>
      <c r="CN143" s="44"/>
      <c r="CO143" s="44"/>
      <c r="CP143" s="44"/>
      <c r="CQ143" s="44"/>
      <c r="CR143" s="44"/>
      <c r="CS143" s="44"/>
      <c r="CT143" s="44"/>
      <c r="CU143" s="44"/>
      <c r="CV143" s="44"/>
      <c r="CW143" s="44"/>
      <c r="CX143" s="44"/>
      <c r="CY143" s="44"/>
      <c r="CZ143" s="44"/>
      <c r="DA143" s="44"/>
      <c r="DB143" s="44"/>
      <c r="DC143" s="44"/>
      <c r="DD143" s="44"/>
      <c r="DE143" s="44"/>
      <c r="DF143" s="44"/>
      <c r="DG143" s="44"/>
      <c r="DH143" s="44"/>
      <c r="DI143" s="44"/>
      <c r="DJ143" s="44"/>
      <c r="DK143" s="44"/>
      <c r="DL143" s="44"/>
      <c r="DM143" s="44"/>
      <c r="DN143" s="44"/>
      <c r="DO143" s="44"/>
      <c r="DP143" s="44"/>
      <c r="DQ143" s="44"/>
      <c r="DR143" s="44"/>
      <c r="DS143" s="44"/>
      <c r="DT143" s="44"/>
      <c r="DU143" s="44"/>
      <c r="DV143" s="44"/>
      <c r="DW143" s="44"/>
      <c r="DX143" s="44"/>
      <c r="DY143" s="44"/>
      <c r="DZ143" s="44"/>
      <c r="EA143" s="44"/>
      <c r="EB143" s="44"/>
      <c r="EC143" s="44"/>
      <c r="ED143" s="44"/>
      <c r="EE143" s="44"/>
      <c r="EF143" s="44"/>
      <c r="EG143" s="44"/>
      <c r="EH143" s="44"/>
      <c r="EI143" s="44"/>
      <c r="EJ143" s="44"/>
      <c r="EK143" s="44"/>
      <c r="EL143" s="44"/>
      <c r="EM143" s="44"/>
      <c r="EN143" s="44"/>
      <c r="EO143" s="44"/>
      <c r="EP143" s="44"/>
      <c r="EQ143" s="44"/>
      <c r="ER143" s="44"/>
      <c r="ES143" s="44"/>
      <c r="ET143" s="44"/>
      <c r="EU143" s="44"/>
      <c r="EV143" s="44"/>
      <c r="EW143" s="44"/>
      <c r="EX143" s="44"/>
      <c r="EY143" s="44"/>
      <c r="EZ143" s="44"/>
      <c r="FA143" s="44"/>
      <c r="FB143" s="44"/>
      <c r="FC143" s="44"/>
      <c r="FD143" s="44"/>
      <c r="FE143" s="44"/>
      <c r="FF143" s="44"/>
      <c r="FG143" s="44"/>
      <c r="FH143" s="44"/>
      <c r="FI143" s="44"/>
      <c r="FJ143" s="44"/>
      <c r="FK143" s="44"/>
      <c r="FL143" s="44"/>
      <c r="FM143" s="44"/>
      <c r="FN143" s="44"/>
      <c r="FO143" s="44"/>
      <c r="FP143" s="44"/>
      <c r="FQ143" s="44"/>
      <c r="FR143" s="44"/>
      <c r="FS143" s="44"/>
      <c r="FT143" s="44"/>
      <c r="FU143" s="44"/>
      <c r="FV143" s="44"/>
      <c r="FW143" s="44"/>
      <c r="FX143" s="44"/>
      <c r="FY143" s="44"/>
      <c r="FZ143" s="44"/>
      <c r="GA143" s="44"/>
      <c r="GB143" s="44"/>
      <c r="GC143" s="44"/>
      <c r="GD143" s="44"/>
      <c r="GE143" s="44"/>
      <c r="GF143" s="44"/>
      <c r="GG143" s="44"/>
      <c r="GH143" s="44"/>
      <c r="GI143" s="44"/>
      <c r="GJ143" s="44"/>
      <c r="GK143" s="44"/>
      <c r="GL143" s="44"/>
      <c r="GM143" s="44"/>
      <c r="GN143" s="44"/>
      <c r="GO143" s="44"/>
      <c r="GP143" s="44"/>
      <c r="GQ143" s="44"/>
      <c r="GR143" s="44"/>
      <c r="GS143" s="44"/>
      <c r="GT143" s="44"/>
      <c r="GU143" s="44"/>
      <c r="GV143" s="44"/>
      <c r="GW143" s="44"/>
      <c r="GX143" s="44"/>
      <c r="GY143" s="44"/>
      <c r="GZ143" s="44"/>
      <c r="HA143" s="44"/>
      <c r="HB143" s="44"/>
      <c r="HC143" s="44"/>
      <c r="HD143" s="44"/>
      <c r="HE143" s="44"/>
      <c r="HF143" s="44"/>
      <c r="HG143" s="44"/>
      <c r="HH143" s="44"/>
      <c r="HI143" s="44"/>
      <c r="HJ143" s="44"/>
      <c r="HK143" s="44"/>
      <c r="HL143" s="44"/>
      <c r="HM143" s="44"/>
      <c r="HN143" s="44"/>
      <c r="HO143" s="44"/>
      <c r="HP143" s="44"/>
      <c r="HQ143" s="44"/>
      <c r="HR143" s="44"/>
      <c r="HS143" s="44"/>
      <c r="HT143" s="44"/>
      <c r="HU143" s="44"/>
      <c r="HV143" s="44"/>
      <c r="HW143" s="44"/>
      <c r="HX143" s="44"/>
      <c r="HY143" s="44"/>
      <c r="HZ143" s="44"/>
      <c r="IA143" s="44"/>
      <c r="IB143" s="44"/>
      <c r="IC143" s="44"/>
      <c r="ID143" s="44"/>
      <c r="IE143" s="44"/>
      <c r="IF143" s="44"/>
      <c r="IG143" s="44"/>
      <c r="IH143" s="44"/>
      <c r="II143" s="44"/>
      <c r="IJ143" s="44"/>
      <c r="IK143" s="44"/>
    </row>
    <row r="144" spans="1:245" ht="15.75" x14ac:dyDescent="0.2">
      <c r="A144" s="146">
        <v>29</v>
      </c>
      <c r="B144" s="99" t="s">
        <v>242</v>
      </c>
      <c r="C144" s="148">
        <f>3</f>
        <v>3</v>
      </c>
      <c r="D144" s="101">
        <v>0.3</v>
      </c>
      <c r="E144" s="101">
        <v>0.3</v>
      </c>
      <c r="F144" s="101">
        <v>0.2</v>
      </c>
      <c r="G144" s="101">
        <v>40</v>
      </c>
      <c r="H144" s="102">
        <f>(C144+D144+K144)*G144/100/22*18</f>
        <v>1.08</v>
      </c>
      <c r="I144" s="149"/>
      <c r="J144" s="150"/>
      <c r="K144" s="102"/>
      <c r="L144" s="101"/>
      <c r="M144" s="103">
        <v>0.4</v>
      </c>
      <c r="N144" s="102">
        <f t="shared" si="18"/>
        <v>2.2800000000000002</v>
      </c>
      <c r="O144" s="102">
        <f t="shared" si="21"/>
        <v>5.28</v>
      </c>
      <c r="P144" s="147">
        <f t="shared" si="22"/>
        <v>528000</v>
      </c>
      <c r="Q144" s="147">
        <f t="shared" si="19"/>
        <v>34650</v>
      </c>
      <c r="R144" s="147">
        <f t="shared" si="20"/>
        <v>493350</v>
      </c>
      <c r="S144" s="147">
        <v>5</v>
      </c>
      <c r="T144" s="147">
        <f t="shared" si="23"/>
        <v>2466750</v>
      </c>
      <c r="U144" s="97"/>
      <c r="V144" s="112">
        <f t="shared" ca="1" si="24"/>
        <v>2907961.3636363638</v>
      </c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  <c r="BN144" s="44"/>
      <c r="BO144" s="44"/>
      <c r="BP144" s="44"/>
      <c r="BQ144" s="44"/>
      <c r="BR144" s="44"/>
      <c r="BS144" s="44"/>
      <c r="BT144" s="44"/>
      <c r="BU144" s="44"/>
      <c r="BV144" s="44"/>
      <c r="BW144" s="44"/>
      <c r="BX144" s="44"/>
      <c r="BY144" s="44"/>
      <c r="BZ144" s="44"/>
      <c r="CA144" s="44"/>
      <c r="CB144" s="44"/>
      <c r="CC144" s="44"/>
      <c r="CD144" s="44"/>
      <c r="CE144" s="44"/>
      <c r="CF144" s="44"/>
      <c r="CG144" s="44"/>
      <c r="CH144" s="44"/>
      <c r="CI144" s="44"/>
      <c r="CJ144" s="44"/>
      <c r="CK144" s="44"/>
      <c r="CL144" s="44"/>
      <c r="CM144" s="44"/>
      <c r="CN144" s="44"/>
      <c r="CO144" s="44"/>
      <c r="CP144" s="44"/>
      <c r="CQ144" s="44"/>
      <c r="CR144" s="44"/>
      <c r="CS144" s="44"/>
      <c r="CT144" s="44"/>
      <c r="CU144" s="44"/>
      <c r="CV144" s="44"/>
      <c r="CW144" s="44"/>
      <c r="CX144" s="44"/>
      <c r="CY144" s="44"/>
      <c r="CZ144" s="44"/>
      <c r="DA144" s="44"/>
      <c r="DB144" s="44"/>
      <c r="DC144" s="44"/>
      <c r="DD144" s="44"/>
      <c r="DE144" s="44"/>
      <c r="DF144" s="44"/>
      <c r="DG144" s="44"/>
      <c r="DH144" s="44"/>
      <c r="DI144" s="44"/>
      <c r="DJ144" s="44"/>
      <c r="DK144" s="44"/>
      <c r="DL144" s="44"/>
      <c r="DM144" s="44"/>
      <c r="DN144" s="44"/>
      <c r="DO144" s="44"/>
      <c r="DP144" s="44"/>
      <c r="DQ144" s="44"/>
      <c r="DR144" s="44"/>
      <c r="DS144" s="44"/>
      <c r="DT144" s="44"/>
      <c r="DU144" s="44"/>
      <c r="DV144" s="44"/>
      <c r="DW144" s="44"/>
      <c r="DX144" s="44"/>
      <c r="DY144" s="44"/>
      <c r="DZ144" s="44"/>
      <c r="EA144" s="44"/>
      <c r="EB144" s="44"/>
      <c r="EC144" s="44"/>
      <c r="ED144" s="44"/>
      <c r="EE144" s="44"/>
      <c r="EF144" s="44"/>
      <c r="EG144" s="44"/>
      <c r="EH144" s="44"/>
      <c r="EI144" s="44"/>
      <c r="EJ144" s="44"/>
      <c r="EK144" s="44"/>
      <c r="EL144" s="44"/>
      <c r="EM144" s="44"/>
      <c r="EN144" s="44"/>
      <c r="EO144" s="44"/>
      <c r="EP144" s="44"/>
      <c r="EQ144" s="44"/>
      <c r="ER144" s="44"/>
      <c r="ES144" s="44"/>
      <c r="ET144" s="44"/>
      <c r="EU144" s="44"/>
      <c r="EV144" s="44"/>
      <c r="EW144" s="44"/>
      <c r="EX144" s="44"/>
      <c r="EY144" s="44"/>
      <c r="EZ144" s="44"/>
      <c r="FA144" s="44"/>
      <c r="FB144" s="44"/>
      <c r="FC144" s="44"/>
      <c r="FD144" s="44"/>
      <c r="FE144" s="44"/>
      <c r="FF144" s="44"/>
      <c r="FG144" s="44"/>
      <c r="FH144" s="44"/>
      <c r="FI144" s="44"/>
      <c r="FJ144" s="44"/>
      <c r="FK144" s="44"/>
      <c r="FL144" s="44"/>
      <c r="FM144" s="44"/>
      <c r="FN144" s="44"/>
      <c r="FO144" s="44"/>
      <c r="FP144" s="44"/>
      <c r="FQ144" s="44"/>
      <c r="FR144" s="44"/>
      <c r="FS144" s="44"/>
      <c r="FT144" s="44"/>
      <c r="FU144" s="44"/>
      <c r="FV144" s="44"/>
      <c r="FW144" s="44"/>
      <c r="FX144" s="44"/>
      <c r="FY144" s="44"/>
      <c r="FZ144" s="44"/>
      <c r="GA144" s="44"/>
      <c r="GB144" s="44"/>
      <c r="GC144" s="44"/>
      <c r="GD144" s="44"/>
      <c r="GE144" s="44"/>
      <c r="GF144" s="44"/>
      <c r="GG144" s="44"/>
      <c r="GH144" s="44"/>
      <c r="GI144" s="44"/>
      <c r="GJ144" s="44"/>
      <c r="GK144" s="44"/>
      <c r="GL144" s="44"/>
      <c r="GM144" s="44"/>
      <c r="GN144" s="44"/>
      <c r="GO144" s="44"/>
      <c r="GP144" s="44"/>
      <c r="GQ144" s="44"/>
      <c r="GR144" s="44"/>
      <c r="GS144" s="44"/>
      <c r="GT144" s="44"/>
      <c r="GU144" s="44"/>
      <c r="GV144" s="44"/>
      <c r="GW144" s="44"/>
      <c r="GX144" s="44"/>
      <c r="GY144" s="44"/>
      <c r="GZ144" s="44"/>
      <c r="HA144" s="44"/>
      <c r="HB144" s="44"/>
      <c r="HC144" s="44"/>
      <c r="HD144" s="44"/>
      <c r="HE144" s="44"/>
      <c r="HF144" s="44"/>
      <c r="HG144" s="44"/>
      <c r="HH144" s="44"/>
      <c r="HI144" s="44"/>
      <c r="HJ144" s="44"/>
      <c r="HK144" s="44"/>
      <c r="HL144" s="44"/>
      <c r="HM144" s="44"/>
      <c r="HN144" s="44"/>
      <c r="HO144" s="44"/>
      <c r="HP144" s="44"/>
      <c r="HQ144" s="44"/>
      <c r="HR144" s="44"/>
      <c r="HS144" s="44"/>
      <c r="HT144" s="44"/>
      <c r="HU144" s="44"/>
      <c r="HV144" s="44"/>
      <c r="HW144" s="44"/>
      <c r="HX144" s="44"/>
      <c r="HY144" s="44"/>
      <c r="HZ144" s="44"/>
      <c r="IA144" s="44"/>
      <c r="IB144" s="44"/>
      <c r="IC144" s="44"/>
      <c r="ID144" s="44"/>
      <c r="IE144" s="44"/>
      <c r="IF144" s="44"/>
      <c r="IG144" s="44"/>
      <c r="IH144" s="44"/>
      <c r="II144" s="44"/>
      <c r="IJ144" s="44"/>
      <c r="IK144" s="44"/>
    </row>
    <row r="145" spans="1:245" ht="15.75" x14ac:dyDescent="0.2">
      <c r="A145" s="146"/>
      <c r="B145" s="99" t="s">
        <v>242</v>
      </c>
      <c r="C145" s="148">
        <v>3</v>
      </c>
      <c r="D145" s="101">
        <f>0.3/22*9</f>
        <v>0.12272727272727273</v>
      </c>
      <c r="E145" s="101">
        <f>0.3/22*9</f>
        <v>0.12272727272727273</v>
      </c>
      <c r="F145" s="101">
        <f>0.2/22*9</f>
        <v>8.1818181818181832E-2</v>
      </c>
      <c r="G145" s="101">
        <v>40</v>
      </c>
      <c r="H145" s="102">
        <f>(C145+D145+K145)*G145/100</f>
        <v>1.249090909090909</v>
      </c>
      <c r="I145" s="149"/>
      <c r="J145" s="150"/>
      <c r="K145" s="102"/>
      <c r="L145" s="101"/>
      <c r="M145" s="102">
        <f>0.4/22*9</f>
        <v>0.16363636363636366</v>
      </c>
      <c r="N145" s="102">
        <f>(D145+E145+I145+F145+H145+K145+L145+M145)</f>
        <v>1.7399999999999998</v>
      </c>
      <c r="O145" s="102">
        <f>C145+N145</f>
        <v>4.74</v>
      </c>
      <c r="P145" s="147">
        <f>O145*100000</f>
        <v>474000</v>
      </c>
      <c r="Q145" s="147">
        <f t="shared" si="19"/>
        <v>32788.63636363636</v>
      </c>
      <c r="R145" s="147">
        <f t="shared" si="20"/>
        <v>441211.36363636365</v>
      </c>
      <c r="S145" s="147">
        <v>1</v>
      </c>
      <c r="T145" s="147">
        <f>R145*S145</f>
        <v>441211.36363636365</v>
      </c>
      <c r="U145" s="97" t="s">
        <v>346</v>
      </c>
      <c r="V145" s="112">
        <f t="shared" ca="1" si="24"/>
        <v>2907961.3636363638</v>
      </c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4"/>
      <c r="CO145" s="44"/>
      <c r="CP145" s="44"/>
      <c r="CQ145" s="44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44"/>
      <c r="DC145" s="44"/>
      <c r="DD145" s="44"/>
      <c r="DE145" s="44"/>
      <c r="DF145" s="44"/>
      <c r="DG145" s="44"/>
      <c r="DH145" s="44"/>
      <c r="DI145" s="44"/>
      <c r="DJ145" s="44"/>
      <c r="DK145" s="44"/>
      <c r="DL145" s="44"/>
      <c r="DM145" s="44"/>
      <c r="DN145" s="44"/>
      <c r="DO145" s="44"/>
      <c r="DP145" s="44"/>
      <c r="DQ145" s="44"/>
      <c r="DR145" s="44"/>
      <c r="DS145" s="44"/>
      <c r="DT145" s="44"/>
      <c r="DU145" s="44"/>
      <c r="DV145" s="44"/>
      <c r="DW145" s="44"/>
      <c r="DX145" s="44"/>
      <c r="DY145" s="44"/>
      <c r="DZ145" s="44"/>
      <c r="EA145" s="44"/>
      <c r="EB145" s="44"/>
      <c r="EC145" s="44"/>
      <c r="ED145" s="44"/>
      <c r="EE145" s="44"/>
      <c r="EF145" s="44"/>
      <c r="EG145" s="44"/>
      <c r="EH145" s="44"/>
      <c r="EI145" s="44"/>
      <c r="EJ145" s="44"/>
      <c r="EK145" s="44"/>
      <c r="EL145" s="44"/>
      <c r="EM145" s="44"/>
      <c r="EN145" s="44"/>
      <c r="EO145" s="44"/>
      <c r="EP145" s="44"/>
      <c r="EQ145" s="44"/>
      <c r="ER145" s="44"/>
      <c r="ES145" s="44"/>
      <c r="ET145" s="44"/>
      <c r="EU145" s="44"/>
      <c r="EV145" s="44"/>
      <c r="EW145" s="44"/>
      <c r="EX145" s="44"/>
      <c r="EY145" s="44"/>
      <c r="EZ145" s="44"/>
      <c r="FA145" s="44"/>
      <c r="FB145" s="44"/>
      <c r="FC145" s="44"/>
      <c r="FD145" s="44"/>
      <c r="FE145" s="44"/>
      <c r="FF145" s="44"/>
      <c r="FG145" s="44"/>
      <c r="FH145" s="44"/>
      <c r="FI145" s="44"/>
      <c r="FJ145" s="44"/>
      <c r="FK145" s="44"/>
      <c r="FL145" s="44"/>
      <c r="FM145" s="44"/>
      <c r="FN145" s="44"/>
      <c r="FO145" s="44"/>
      <c r="FP145" s="44"/>
      <c r="FQ145" s="44"/>
      <c r="FR145" s="44"/>
      <c r="FS145" s="44"/>
      <c r="FT145" s="44"/>
      <c r="FU145" s="44"/>
      <c r="FV145" s="44"/>
      <c r="FW145" s="44"/>
      <c r="FX145" s="44"/>
      <c r="FY145" s="44"/>
      <c r="FZ145" s="44"/>
      <c r="GA145" s="44"/>
      <c r="GB145" s="44"/>
      <c r="GC145" s="44"/>
      <c r="GD145" s="44"/>
      <c r="GE145" s="44"/>
      <c r="GF145" s="44"/>
      <c r="GG145" s="44"/>
      <c r="GH145" s="44"/>
      <c r="GI145" s="44"/>
      <c r="GJ145" s="44"/>
      <c r="GK145" s="44"/>
      <c r="GL145" s="44"/>
      <c r="GM145" s="44"/>
      <c r="GN145" s="44"/>
      <c r="GO145" s="44"/>
      <c r="GP145" s="44"/>
      <c r="GQ145" s="44"/>
      <c r="GR145" s="44"/>
      <c r="GS145" s="44"/>
      <c r="GT145" s="44"/>
      <c r="GU145" s="44"/>
      <c r="GV145" s="44"/>
      <c r="GW145" s="44"/>
      <c r="GX145" s="44"/>
      <c r="GY145" s="44"/>
      <c r="GZ145" s="44"/>
      <c r="HA145" s="44"/>
      <c r="HB145" s="44"/>
      <c r="HC145" s="44"/>
      <c r="HD145" s="44"/>
      <c r="HE145" s="44"/>
      <c r="HF145" s="44"/>
      <c r="HG145" s="44"/>
      <c r="HH145" s="44"/>
      <c r="HI145" s="44"/>
      <c r="HJ145" s="44"/>
      <c r="HK145" s="44"/>
      <c r="HL145" s="44"/>
      <c r="HM145" s="44"/>
      <c r="HN145" s="44"/>
      <c r="HO145" s="44"/>
      <c r="HP145" s="44"/>
      <c r="HQ145" s="44"/>
      <c r="HR145" s="44"/>
      <c r="HS145" s="44"/>
      <c r="HT145" s="44"/>
      <c r="HU145" s="44"/>
      <c r="HV145" s="44"/>
      <c r="HW145" s="44"/>
      <c r="HX145" s="44"/>
      <c r="HY145" s="44"/>
      <c r="HZ145" s="44"/>
      <c r="IA145" s="44"/>
      <c r="IB145" s="44"/>
      <c r="IC145" s="44"/>
      <c r="ID145" s="44"/>
      <c r="IE145" s="44"/>
      <c r="IF145" s="44"/>
      <c r="IG145" s="44"/>
      <c r="IH145" s="44"/>
      <c r="II145" s="44"/>
      <c r="IJ145" s="44"/>
      <c r="IK145" s="44"/>
    </row>
    <row r="146" spans="1:245" ht="15.75" x14ac:dyDescent="0.2">
      <c r="A146" s="146">
        <v>30</v>
      </c>
      <c r="B146" s="99" t="s">
        <v>244</v>
      </c>
      <c r="C146" s="101">
        <v>2.66</v>
      </c>
      <c r="D146" s="101"/>
      <c r="E146" s="101">
        <v>0.3</v>
      </c>
      <c r="F146" s="101">
        <v>0.2</v>
      </c>
      <c r="G146" s="101">
        <v>70</v>
      </c>
      <c r="H146" s="102">
        <f t="shared" si="17"/>
        <v>1.8620000000000001</v>
      </c>
      <c r="I146" s="159"/>
      <c r="J146" s="160"/>
      <c r="K146" s="102"/>
      <c r="L146" s="101"/>
      <c r="M146" s="103">
        <v>0.4</v>
      </c>
      <c r="N146" s="102">
        <f t="shared" si="18"/>
        <v>2.762</v>
      </c>
      <c r="O146" s="102">
        <f t="shared" si="21"/>
        <v>5.4220000000000006</v>
      </c>
      <c r="P146" s="147">
        <f t="shared" si="22"/>
        <v>542200.00000000012</v>
      </c>
      <c r="Q146" s="147">
        <f t="shared" si="19"/>
        <v>27930</v>
      </c>
      <c r="R146" s="147">
        <f t="shared" si="20"/>
        <v>514270.00000000012</v>
      </c>
      <c r="S146" s="147">
        <v>6</v>
      </c>
      <c r="T146" s="147">
        <f t="shared" si="23"/>
        <v>3085620.0000000009</v>
      </c>
      <c r="U146" s="100"/>
      <c r="V146" s="112">
        <f t="shared" ca="1" si="24"/>
        <v>3085620.0000000009</v>
      </c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4"/>
      <c r="BW146" s="44"/>
      <c r="BX146" s="44"/>
      <c r="BY146" s="44"/>
      <c r="BZ146" s="44"/>
      <c r="CA146" s="44"/>
      <c r="CB146" s="44"/>
      <c r="CC146" s="44"/>
      <c r="CD146" s="44"/>
      <c r="CE146" s="44"/>
      <c r="CF146" s="44"/>
      <c r="CG146" s="44"/>
      <c r="CH146" s="44"/>
      <c r="CI146" s="44"/>
      <c r="CJ146" s="44"/>
      <c r="CK146" s="44"/>
      <c r="CL146" s="44"/>
      <c r="CM146" s="44"/>
      <c r="CN146" s="44"/>
      <c r="CO146" s="44"/>
      <c r="CP146" s="44"/>
      <c r="CQ146" s="44"/>
      <c r="CR146" s="44"/>
      <c r="CS146" s="44"/>
      <c r="CT146" s="44"/>
      <c r="CU146" s="44"/>
      <c r="CV146" s="44"/>
      <c r="CW146" s="44"/>
      <c r="CX146" s="44"/>
      <c r="CY146" s="44"/>
      <c r="CZ146" s="44"/>
      <c r="DA146" s="44"/>
      <c r="DB146" s="44"/>
      <c r="DC146" s="44"/>
      <c r="DD146" s="44"/>
      <c r="DE146" s="44"/>
      <c r="DF146" s="44"/>
      <c r="DG146" s="44"/>
      <c r="DH146" s="44"/>
      <c r="DI146" s="44"/>
      <c r="DJ146" s="44"/>
      <c r="DK146" s="44"/>
      <c r="DL146" s="44"/>
      <c r="DM146" s="44"/>
      <c r="DN146" s="44"/>
      <c r="DO146" s="44"/>
      <c r="DP146" s="44"/>
      <c r="DQ146" s="44"/>
      <c r="DR146" s="44"/>
      <c r="DS146" s="44"/>
      <c r="DT146" s="44"/>
      <c r="DU146" s="44"/>
      <c r="DV146" s="44"/>
      <c r="DW146" s="44"/>
      <c r="DX146" s="44"/>
      <c r="DY146" s="44"/>
      <c r="DZ146" s="44"/>
      <c r="EA146" s="44"/>
      <c r="EB146" s="44"/>
      <c r="EC146" s="44"/>
      <c r="ED146" s="44"/>
      <c r="EE146" s="44"/>
      <c r="EF146" s="44"/>
      <c r="EG146" s="44"/>
      <c r="EH146" s="44"/>
      <c r="EI146" s="44"/>
      <c r="EJ146" s="44"/>
      <c r="EK146" s="44"/>
      <c r="EL146" s="44"/>
      <c r="EM146" s="44"/>
      <c r="EN146" s="44"/>
      <c r="EO146" s="44"/>
      <c r="EP146" s="44"/>
      <c r="EQ146" s="44"/>
      <c r="ER146" s="44"/>
      <c r="ES146" s="44"/>
      <c r="ET146" s="44"/>
      <c r="EU146" s="44"/>
      <c r="EV146" s="44"/>
      <c r="EW146" s="44"/>
      <c r="EX146" s="44"/>
      <c r="EY146" s="44"/>
      <c r="EZ146" s="44"/>
      <c r="FA146" s="44"/>
      <c r="FB146" s="44"/>
      <c r="FC146" s="44"/>
      <c r="FD146" s="44"/>
      <c r="FE146" s="44"/>
      <c r="FF146" s="44"/>
      <c r="FG146" s="44"/>
      <c r="FH146" s="44"/>
      <c r="FI146" s="44"/>
      <c r="FJ146" s="44"/>
      <c r="FK146" s="44"/>
      <c r="FL146" s="44"/>
      <c r="FM146" s="44"/>
      <c r="FN146" s="44"/>
      <c r="FO146" s="44"/>
      <c r="FP146" s="44"/>
      <c r="FQ146" s="44"/>
      <c r="FR146" s="44"/>
      <c r="FS146" s="44"/>
      <c r="FT146" s="44"/>
      <c r="FU146" s="44"/>
      <c r="FV146" s="44"/>
      <c r="FW146" s="44"/>
      <c r="FX146" s="44"/>
      <c r="FY146" s="44"/>
      <c r="FZ146" s="44"/>
      <c r="GA146" s="44"/>
      <c r="GB146" s="44"/>
      <c r="GC146" s="44"/>
      <c r="GD146" s="44"/>
      <c r="GE146" s="44"/>
      <c r="GF146" s="44"/>
      <c r="GG146" s="44"/>
      <c r="GH146" s="44"/>
      <c r="GI146" s="44"/>
      <c r="GJ146" s="44"/>
      <c r="GK146" s="44"/>
      <c r="GL146" s="44"/>
      <c r="GM146" s="44"/>
      <c r="GN146" s="44"/>
      <c r="GO146" s="44"/>
      <c r="GP146" s="44"/>
      <c r="GQ146" s="44"/>
      <c r="GR146" s="44"/>
      <c r="GS146" s="44"/>
      <c r="GT146" s="44"/>
      <c r="GU146" s="44"/>
      <c r="GV146" s="44"/>
      <c r="GW146" s="44"/>
      <c r="GX146" s="44"/>
      <c r="GY146" s="44"/>
      <c r="GZ146" s="44"/>
      <c r="HA146" s="44"/>
      <c r="HB146" s="44"/>
      <c r="HC146" s="44"/>
      <c r="HD146" s="44"/>
      <c r="HE146" s="44"/>
      <c r="HF146" s="44"/>
      <c r="HG146" s="44"/>
      <c r="HH146" s="44"/>
      <c r="HI146" s="44"/>
      <c r="HJ146" s="44"/>
      <c r="HK146" s="44"/>
      <c r="HL146" s="44"/>
      <c r="HM146" s="44"/>
      <c r="HN146" s="44"/>
      <c r="HO146" s="44"/>
      <c r="HP146" s="44"/>
      <c r="HQ146" s="44"/>
      <c r="HR146" s="44"/>
      <c r="HS146" s="44"/>
      <c r="HT146" s="44"/>
      <c r="HU146" s="44"/>
      <c r="HV146" s="44"/>
      <c r="HW146" s="44"/>
      <c r="HX146" s="44"/>
      <c r="HY146" s="44"/>
      <c r="HZ146" s="44"/>
      <c r="IA146" s="44"/>
      <c r="IB146" s="44"/>
      <c r="IC146" s="44"/>
      <c r="ID146" s="44"/>
      <c r="IE146" s="44"/>
      <c r="IF146" s="44"/>
      <c r="IG146" s="44"/>
      <c r="IH146" s="44"/>
      <c r="II146" s="44"/>
      <c r="IJ146" s="44"/>
      <c r="IK146" s="44"/>
    </row>
    <row r="147" spans="1:245" ht="15.75" x14ac:dyDescent="0.2">
      <c r="A147" s="146">
        <v>31</v>
      </c>
      <c r="B147" s="99" t="s">
        <v>246</v>
      </c>
      <c r="C147" s="101">
        <v>2.67</v>
      </c>
      <c r="D147" s="101"/>
      <c r="E147" s="101">
        <v>0.3</v>
      </c>
      <c r="F147" s="101">
        <v>0.2</v>
      </c>
      <c r="G147" s="101">
        <v>40</v>
      </c>
      <c r="H147" s="102">
        <f t="shared" si="17"/>
        <v>1.0680000000000001</v>
      </c>
      <c r="I147" s="149"/>
      <c r="J147" s="155"/>
      <c r="K147" s="102"/>
      <c r="L147" s="101"/>
      <c r="M147" s="103">
        <v>0.4</v>
      </c>
      <c r="N147" s="102">
        <f t="shared" si="18"/>
        <v>1.968</v>
      </c>
      <c r="O147" s="102">
        <f t="shared" si="21"/>
        <v>4.6379999999999999</v>
      </c>
      <c r="P147" s="147">
        <f t="shared" si="22"/>
        <v>463800</v>
      </c>
      <c r="Q147" s="147">
        <f t="shared" si="19"/>
        <v>28035</v>
      </c>
      <c r="R147" s="147">
        <f t="shared" si="20"/>
        <v>435765</v>
      </c>
      <c r="S147" s="147">
        <v>6</v>
      </c>
      <c r="T147" s="147">
        <f t="shared" si="23"/>
        <v>2614590</v>
      </c>
      <c r="U147" s="97"/>
      <c r="V147" s="112">
        <f t="shared" ca="1" si="24"/>
        <v>2614590</v>
      </c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44"/>
      <c r="BO147" s="44"/>
      <c r="BP147" s="44"/>
      <c r="BQ147" s="44"/>
      <c r="BR147" s="44"/>
      <c r="BS147" s="44"/>
      <c r="BT147" s="44"/>
      <c r="BU147" s="44"/>
      <c r="BV147" s="44"/>
      <c r="BW147" s="44"/>
      <c r="BX147" s="44"/>
      <c r="BY147" s="44"/>
      <c r="BZ147" s="44"/>
      <c r="CA147" s="44"/>
      <c r="CB147" s="44"/>
      <c r="CC147" s="44"/>
      <c r="CD147" s="44"/>
      <c r="CE147" s="44"/>
      <c r="CF147" s="44"/>
      <c r="CG147" s="44"/>
      <c r="CH147" s="44"/>
      <c r="CI147" s="44"/>
      <c r="CJ147" s="44"/>
      <c r="CK147" s="44"/>
      <c r="CL147" s="44"/>
      <c r="CM147" s="44"/>
      <c r="CN147" s="44"/>
      <c r="CO147" s="44"/>
      <c r="CP147" s="44"/>
      <c r="CQ147" s="44"/>
      <c r="CR147" s="44"/>
      <c r="CS147" s="44"/>
      <c r="CT147" s="44"/>
      <c r="CU147" s="44"/>
      <c r="CV147" s="44"/>
      <c r="CW147" s="44"/>
      <c r="CX147" s="44"/>
      <c r="CY147" s="44"/>
      <c r="CZ147" s="44"/>
      <c r="DA147" s="44"/>
      <c r="DB147" s="44"/>
      <c r="DC147" s="44"/>
      <c r="DD147" s="44"/>
      <c r="DE147" s="44"/>
      <c r="DF147" s="44"/>
      <c r="DG147" s="44"/>
      <c r="DH147" s="44"/>
      <c r="DI147" s="44"/>
      <c r="DJ147" s="44"/>
      <c r="DK147" s="44"/>
      <c r="DL147" s="44"/>
      <c r="DM147" s="44"/>
      <c r="DN147" s="44"/>
      <c r="DO147" s="44"/>
      <c r="DP147" s="44"/>
      <c r="DQ147" s="44"/>
      <c r="DR147" s="44"/>
      <c r="DS147" s="44"/>
      <c r="DT147" s="44"/>
      <c r="DU147" s="44"/>
      <c r="DV147" s="44"/>
      <c r="DW147" s="44"/>
      <c r="DX147" s="44"/>
      <c r="DY147" s="44"/>
      <c r="DZ147" s="44"/>
      <c r="EA147" s="44"/>
      <c r="EB147" s="44"/>
      <c r="EC147" s="44"/>
      <c r="ED147" s="44"/>
      <c r="EE147" s="44"/>
      <c r="EF147" s="44"/>
      <c r="EG147" s="44"/>
      <c r="EH147" s="44"/>
      <c r="EI147" s="44"/>
      <c r="EJ147" s="44"/>
      <c r="EK147" s="44"/>
      <c r="EL147" s="44"/>
      <c r="EM147" s="44"/>
      <c r="EN147" s="44"/>
      <c r="EO147" s="44"/>
      <c r="EP147" s="44"/>
      <c r="EQ147" s="44"/>
      <c r="ER147" s="44"/>
      <c r="ES147" s="44"/>
      <c r="ET147" s="44"/>
      <c r="EU147" s="44"/>
      <c r="EV147" s="44"/>
      <c r="EW147" s="44"/>
      <c r="EX147" s="44"/>
      <c r="EY147" s="44"/>
      <c r="EZ147" s="44"/>
      <c r="FA147" s="44"/>
      <c r="FB147" s="44"/>
      <c r="FC147" s="44"/>
      <c r="FD147" s="44"/>
      <c r="FE147" s="44"/>
      <c r="FF147" s="44"/>
      <c r="FG147" s="44"/>
      <c r="FH147" s="44"/>
      <c r="FI147" s="44"/>
      <c r="FJ147" s="44"/>
      <c r="FK147" s="44"/>
      <c r="FL147" s="44"/>
      <c r="FM147" s="44"/>
      <c r="FN147" s="44"/>
      <c r="FO147" s="44"/>
      <c r="FP147" s="44"/>
      <c r="FQ147" s="44"/>
      <c r="FR147" s="44"/>
      <c r="FS147" s="44"/>
      <c r="FT147" s="44"/>
      <c r="FU147" s="44"/>
      <c r="FV147" s="44"/>
      <c r="FW147" s="44"/>
      <c r="FX147" s="44"/>
      <c r="FY147" s="44"/>
      <c r="FZ147" s="44"/>
      <c r="GA147" s="44"/>
      <c r="GB147" s="44"/>
      <c r="GC147" s="44"/>
      <c r="GD147" s="44"/>
      <c r="GE147" s="44"/>
      <c r="GF147" s="44"/>
      <c r="GG147" s="44"/>
      <c r="GH147" s="44"/>
      <c r="GI147" s="44"/>
      <c r="GJ147" s="44"/>
      <c r="GK147" s="44"/>
      <c r="GL147" s="44"/>
      <c r="GM147" s="44"/>
      <c r="GN147" s="44"/>
      <c r="GO147" s="44"/>
      <c r="GP147" s="44"/>
      <c r="GQ147" s="44"/>
      <c r="GR147" s="44"/>
      <c r="GS147" s="44"/>
      <c r="GT147" s="44"/>
      <c r="GU147" s="44"/>
      <c r="GV147" s="44"/>
      <c r="GW147" s="44"/>
      <c r="GX147" s="44"/>
      <c r="GY147" s="44"/>
      <c r="GZ147" s="44"/>
      <c r="HA147" s="44"/>
      <c r="HB147" s="44"/>
      <c r="HC147" s="44"/>
      <c r="HD147" s="44"/>
      <c r="HE147" s="44"/>
      <c r="HF147" s="44"/>
      <c r="HG147" s="44"/>
      <c r="HH147" s="44"/>
      <c r="HI147" s="44"/>
      <c r="HJ147" s="44"/>
      <c r="HK147" s="44"/>
      <c r="HL147" s="44"/>
      <c r="HM147" s="44"/>
      <c r="HN147" s="44"/>
      <c r="HO147" s="44"/>
      <c r="HP147" s="44"/>
      <c r="HQ147" s="44"/>
      <c r="HR147" s="44"/>
      <c r="HS147" s="44"/>
      <c r="HT147" s="44"/>
      <c r="HU147" s="44"/>
      <c r="HV147" s="44"/>
      <c r="HW147" s="44"/>
      <c r="HX147" s="44"/>
      <c r="HY147" s="44"/>
      <c r="HZ147" s="44"/>
      <c r="IA147" s="44"/>
      <c r="IB147" s="44"/>
      <c r="IC147" s="44"/>
      <c r="ID147" s="44"/>
      <c r="IE147" s="44"/>
      <c r="IF147" s="44"/>
      <c r="IG147" s="44"/>
      <c r="IH147" s="44"/>
      <c r="II147" s="44"/>
      <c r="IJ147" s="44"/>
      <c r="IK147" s="44"/>
    </row>
    <row r="148" spans="1:245" ht="15.75" x14ac:dyDescent="0.2">
      <c r="A148" s="146">
        <v>32</v>
      </c>
      <c r="B148" s="99" t="s">
        <v>248</v>
      </c>
      <c r="C148" s="148">
        <v>3.99</v>
      </c>
      <c r="D148" s="101">
        <v>0.4</v>
      </c>
      <c r="E148" s="101">
        <v>0.3</v>
      </c>
      <c r="F148" s="101"/>
      <c r="G148" s="101">
        <v>70</v>
      </c>
      <c r="H148" s="102">
        <f t="shared" si="17"/>
        <v>3.0730000000000008</v>
      </c>
      <c r="I148" s="149"/>
      <c r="J148" s="155"/>
      <c r="K148" s="102"/>
      <c r="L148" s="101"/>
      <c r="M148" s="103"/>
      <c r="N148" s="102">
        <f t="shared" si="18"/>
        <v>3.7730000000000006</v>
      </c>
      <c r="O148" s="102">
        <f t="shared" si="21"/>
        <v>7.7630000000000008</v>
      </c>
      <c r="P148" s="147">
        <f t="shared" si="22"/>
        <v>776300.00000000012</v>
      </c>
      <c r="Q148" s="147">
        <f t="shared" si="19"/>
        <v>46095</v>
      </c>
      <c r="R148" s="147">
        <f t="shared" si="20"/>
        <v>730205.00000000012</v>
      </c>
      <c r="S148" s="147">
        <v>6</v>
      </c>
      <c r="T148" s="147">
        <f t="shared" si="23"/>
        <v>4381230.0000000009</v>
      </c>
      <c r="U148" s="97"/>
      <c r="V148" s="112">
        <f t="shared" ca="1" si="24"/>
        <v>4381230.0000000009</v>
      </c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44"/>
      <c r="BO148" s="44"/>
      <c r="BP148" s="44"/>
      <c r="BQ148" s="44"/>
      <c r="BR148" s="44"/>
      <c r="BS148" s="44"/>
      <c r="BT148" s="44"/>
      <c r="BU148" s="44"/>
      <c r="BV148" s="44"/>
      <c r="BW148" s="44"/>
      <c r="BX148" s="44"/>
      <c r="BY148" s="44"/>
      <c r="BZ148" s="44"/>
      <c r="CA148" s="44"/>
      <c r="CB148" s="44"/>
      <c r="CC148" s="44"/>
      <c r="CD148" s="44"/>
      <c r="CE148" s="44"/>
      <c r="CF148" s="44"/>
      <c r="CG148" s="44"/>
      <c r="CH148" s="44"/>
      <c r="CI148" s="44"/>
      <c r="CJ148" s="44"/>
      <c r="CK148" s="44"/>
      <c r="CL148" s="44"/>
      <c r="CM148" s="44"/>
      <c r="CN148" s="44"/>
      <c r="CO148" s="44"/>
      <c r="CP148" s="44"/>
      <c r="CQ148" s="44"/>
      <c r="CR148" s="44"/>
      <c r="CS148" s="44"/>
      <c r="CT148" s="44"/>
      <c r="CU148" s="44"/>
      <c r="CV148" s="44"/>
      <c r="CW148" s="44"/>
      <c r="CX148" s="44"/>
      <c r="CY148" s="44"/>
      <c r="CZ148" s="44"/>
      <c r="DA148" s="44"/>
      <c r="DB148" s="44"/>
      <c r="DC148" s="44"/>
      <c r="DD148" s="44"/>
      <c r="DE148" s="44"/>
      <c r="DF148" s="44"/>
      <c r="DG148" s="44"/>
      <c r="DH148" s="44"/>
      <c r="DI148" s="44"/>
      <c r="DJ148" s="44"/>
      <c r="DK148" s="44"/>
      <c r="DL148" s="44"/>
      <c r="DM148" s="44"/>
      <c r="DN148" s="44"/>
      <c r="DO148" s="44"/>
      <c r="DP148" s="44"/>
      <c r="DQ148" s="44"/>
      <c r="DR148" s="44"/>
      <c r="DS148" s="44"/>
      <c r="DT148" s="44"/>
      <c r="DU148" s="44"/>
      <c r="DV148" s="44"/>
      <c r="DW148" s="44"/>
      <c r="DX148" s="44"/>
      <c r="DY148" s="44"/>
      <c r="DZ148" s="44"/>
      <c r="EA148" s="44"/>
      <c r="EB148" s="44"/>
      <c r="EC148" s="44"/>
      <c r="ED148" s="44"/>
      <c r="EE148" s="44"/>
      <c r="EF148" s="44"/>
      <c r="EG148" s="44"/>
      <c r="EH148" s="44"/>
      <c r="EI148" s="44"/>
      <c r="EJ148" s="44"/>
      <c r="EK148" s="44"/>
      <c r="EL148" s="44"/>
      <c r="EM148" s="44"/>
      <c r="EN148" s="44"/>
      <c r="EO148" s="44"/>
      <c r="EP148" s="44"/>
      <c r="EQ148" s="44"/>
      <c r="ER148" s="44"/>
      <c r="ES148" s="44"/>
      <c r="ET148" s="44"/>
      <c r="EU148" s="44"/>
      <c r="EV148" s="44"/>
      <c r="EW148" s="44"/>
      <c r="EX148" s="44"/>
      <c r="EY148" s="44"/>
      <c r="EZ148" s="44"/>
      <c r="FA148" s="44"/>
      <c r="FB148" s="44"/>
      <c r="FC148" s="44"/>
      <c r="FD148" s="44"/>
      <c r="FE148" s="44"/>
      <c r="FF148" s="44"/>
      <c r="FG148" s="44"/>
      <c r="FH148" s="44"/>
      <c r="FI148" s="44"/>
      <c r="FJ148" s="44"/>
      <c r="FK148" s="44"/>
      <c r="FL148" s="44"/>
      <c r="FM148" s="44"/>
      <c r="FN148" s="44"/>
      <c r="FO148" s="44"/>
      <c r="FP148" s="44"/>
      <c r="FQ148" s="44"/>
      <c r="FR148" s="44"/>
      <c r="FS148" s="44"/>
      <c r="FT148" s="44"/>
      <c r="FU148" s="44"/>
      <c r="FV148" s="44"/>
      <c r="FW148" s="44"/>
      <c r="FX148" s="44"/>
      <c r="FY148" s="44"/>
      <c r="FZ148" s="44"/>
      <c r="GA148" s="44"/>
      <c r="GB148" s="44"/>
      <c r="GC148" s="44"/>
      <c r="GD148" s="44"/>
      <c r="GE148" s="44"/>
      <c r="GF148" s="44"/>
      <c r="GG148" s="44"/>
      <c r="GH148" s="44"/>
      <c r="GI148" s="44"/>
      <c r="GJ148" s="44"/>
      <c r="GK148" s="44"/>
      <c r="GL148" s="44"/>
      <c r="GM148" s="44"/>
      <c r="GN148" s="44"/>
      <c r="GO148" s="44"/>
      <c r="GP148" s="44"/>
      <c r="GQ148" s="44"/>
      <c r="GR148" s="44"/>
      <c r="GS148" s="44"/>
      <c r="GT148" s="44"/>
      <c r="GU148" s="44"/>
      <c r="GV148" s="44"/>
      <c r="GW148" s="44"/>
      <c r="GX148" s="44"/>
      <c r="GY148" s="44"/>
      <c r="GZ148" s="44"/>
      <c r="HA148" s="44"/>
      <c r="HB148" s="44"/>
      <c r="HC148" s="44"/>
      <c r="HD148" s="44"/>
      <c r="HE148" s="44"/>
      <c r="HF148" s="44"/>
      <c r="HG148" s="44"/>
      <c r="HH148" s="44"/>
      <c r="HI148" s="44"/>
      <c r="HJ148" s="44"/>
      <c r="HK148" s="44"/>
      <c r="HL148" s="44"/>
      <c r="HM148" s="44"/>
      <c r="HN148" s="44"/>
      <c r="HO148" s="44"/>
      <c r="HP148" s="44"/>
      <c r="HQ148" s="44"/>
      <c r="HR148" s="44"/>
      <c r="HS148" s="44"/>
      <c r="HT148" s="44"/>
      <c r="HU148" s="44"/>
      <c r="HV148" s="44"/>
      <c r="HW148" s="44"/>
      <c r="HX148" s="44"/>
      <c r="HY148" s="44"/>
      <c r="HZ148" s="44"/>
      <c r="IA148" s="44"/>
      <c r="IB148" s="44"/>
      <c r="IC148" s="44"/>
      <c r="ID148" s="44"/>
      <c r="IE148" s="44"/>
      <c r="IF148" s="44"/>
      <c r="IG148" s="44"/>
      <c r="IH148" s="44"/>
      <c r="II148" s="44"/>
      <c r="IJ148" s="44"/>
      <c r="IK148" s="44"/>
    </row>
    <row r="149" spans="1:245" ht="15.75" x14ac:dyDescent="0.2">
      <c r="A149" s="146">
        <v>33</v>
      </c>
      <c r="B149" s="99" t="s">
        <v>250</v>
      </c>
      <c r="C149" s="101">
        <v>3.46</v>
      </c>
      <c r="D149" s="101">
        <v>0.3</v>
      </c>
      <c r="E149" s="101">
        <v>0.3</v>
      </c>
      <c r="F149" s="101">
        <v>0.2</v>
      </c>
      <c r="G149" s="101">
        <v>40</v>
      </c>
      <c r="H149" s="102">
        <f t="shared" si="17"/>
        <v>1.5039999999999998</v>
      </c>
      <c r="I149" s="149"/>
      <c r="J149" s="155"/>
      <c r="K149" s="102"/>
      <c r="L149" s="101"/>
      <c r="M149" s="103">
        <v>0.4</v>
      </c>
      <c r="N149" s="102">
        <f t="shared" si="18"/>
        <v>2.7039999999999997</v>
      </c>
      <c r="O149" s="102">
        <f t="shared" si="21"/>
        <v>6.1639999999999997</v>
      </c>
      <c r="P149" s="147">
        <f t="shared" si="22"/>
        <v>616400</v>
      </c>
      <c r="Q149" s="147">
        <f t="shared" si="19"/>
        <v>39480</v>
      </c>
      <c r="R149" s="147">
        <f t="shared" si="20"/>
        <v>576920</v>
      </c>
      <c r="S149" s="147">
        <v>6</v>
      </c>
      <c r="T149" s="147">
        <f t="shared" si="23"/>
        <v>3461520</v>
      </c>
      <c r="U149" s="97"/>
      <c r="V149" s="112">
        <f t="shared" ca="1" si="24"/>
        <v>3461520</v>
      </c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  <c r="BS149" s="44"/>
      <c r="BT149" s="44"/>
      <c r="BU149" s="44"/>
      <c r="BV149" s="44"/>
      <c r="BW149" s="44"/>
      <c r="BX149" s="44"/>
      <c r="BY149" s="44"/>
      <c r="BZ149" s="44"/>
      <c r="CA149" s="44"/>
      <c r="CB149" s="44"/>
      <c r="CC149" s="44"/>
      <c r="CD149" s="44"/>
      <c r="CE149" s="44"/>
      <c r="CF149" s="44"/>
      <c r="CG149" s="44"/>
      <c r="CH149" s="44"/>
      <c r="CI149" s="44"/>
      <c r="CJ149" s="44"/>
      <c r="CK149" s="44"/>
      <c r="CL149" s="44"/>
      <c r="CM149" s="44"/>
      <c r="CN149" s="44"/>
      <c r="CO149" s="44"/>
      <c r="CP149" s="44"/>
      <c r="CQ149" s="44"/>
      <c r="CR149" s="44"/>
      <c r="CS149" s="44"/>
      <c r="CT149" s="44"/>
      <c r="CU149" s="44"/>
      <c r="CV149" s="44"/>
      <c r="CW149" s="44"/>
      <c r="CX149" s="44"/>
      <c r="CY149" s="44"/>
      <c r="CZ149" s="44"/>
      <c r="DA149" s="44"/>
      <c r="DB149" s="44"/>
      <c r="DC149" s="44"/>
      <c r="DD149" s="44"/>
      <c r="DE149" s="44"/>
      <c r="DF149" s="44"/>
      <c r="DG149" s="44"/>
      <c r="DH149" s="44"/>
      <c r="DI149" s="44"/>
      <c r="DJ149" s="44"/>
      <c r="DK149" s="44"/>
      <c r="DL149" s="44"/>
      <c r="DM149" s="44"/>
      <c r="DN149" s="44"/>
      <c r="DO149" s="44"/>
      <c r="DP149" s="44"/>
      <c r="DQ149" s="44"/>
      <c r="DR149" s="44"/>
      <c r="DS149" s="44"/>
      <c r="DT149" s="44"/>
      <c r="DU149" s="44"/>
      <c r="DV149" s="44"/>
      <c r="DW149" s="44"/>
      <c r="DX149" s="44"/>
      <c r="DY149" s="44"/>
      <c r="DZ149" s="44"/>
      <c r="EA149" s="44"/>
      <c r="EB149" s="44"/>
      <c r="EC149" s="44"/>
      <c r="ED149" s="44"/>
      <c r="EE149" s="44"/>
      <c r="EF149" s="44"/>
      <c r="EG149" s="44"/>
      <c r="EH149" s="44"/>
      <c r="EI149" s="44"/>
      <c r="EJ149" s="44"/>
      <c r="EK149" s="44"/>
      <c r="EL149" s="44"/>
      <c r="EM149" s="44"/>
      <c r="EN149" s="44"/>
      <c r="EO149" s="44"/>
      <c r="EP149" s="44"/>
      <c r="EQ149" s="44"/>
      <c r="ER149" s="44"/>
      <c r="ES149" s="44"/>
      <c r="ET149" s="44"/>
      <c r="EU149" s="44"/>
      <c r="EV149" s="44"/>
      <c r="EW149" s="44"/>
      <c r="EX149" s="44"/>
      <c r="EY149" s="44"/>
      <c r="EZ149" s="44"/>
      <c r="FA149" s="44"/>
      <c r="FB149" s="44"/>
      <c r="FC149" s="44"/>
      <c r="FD149" s="44"/>
      <c r="FE149" s="44"/>
      <c r="FF149" s="44"/>
      <c r="FG149" s="44"/>
      <c r="FH149" s="44"/>
      <c r="FI149" s="44"/>
      <c r="FJ149" s="44"/>
      <c r="FK149" s="44"/>
      <c r="FL149" s="44"/>
      <c r="FM149" s="44"/>
      <c r="FN149" s="44"/>
      <c r="FO149" s="44"/>
      <c r="FP149" s="44"/>
      <c r="FQ149" s="44"/>
      <c r="FR149" s="44"/>
      <c r="FS149" s="44"/>
      <c r="FT149" s="44"/>
      <c r="FU149" s="44"/>
      <c r="FV149" s="44"/>
      <c r="FW149" s="44"/>
      <c r="FX149" s="44"/>
      <c r="FY149" s="44"/>
      <c r="FZ149" s="44"/>
      <c r="GA149" s="44"/>
      <c r="GB149" s="44"/>
      <c r="GC149" s="44"/>
      <c r="GD149" s="44"/>
      <c r="GE149" s="44"/>
      <c r="GF149" s="44"/>
      <c r="GG149" s="44"/>
      <c r="GH149" s="44"/>
      <c r="GI149" s="44"/>
      <c r="GJ149" s="44"/>
      <c r="GK149" s="44"/>
      <c r="GL149" s="44"/>
      <c r="GM149" s="44"/>
      <c r="GN149" s="44"/>
      <c r="GO149" s="44"/>
      <c r="GP149" s="44"/>
      <c r="GQ149" s="44"/>
      <c r="GR149" s="44"/>
      <c r="GS149" s="44"/>
      <c r="GT149" s="44"/>
      <c r="GU149" s="44"/>
      <c r="GV149" s="44"/>
      <c r="GW149" s="44"/>
      <c r="GX149" s="44"/>
      <c r="GY149" s="44"/>
      <c r="GZ149" s="44"/>
      <c r="HA149" s="44"/>
      <c r="HB149" s="44"/>
      <c r="HC149" s="44"/>
      <c r="HD149" s="44"/>
      <c r="HE149" s="44"/>
      <c r="HF149" s="44"/>
      <c r="HG149" s="44"/>
      <c r="HH149" s="44"/>
      <c r="HI149" s="44"/>
      <c r="HJ149" s="44"/>
      <c r="HK149" s="44"/>
      <c r="HL149" s="44"/>
      <c r="HM149" s="44"/>
      <c r="HN149" s="44"/>
      <c r="HO149" s="44"/>
      <c r="HP149" s="44"/>
      <c r="HQ149" s="44"/>
      <c r="HR149" s="44"/>
      <c r="HS149" s="44"/>
      <c r="HT149" s="44"/>
      <c r="HU149" s="44"/>
      <c r="HV149" s="44"/>
      <c r="HW149" s="44"/>
      <c r="HX149" s="44"/>
      <c r="HY149" s="44"/>
      <c r="HZ149" s="44"/>
      <c r="IA149" s="44"/>
      <c r="IB149" s="44"/>
      <c r="IC149" s="44"/>
      <c r="ID149" s="44"/>
      <c r="IE149" s="44"/>
      <c r="IF149" s="44"/>
      <c r="IG149" s="44"/>
      <c r="IH149" s="44"/>
      <c r="II149" s="44"/>
      <c r="IJ149" s="44"/>
      <c r="IK149" s="44"/>
    </row>
    <row r="150" spans="1:245" ht="15.75" x14ac:dyDescent="0.2">
      <c r="A150" s="146">
        <v>34</v>
      </c>
      <c r="B150" s="99" t="s">
        <v>252</v>
      </c>
      <c r="C150" s="148">
        <v>4.0599999999999996</v>
      </c>
      <c r="D150" s="101"/>
      <c r="E150" s="101">
        <v>0.3</v>
      </c>
      <c r="F150" s="101">
        <v>0.2</v>
      </c>
      <c r="G150" s="101">
        <v>40</v>
      </c>
      <c r="H150" s="102">
        <f t="shared" si="17"/>
        <v>1.77016</v>
      </c>
      <c r="I150" s="149"/>
      <c r="J150" s="157">
        <v>9</v>
      </c>
      <c r="K150" s="102">
        <f>C150*J150/100</f>
        <v>0.3654</v>
      </c>
      <c r="L150" s="101"/>
      <c r="M150" s="103">
        <v>0.4</v>
      </c>
      <c r="N150" s="102">
        <f t="shared" si="18"/>
        <v>3.0355599999999998</v>
      </c>
      <c r="O150" s="102">
        <f t="shared" si="21"/>
        <v>7.095559999999999</v>
      </c>
      <c r="P150" s="147">
        <f t="shared" si="22"/>
        <v>709555.99999999988</v>
      </c>
      <c r="Q150" s="147">
        <f t="shared" si="19"/>
        <v>46466.7</v>
      </c>
      <c r="R150" s="147">
        <f t="shared" si="20"/>
        <v>663089.29999999993</v>
      </c>
      <c r="S150" s="147">
        <v>6</v>
      </c>
      <c r="T150" s="147">
        <f t="shared" si="23"/>
        <v>3978535.8</v>
      </c>
      <c r="U150" s="97"/>
      <c r="V150" s="112">
        <f t="shared" ca="1" si="24"/>
        <v>3978535.8</v>
      </c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44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44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  <c r="GS150" s="44"/>
      <c r="GT150" s="44"/>
      <c r="GU150" s="44"/>
      <c r="GV150" s="44"/>
      <c r="GW150" s="44"/>
      <c r="GX150" s="44"/>
      <c r="GY150" s="44"/>
      <c r="GZ150" s="44"/>
      <c r="HA150" s="44"/>
      <c r="HB150" s="44"/>
      <c r="HC150" s="44"/>
      <c r="HD150" s="44"/>
      <c r="HE150" s="44"/>
      <c r="HF150" s="44"/>
      <c r="HG150" s="44"/>
      <c r="HH150" s="44"/>
      <c r="HI150" s="44"/>
      <c r="HJ150" s="44"/>
      <c r="HK150" s="44"/>
      <c r="HL150" s="44"/>
      <c r="HM150" s="44"/>
      <c r="HN150" s="44"/>
      <c r="HO150" s="44"/>
      <c r="HP150" s="44"/>
      <c r="HQ150" s="44"/>
      <c r="HR150" s="44"/>
      <c r="HS150" s="44"/>
      <c r="HT150" s="44"/>
      <c r="HU150" s="44"/>
      <c r="HV150" s="44"/>
      <c r="HW150" s="44"/>
      <c r="HX150" s="44"/>
      <c r="HY150" s="44"/>
      <c r="HZ150" s="44"/>
      <c r="IA150" s="44"/>
      <c r="IB150" s="44"/>
      <c r="IC150" s="44"/>
      <c r="ID150" s="44"/>
      <c r="IE150" s="44"/>
      <c r="IF150" s="44"/>
      <c r="IG150" s="44"/>
      <c r="IH150" s="44"/>
      <c r="II150" s="44"/>
      <c r="IJ150" s="44"/>
      <c r="IK150" s="44"/>
    </row>
    <row r="151" spans="1:245" ht="15.75" x14ac:dyDescent="0.2">
      <c r="A151" s="146">
        <v>35</v>
      </c>
      <c r="B151" s="99" t="s">
        <v>253</v>
      </c>
      <c r="C151" s="148">
        <v>2.67</v>
      </c>
      <c r="D151" s="101"/>
      <c r="E151" s="101">
        <v>0.3</v>
      </c>
      <c r="F151" s="101">
        <v>0.2</v>
      </c>
      <c r="G151" s="101">
        <v>40</v>
      </c>
      <c r="H151" s="102">
        <f t="shared" si="17"/>
        <v>1.0680000000000001</v>
      </c>
      <c r="I151" s="149"/>
      <c r="J151" s="155"/>
      <c r="K151" s="102"/>
      <c r="L151" s="101"/>
      <c r="M151" s="103">
        <v>0.4</v>
      </c>
      <c r="N151" s="102">
        <f t="shared" si="18"/>
        <v>1.968</v>
      </c>
      <c r="O151" s="102">
        <f t="shared" si="21"/>
        <v>4.6379999999999999</v>
      </c>
      <c r="P151" s="147">
        <f t="shared" si="22"/>
        <v>463800</v>
      </c>
      <c r="Q151" s="147">
        <f t="shared" si="19"/>
        <v>28035</v>
      </c>
      <c r="R151" s="147">
        <f t="shared" si="20"/>
        <v>435765</v>
      </c>
      <c r="S151" s="147">
        <v>6</v>
      </c>
      <c r="T151" s="147">
        <f t="shared" si="23"/>
        <v>2614590</v>
      </c>
      <c r="U151" s="97"/>
      <c r="V151" s="112">
        <f t="shared" ca="1" si="24"/>
        <v>2614590</v>
      </c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  <c r="BS151" s="44"/>
      <c r="BT151" s="44"/>
      <c r="BU151" s="44"/>
      <c r="BV151" s="44"/>
      <c r="BW151" s="44"/>
      <c r="BX151" s="44"/>
      <c r="BY151" s="44"/>
      <c r="BZ151" s="44"/>
      <c r="CA151" s="44"/>
      <c r="CB151" s="44"/>
      <c r="CC151" s="44"/>
      <c r="CD151" s="44"/>
      <c r="CE151" s="44"/>
      <c r="CF151" s="44"/>
      <c r="CG151" s="44"/>
      <c r="CH151" s="44"/>
      <c r="CI151" s="44"/>
      <c r="CJ151" s="44"/>
      <c r="CK151" s="44"/>
      <c r="CL151" s="44"/>
      <c r="CM151" s="44"/>
      <c r="CN151" s="44"/>
      <c r="CO151" s="44"/>
      <c r="CP151" s="44"/>
      <c r="CQ151" s="44"/>
      <c r="CR151" s="44"/>
      <c r="CS151" s="44"/>
      <c r="CT151" s="44"/>
      <c r="CU151" s="44"/>
      <c r="CV151" s="44"/>
      <c r="CW151" s="44"/>
      <c r="CX151" s="44"/>
      <c r="CY151" s="44"/>
      <c r="CZ151" s="44"/>
      <c r="DA151" s="44"/>
      <c r="DB151" s="44"/>
      <c r="DC151" s="44"/>
      <c r="DD151" s="44"/>
      <c r="DE151" s="44"/>
      <c r="DF151" s="44"/>
      <c r="DG151" s="44"/>
      <c r="DH151" s="44"/>
      <c r="DI151" s="44"/>
      <c r="DJ151" s="44"/>
      <c r="DK151" s="44"/>
      <c r="DL151" s="44"/>
      <c r="DM151" s="44"/>
      <c r="DN151" s="44"/>
      <c r="DO151" s="44"/>
      <c r="DP151" s="44"/>
      <c r="DQ151" s="44"/>
      <c r="DR151" s="44"/>
      <c r="DS151" s="44"/>
      <c r="DT151" s="44"/>
      <c r="DU151" s="44"/>
      <c r="DV151" s="44"/>
      <c r="DW151" s="44"/>
      <c r="DX151" s="44"/>
      <c r="DY151" s="44"/>
      <c r="DZ151" s="44"/>
      <c r="EA151" s="44"/>
      <c r="EB151" s="44"/>
      <c r="EC151" s="44"/>
      <c r="ED151" s="44"/>
      <c r="EE151" s="44"/>
      <c r="EF151" s="44"/>
      <c r="EG151" s="44"/>
      <c r="EH151" s="44"/>
      <c r="EI151" s="44"/>
      <c r="EJ151" s="44"/>
      <c r="EK151" s="44"/>
      <c r="EL151" s="44"/>
      <c r="EM151" s="44"/>
      <c r="EN151" s="44"/>
      <c r="EO151" s="44"/>
      <c r="EP151" s="44"/>
      <c r="EQ151" s="44"/>
      <c r="ER151" s="44"/>
      <c r="ES151" s="44"/>
      <c r="ET151" s="44"/>
      <c r="EU151" s="44"/>
      <c r="EV151" s="44"/>
      <c r="EW151" s="44"/>
      <c r="EX151" s="44"/>
      <c r="EY151" s="44"/>
      <c r="EZ151" s="44"/>
      <c r="FA151" s="44"/>
      <c r="FB151" s="44"/>
      <c r="FC151" s="44"/>
      <c r="FD151" s="44"/>
      <c r="FE151" s="44"/>
      <c r="FF151" s="44"/>
      <c r="FG151" s="44"/>
      <c r="FH151" s="44"/>
      <c r="FI151" s="44"/>
      <c r="FJ151" s="44"/>
      <c r="FK151" s="44"/>
      <c r="FL151" s="44"/>
      <c r="FM151" s="44"/>
      <c r="FN151" s="44"/>
      <c r="FO151" s="44"/>
      <c r="FP151" s="44"/>
      <c r="FQ151" s="44"/>
      <c r="FR151" s="44"/>
      <c r="FS151" s="44"/>
      <c r="FT151" s="44"/>
      <c r="FU151" s="44"/>
      <c r="FV151" s="44"/>
      <c r="FW151" s="44"/>
      <c r="FX151" s="44"/>
      <c r="FY151" s="44"/>
      <c r="FZ151" s="44"/>
      <c r="GA151" s="44"/>
      <c r="GB151" s="44"/>
      <c r="GC151" s="44"/>
      <c r="GD151" s="44"/>
      <c r="GE151" s="44"/>
      <c r="GF151" s="44"/>
      <c r="GG151" s="44"/>
      <c r="GH151" s="44"/>
      <c r="GI151" s="44"/>
      <c r="GJ151" s="44"/>
      <c r="GK151" s="44"/>
      <c r="GL151" s="44"/>
      <c r="GM151" s="44"/>
      <c r="GN151" s="44"/>
      <c r="GO151" s="44"/>
      <c r="GP151" s="44"/>
      <c r="GQ151" s="44"/>
      <c r="GR151" s="44"/>
      <c r="GS151" s="44"/>
      <c r="GT151" s="44"/>
      <c r="GU151" s="44"/>
      <c r="GV151" s="44"/>
      <c r="GW151" s="44"/>
      <c r="GX151" s="44"/>
      <c r="GY151" s="44"/>
      <c r="GZ151" s="44"/>
      <c r="HA151" s="44"/>
      <c r="HB151" s="44"/>
      <c r="HC151" s="44"/>
      <c r="HD151" s="44"/>
      <c r="HE151" s="44"/>
      <c r="HF151" s="44"/>
      <c r="HG151" s="44"/>
      <c r="HH151" s="44"/>
      <c r="HI151" s="44"/>
      <c r="HJ151" s="44"/>
      <c r="HK151" s="44"/>
      <c r="HL151" s="44"/>
      <c r="HM151" s="44"/>
      <c r="HN151" s="44"/>
      <c r="HO151" s="44"/>
      <c r="HP151" s="44"/>
      <c r="HQ151" s="44"/>
      <c r="HR151" s="44"/>
      <c r="HS151" s="44"/>
      <c r="HT151" s="44"/>
      <c r="HU151" s="44"/>
      <c r="HV151" s="44"/>
      <c r="HW151" s="44"/>
      <c r="HX151" s="44"/>
      <c r="HY151" s="44"/>
      <c r="HZ151" s="44"/>
      <c r="IA151" s="44"/>
      <c r="IB151" s="44"/>
      <c r="IC151" s="44"/>
      <c r="ID151" s="44"/>
      <c r="IE151" s="44"/>
      <c r="IF151" s="44"/>
      <c r="IG151" s="44"/>
      <c r="IH151" s="44"/>
      <c r="II151" s="44"/>
      <c r="IJ151" s="44"/>
      <c r="IK151" s="44"/>
    </row>
    <row r="152" spans="1:245" ht="15.75" x14ac:dyDescent="0.2">
      <c r="A152" s="146">
        <v>36</v>
      </c>
      <c r="B152" s="18" t="s">
        <v>255</v>
      </c>
      <c r="C152" s="148">
        <v>2.06</v>
      </c>
      <c r="D152" s="101"/>
      <c r="E152" s="101">
        <v>0.3</v>
      </c>
      <c r="F152" s="101"/>
      <c r="G152" s="101">
        <v>40</v>
      </c>
      <c r="H152" s="102">
        <f t="shared" si="17"/>
        <v>0.82400000000000007</v>
      </c>
      <c r="I152" s="149">
        <v>0.1</v>
      </c>
      <c r="J152" s="155"/>
      <c r="K152" s="102"/>
      <c r="L152" s="101"/>
      <c r="M152" s="103"/>
      <c r="N152" s="102">
        <f t="shared" si="18"/>
        <v>1.2240000000000002</v>
      </c>
      <c r="O152" s="102">
        <f t="shared" si="21"/>
        <v>3.2840000000000003</v>
      </c>
      <c r="P152" s="147">
        <f>O152*100000</f>
        <v>328400</v>
      </c>
      <c r="Q152" s="147">
        <f t="shared" si="19"/>
        <v>21630</v>
      </c>
      <c r="R152" s="147">
        <f t="shared" si="20"/>
        <v>306770</v>
      </c>
      <c r="S152" s="147">
        <v>6</v>
      </c>
      <c r="T152" s="147">
        <f t="shared" si="23"/>
        <v>1840620</v>
      </c>
      <c r="U152" s="97"/>
      <c r="V152" s="112">
        <f t="shared" ca="1" si="24"/>
        <v>1840620</v>
      </c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4"/>
      <c r="BD152" s="44"/>
      <c r="BE152" s="44"/>
      <c r="BF152" s="44"/>
      <c r="BG152" s="44"/>
      <c r="BH152" s="44"/>
      <c r="BI152" s="44"/>
      <c r="BJ152" s="44"/>
      <c r="BK152" s="44"/>
      <c r="BL152" s="44"/>
      <c r="BM152" s="44"/>
      <c r="BN152" s="44"/>
      <c r="BO152" s="44"/>
      <c r="BP152" s="44"/>
      <c r="BQ152" s="44"/>
      <c r="BR152" s="44"/>
      <c r="BS152" s="44"/>
      <c r="BT152" s="44"/>
      <c r="BU152" s="44"/>
      <c r="BV152" s="44"/>
      <c r="BW152" s="44"/>
      <c r="BX152" s="44"/>
      <c r="BY152" s="44"/>
      <c r="BZ152" s="44"/>
      <c r="CA152" s="44"/>
      <c r="CB152" s="44"/>
      <c r="CC152" s="44"/>
      <c r="CD152" s="44"/>
      <c r="CE152" s="44"/>
      <c r="CF152" s="44"/>
      <c r="CG152" s="44"/>
      <c r="CH152" s="44"/>
      <c r="CI152" s="44"/>
      <c r="CJ152" s="44"/>
      <c r="CK152" s="44"/>
      <c r="CL152" s="44"/>
      <c r="CM152" s="44"/>
      <c r="CN152" s="44"/>
      <c r="CO152" s="44"/>
      <c r="CP152" s="44"/>
      <c r="CQ152" s="44"/>
      <c r="CR152" s="44"/>
      <c r="CS152" s="44"/>
      <c r="CT152" s="44"/>
      <c r="CU152" s="44"/>
      <c r="CV152" s="44"/>
      <c r="CW152" s="44"/>
      <c r="CX152" s="44"/>
      <c r="CY152" s="44"/>
      <c r="CZ152" s="44"/>
      <c r="DA152" s="44"/>
      <c r="DB152" s="44"/>
      <c r="DC152" s="44"/>
      <c r="DD152" s="44"/>
      <c r="DE152" s="44"/>
      <c r="DF152" s="44"/>
      <c r="DG152" s="44"/>
      <c r="DH152" s="44"/>
      <c r="DI152" s="44"/>
      <c r="DJ152" s="44"/>
      <c r="DK152" s="44"/>
      <c r="DL152" s="44"/>
      <c r="DM152" s="44"/>
      <c r="DN152" s="44"/>
      <c r="DO152" s="44"/>
      <c r="DP152" s="44"/>
      <c r="DQ152" s="44"/>
      <c r="DR152" s="44"/>
      <c r="DS152" s="44"/>
      <c r="DT152" s="44"/>
      <c r="DU152" s="44"/>
      <c r="DV152" s="44"/>
      <c r="DW152" s="44"/>
      <c r="DX152" s="44"/>
      <c r="DY152" s="44"/>
      <c r="DZ152" s="44"/>
      <c r="EA152" s="44"/>
      <c r="EB152" s="44"/>
      <c r="EC152" s="44"/>
      <c r="ED152" s="44"/>
      <c r="EE152" s="44"/>
      <c r="EF152" s="44"/>
      <c r="EG152" s="44"/>
      <c r="EH152" s="44"/>
      <c r="EI152" s="44"/>
      <c r="EJ152" s="44"/>
      <c r="EK152" s="44"/>
      <c r="EL152" s="44"/>
      <c r="EM152" s="44"/>
      <c r="EN152" s="44"/>
      <c r="EO152" s="44"/>
      <c r="EP152" s="44"/>
      <c r="EQ152" s="44"/>
      <c r="ER152" s="44"/>
      <c r="ES152" s="44"/>
      <c r="ET152" s="44"/>
      <c r="EU152" s="44"/>
      <c r="EV152" s="44"/>
      <c r="EW152" s="44"/>
      <c r="EX152" s="44"/>
      <c r="EY152" s="44"/>
      <c r="EZ152" s="44"/>
      <c r="FA152" s="44"/>
      <c r="FB152" s="44"/>
      <c r="FC152" s="44"/>
      <c r="FD152" s="44"/>
      <c r="FE152" s="44"/>
      <c r="FF152" s="44"/>
      <c r="FG152" s="44"/>
      <c r="FH152" s="44"/>
      <c r="FI152" s="44"/>
      <c r="FJ152" s="44"/>
      <c r="FK152" s="44"/>
      <c r="FL152" s="44"/>
      <c r="FM152" s="44"/>
      <c r="FN152" s="44"/>
      <c r="FO152" s="44"/>
      <c r="FP152" s="44"/>
      <c r="FQ152" s="44"/>
      <c r="FR152" s="44"/>
      <c r="FS152" s="44"/>
      <c r="FT152" s="44"/>
      <c r="FU152" s="44"/>
      <c r="FV152" s="44"/>
      <c r="FW152" s="44"/>
      <c r="FX152" s="44"/>
      <c r="FY152" s="44"/>
      <c r="FZ152" s="44"/>
      <c r="GA152" s="44"/>
      <c r="GB152" s="44"/>
      <c r="GC152" s="44"/>
      <c r="GD152" s="44"/>
      <c r="GE152" s="44"/>
      <c r="GF152" s="44"/>
      <c r="GG152" s="44"/>
      <c r="GH152" s="44"/>
      <c r="GI152" s="44"/>
      <c r="GJ152" s="44"/>
      <c r="GK152" s="44"/>
      <c r="GL152" s="44"/>
      <c r="GM152" s="44"/>
      <c r="GN152" s="44"/>
      <c r="GO152" s="44"/>
      <c r="GP152" s="44"/>
      <c r="GQ152" s="44"/>
      <c r="GR152" s="44"/>
      <c r="GS152" s="44"/>
      <c r="GT152" s="44"/>
      <c r="GU152" s="44"/>
      <c r="GV152" s="44"/>
      <c r="GW152" s="44"/>
      <c r="GX152" s="44"/>
      <c r="GY152" s="44"/>
      <c r="GZ152" s="44"/>
      <c r="HA152" s="44"/>
      <c r="HB152" s="44"/>
      <c r="HC152" s="44"/>
      <c r="HD152" s="44"/>
      <c r="HE152" s="44"/>
      <c r="HF152" s="44"/>
      <c r="HG152" s="44"/>
      <c r="HH152" s="44"/>
      <c r="HI152" s="44"/>
      <c r="HJ152" s="44"/>
      <c r="HK152" s="44"/>
      <c r="HL152" s="44"/>
      <c r="HM152" s="44"/>
      <c r="HN152" s="44"/>
      <c r="HO152" s="44"/>
      <c r="HP152" s="44"/>
      <c r="HQ152" s="44"/>
      <c r="HR152" s="44"/>
      <c r="HS152" s="44"/>
      <c r="HT152" s="44"/>
      <c r="HU152" s="44"/>
      <c r="HV152" s="44"/>
      <c r="HW152" s="44"/>
      <c r="HX152" s="44"/>
      <c r="HY152" s="44"/>
      <c r="HZ152" s="44"/>
      <c r="IA152" s="44"/>
      <c r="IB152" s="44"/>
      <c r="IC152" s="44"/>
      <c r="ID152" s="44"/>
      <c r="IE152" s="44"/>
      <c r="IF152" s="44"/>
      <c r="IG152" s="44"/>
      <c r="IH152" s="44"/>
      <c r="II152" s="44"/>
      <c r="IJ152" s="44"/>
      <c r="IK152" s="44"/>
    </row>
    <row r="153" spans="1:245" ht="15.75" x14ac:dyDescent="0.2">
      <c r="A153" s="146">
        <v>37</v>
      </c>
      <c r="B153" s="18" t="s">
        <v>257</v>
      </c>
      <c r="C153" s="148">
        <v>2.06</v>
      </c>
      <c r="D153" s="101"/>
      <c r="E153" s="101">
        <v>0.3</v>
      </c>
      <c r="F153" s="101"/>
      <c r="G153" s="101">
        <v>40</v>
      </c>
      <c r="H153" s="102">
        <f t="shared" si="17"/>
        <v>0.82400000000000007</v>
      </c>
      <c r="I153" s="149">
        <v>0.1</v>
      </c>
      <c r="J153" s="155"/>
      <c r="K153" s="102"/>
      <c r="L153" s="101"/>
      <c r="M153" s="103"/>
      <c r="N153" s="102">
        <f t="shared" si="18"/>
        <v>1.2240000000000002</v>
      </c>
      <c r="O153" s="102">
        <f t="shared" si="21"/>
        <v>3.2840000000000003</v>
      </c>
      <c r="P153" s="147">
        <f t="shared" si="22"/>
        <v>328400</v>
      </c>
      <c r="Q153" s="147">
        <f t="shared" si="19"/>
        <v>21630</v>
      </c>
      <c r="R153" s="147">
        <f t="shared" si="20"/>
        <v>306770</v>
      </c>
      <c r="S153" s="147">
        <v>6</v>
      </c>
      <c r="T153" s="147">
        <f>R153*S153</f>
        <v>1840620</v>
      </c>
      <c r="U153" s="97"/>
      <c r="V153" s="112">
        <f t="shared" ca="1" si="24"/>
        <v>1840620</v>
      </c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4"/>
      <c r="BD153" s="44"/>
      <c r="BE153" s="44"/>
      <c r="BF153" s="44"/>
      <c r="BG153" s="44"/>
      <c r="BH153" s="44"/>
      <c r="BI153" s="44"/>
      <c r="BJ153" s="44"/>
      <c r="BK153" s="44"/>
      <c r="BL153" s="44"/>
      <c r="BM153" s="44"/>
      <c r="BN153" s="44"/>
      <c r="BO153" s="44"/>
      <c r="BP153" s="44"/>
      <c r="BQ153" s="44"/>
      <c r="BR153" s="44"/>
      <c r="BS153" s="44"/>
      <c r="BT153" s="44"/>
      <c r="BU153" s="44"/>
      <c r="BV153" s="44"/>
      <c r="BW153" s="44"/>
      <c r="BX153" s="44"/>
      <c r="BY153" s="44"/>
      <c r="BZ153" s="44"/>
      <c r="CA153" s="44"/>
      <c r="CB153" s="44"/>
      <c r="CC153" s="44"/>
      <c r="CD153" s="44"/>
      <c r="CE153" s="44"/>
      <c r="CF153" s="44"/>
      <c r="CG153" s="44"/>
      <c r="CH153" s="44"/>
      <c r="CI153" s="44"/>
      <c r="CJ153" s="44"/>
      <c r="CK153" s="44"/>
      <c r="CL153" s="44"/>
      <c r="CM153" s="44"/>
      <c r="CN153" s="44"/>
      <c r="CO153" s="44"/>
      <c r="CP153" s="44"/>
      <c r="CQ153" s="44"/>
      <c r="CR153" s="44"/>
      <c r="CS153" s="44"/>
      <c r="CT153" s="44"/>
      <c r="CU153" s="44"/>
      <c r="CV153" s="44"/>
      <c r="CW153" s="44"/>
      <c r="CX153" s="44"/>
      <c r="CY153" s="44"/>
      <c r="CZ153" s="44"/>
      <c r="DA153" s="44"/>
      <c r="DB153" s="44"/>
      <c r="DC153" s="44"/>
      <c r="DD153" s="44"/>
      <c r="DE153" s="44"/>
      <c r="DF153" s="44"/>
      <c r="DG153" s="44"/>
      <c r="DH153" s="44"/>
      <c r="DI153" s="44"/>
      <c r="DJ153" s="44"/>
      <c r="DK153" s="44"/>
      <c r="DL153" s="44"/>
      <c r="DM153" s="44"/>
      <c r="DN153" s="44"/>
      <c r="DO153" s="44"/>
      <c r="DP153" s="44"/>
      <c r="DQ153" s="44"/>
      <c r="DR153" s="44"/>
      <c r="DS153" s="44"/>
      <c r="DT153" s="44"/>
      <c r="DU153" s="44"/>
      <c r="DV153" s="44"/>
      <c r="DW153" s="44"/>
      <c r="DX153" s="44"/>
      <c r="DY153" s="44"/>
      <c r="DZ153" s="44"/>
      <c r="EA153" s="44"/>
      <c r="EB153" s="44"/>
      <c r="EC153" s="44"/>
      <c r="ED153" s="44"/>
      <c r="EE153" s="44"/>
      <c r="EF153" s="44"/>
      <c r="EG153" s="44"/>
      <c r="EH153" s="44"/>
      <c r="EI153" s="44"/>
      <c r="EJ153" s="44"/>
      <c r="EK153" s="44"/>
      <c r="EL153" s="44"/>
      <c r="EM153" s="44"/>
      <c r="EN153" s="44"/>
      <c r="EO153" s="44"/>
      <c r="EP153" s="44"/>
      <c r="EQ153" s="44"/>
      <c r="ER153" s="44"/>
      <c r="ES153" s="44"/>
      <c r="ET153" s="44"/>
      <c r="EU153" s="44"/>
      <c r="EV153" s="44"/>
      <c r="EW153" s="44"/>
      <c r="EX153" s="44"/>
      <c r="EY153" s="44"/>
      <c r="EZ153" s="44"/>
      <c r="FA153" s="44"/>
      <c r="FB153" s="44"/>
      <c r="FC153" s="44"/>
      <c r="FD153" s="44"/>
      <c r="FE153" s="44"/>
      <c r="FF153" s="44"/>
      <c r="FG153" s="44"/>
      <c r="FH153" s="44"/>
      <c r="FI153" s="44"/>
      <c r="FJ153" s="44"/>
      <c r="FK153" s="44"/>
      <c r="FL153" s="44"/>
      <c r="FM153" s="44"/>
      <c r="FN153" s="44"/>
      <c r="FO153" s="44"/>
      <c r="FP153" s="44"/>
      <c r="FQ153" s="44"/>
      <c r="FR153" s="44"/>
      <c r="FS153" s="44"/>
      <c r="FT153" s="44"/>
      <c r="FU153" s="44"/>
      <c r="FV153" s="44"/>
      <c r="FW153" s="44"/>
      <c r="FX153" s="44"/>
      <c r="FY153" s="44"/>
      <c r="FZ153" s="44"/>
      <c r="GA153" s="44"/>
      <c r="GB153" s="44"/>
      <c r="GC153" s="44"/>
      <c r="GD153" s="44"/>
      <c r="GE153" s="44"/>
      <c r="GF153" s="44"/>
      <c r="GG153" s="44"/>
      <c r="GH153" s="44"/>
      <c r="GI153" s="44"/>
      <c r="GJ153" s="44"/>
      <c r="GK153" s="44"/>
      <c r="GL153" s="44"/>
      <c r="GM153" s="44"/>
      <c r="GN153" s="44"/>
      <c r="GO153" s="44"/>
      <c r="GP153" s="44"/>
      <c r="GQ153" s="44"/>
      <c r="GR153" s="44"/>
      <c r="GS153" s="44"/>
      <c r="GT153" s="44"/>
      <c r="GU153" s="44"/>
      <c r="GV153" s="44"/>
      <c r="GW153" s="44"/>
      <c r="GX153" s="44"/>
      <c r="GY153" s="44"/>
      <c r="GZ153" s="44"/>
      <c r="HA153" s="44"/>
      <c r="HB153" s="44"/>
      <c r="HC153" s="44"/>
      <c r="HD153" s="44"/>
      <c r="HE153" s="44"/>
      <c r="HF153" s="44"/>
      <c r="HG153" s="44"/>
      <c r="HH153" s="44"/>
      <c r="HI153" s="44"/>
      <c r="HJ153" s="44"/>
      <c r="HK153" s="44"/>
      <c r="HL153" s="44"/>
      <c r="HM153" s="44"/>
      <c r="HN153" s="44"/>
      <c r="HO153" s="44"/>
      <c r="HP153" s="44"/>
      <c r="HQ153" s="44"/>
      <c r="HR153" s="44"/>
      <c r="HS153" s="44"/>
      <c r="HT153" s="44"/>
      <c r="HU153" s="44"/>
      <c r="HV153" s="44"/>
      <c r="HW153" s="44"/>
      <c r="HX153" s="44"/>
      <c r="HY153" s="44"/>
      <c r="HZ153" s="44"/>
      <c r="IA153" s="44"/>
      <c r="IB153" s="44"/>
      <c r="IC153" s="44"/>
      <c r="ID153" s="44"/>
      <c r="IE153" s="44"/>
      <c r="IF153" s="44"/>
      <c r="IG153" s="44"/>
      <c r="IH153" s="44"/>
      <c r="II153" s="44"/>
      <c r="IJ153" s="44"/>
      <c r="IK153" s="44"/>
    </row>
    <row r="154" spans="1:245" ht="15.75" x14ac:dyDescent="0.2">
      <c r="A154" s="144"/>
      <c r="B154" s="153" t="s">
        <v>308</v>
      </c>
      <c r="C154" s="161">
        <f>SUM(C116:C153)</f>
        <v>114.12</v>
      </c>
      <c r="D154" s="161">
        <f>SUM(D116:D153)</f>
        <v>4.1227272727272721</v>
      </c>
      <c r="E154" s="161">
        <f>SUM(E116:E153)</f>
        <v>10.922727272727277</v>
      </c>
      <c r="F154" s="161">
        <f>SUM(F116:F153)</f>
        <v>4.6818181818181834</v>
      </c>
      <c r="G154" s="161"/>
      <c r="H154" s="161">
        <f>SUM(H116:H153)</f>
        <v>51.833858181818165</v>
      </c>
      <c r="I154" s="161">
        <f>SUM(I116:I153)</f>
        <v>0.2</v>
      </c>
      <c r="J154" s="161"/>
      <c r="K154" s="161">
        <f>SUM(K116:K153)</f>
        <v>2.1976000000000004</v>
      </c>
      <c r="L154" s="161">
        <f>SUM(L116:L153)</f>
        <v>1.2</v>
      </c>
      <c r="M154" s="161">
        <f>SUM(M116:M153)</f>
        <v>7.363636363636366</v>
      </c>
      <c r="N154" s="161">
        <f>SUM(N116:N153)</f>
        <v>82.52236727272728</v>
      </c>
      <c r="O154" s="161">
        <f>SUM(O116:O153)</f>
        <v>196.64236727272726</v>
      </c>
      <c r="P154" s="106">
        <f>SUM(P116:P153)</f>
        <v>19664236.727272727</v>
      </c>
      <c r="Q154" s="106">
        <f>SUM(Q116:Q153)</f>
        <v>1264623.4363636363</v>
      </c>
      <c r="R154" s="106">
        <f>SUM(R116:R153)</f>
        <v>18399613.290909089</v>
      </c>
      <c r="S154" s="106">
        <f>SUM(S116:S153)</f>
        <v>221</v>
      </c>
      <c r="T154" s="106">
        <f>SUM(T116:T153)</f>
        <v>107122365.2</v>
      </c>
      <c r="U154" s="107"/>
      <c r="V154" s="112">
        <f t="shared" ca="1" si="24"/>
        <v>107122365.2</v>
      </c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4"/>
      <c r="BD154" s="44"/>
      <c r="BE154" s="44"/>
      <c r="BF154" s="44"/>
      <c r="BG154" s="44"/>
      <c r="BH154" s="44"/>
      <c r="BI154" s="44"/>
      <c r="BJ154" s="44"/>
      <c r="BK154" s="44"/>
      <c r="BL154" s="44"/>
      <c r="BM154" s="44"/>
      <c r="BN154" s="44"/>
      <c r="BO154" s="44"/>
      <c r="BP154" s="44"/>
      <c r="BQ154" s="44"/>
      <c r="BR154" s="44"/>
      <c r="BS154" s="44"/>
      <c r="BT154" s="44"/>
      <c r="BU154" s="44"/>
      <c r="BV154" s="44"/>
      <c r="BW154" s="44"/>
      <c r="BX154" s="44"/>
      <c r="BY154" s="44"/>
      <c r="BZ154" s="44"/>
      <c r="CA154" s="44"/>
      <c r="CB154" s="44"/>
      <c r="CC154" s="44"/>
      <c r="CD154" s="44"/>
      <c r="CE154" s="44"/>
      <c r="CF154" s="44"/>
      <c r="CG154" s="44"/>
      <c r="CH154" s="44"/>
      <c r="CI154" s="44"/>
      <c r="CJ154" s="44"/>
      <c r="CK154" s="44"/>
      <c r="CL154" s="44"/>
      <c r="CM154" s="44"/>
      <c r="CN154" s="44"/>
      <c r="CO154" s="44"/>
      <c r="CP154" s="44"/>
      <c r="CQ154" s="44"/>
      <c r="CR154" s="44"/>
      <c r="CS154" s="44"/>
      <c r="CT154" s="44"/>
      <c r="CU154" s="44"/>
      <c r="CV154" s="44"/>
      <c r="CW154" s="44"/>
      <c r="CX154" s="44"/>
      <c r="CY154" s="44"/>
      <c r="CZ154" s="44"/>
      <c r="DA154" s="44"/>
      <c r="DB154" s="44"/>
      <c r="DC154" s="44"/>
      <c r="DD154" s="44"/>
      <c r="DE154" s="44"/>
      <c r="DF154" s="44"/>
      <c r="DG154" s="44"/>
      <c r="DH154" s="44"/>
      <c r="DI154" s="44"/>
      <c r="DJ154" s="44"/>
      <c r="DK154" s="44"/>
      <c r="DL154" s="44"/>
      <c r="DM154" s="44"/>
      <c r="DN154" s="44"/>
      <c r="DO154" s="44"/>
      <c r="DP154" s="44"/>
      <c r="DQ154" s="44"/>
      <c r="DR154" s="44"/>
      <c r="DS154" s="44"/>
      <c r="DT154" s="44"/>
      <c r="DU154" s="44"/>
      <c r="DV154" s="44"/>
      <c r="DW154" s="44"/>
      <c r="DX154" s="44"/>
      <c r="DY154" s="44"/>
      <c r="DZ154" s="44"/>
      <c r="EA154" s="44"/>
      <c r="EB154" s="44"/>
      <c r="EC154" s="44"/>
      <c r="ED154" s="44"/>
      <c r="EE154" s="44"/>
      <c r="EF154" s="44"/>
      <c r="EG154" s="44"/>
      <c r="EH154" s="44"/>
      <c r="EI154" s="44"/>
      <c r="EJ154" s="44"/>
      <c r="EK154" s="44"/>
      <c r="EL154" s="44"/>
      <c r="EM154" s="44"/>
      <c r="EN154" s="44"/>
      <c r="EO154" s="44"/>
      <c r="EP154" s="44"/>
      <c r="EQ154" s="44"/>
      <c r="ER154" s="44"/>
      <c r="ES154" s="44"/>
      <c r="ET154" s="44"/>
      <c r="EU154" s="44"/>
      <c r="EV154" s="44"/>
      <c r="EW154" s="44"/>
      <c r="EX154" s="44"/>
      <c r="EY154" s="44"/>
      <c r="EZ154" s="44"/>
      <c r="FA154" s="44"/>
      <c r="FB154" s="44"/>
      <c r="FC154" s="44"/>
      <c r="FD154" s="44"/>
      <c r="FE154" s="44"/>
      <c r="FF154" s="44"/>
      <c r="FG154" s="44"/>
      <c r="FH154" s="44"/>
      <c r="FI154" s="44"/>
      <c r="FJ154" s="44"/>
      <c r="FK154" s="44"/>
      <c r="FL154" s="44"/>
      <c r="FM154" s="44"/>
      <c r="FN154" s="44"/>
      <c r="FO154" s="44"/>
      <c r="FP154" s="44"/>
      <c r="FQ154" s="44"/>
      <c r="FR154" s="44"/>
      <c r="FS154" s="44"/>
      <c r="FT154" s="44"/>
      <c r="FU154" s="44"/>
      <c r="FV154" s="44"/>
      <c r="FW154" s="44"/>
      <c r="FX154" s="44"/>
      <c r="FY154" s="44"/>
      <c r="FZ154" s="44"/>
      <c r="GA154" s="44"/>
      <c r="GB154" s="44"/>
      <c r="GC154" s="44"/>
      <c r="GD154" s="44"/>
      <c r="GE154" s="44"/>
      <c r="GF154" s="44"/>
      <c r="GG154" s="44"/>
      <c r="GH154" s="44"/>
      <c r="GI154" s="44"/>
      <c r="GJ154" s="44"/>
      <c r="GK154" s="44"/>
      <c r="GL154" s="44"/>
      <c r="GM154" s="44"/>
      <c r="GN154" s="44"/>
      <c r="GO154" s="44"/>
      <c r="GP154" s="44"/>
      <c r="GQ154" s="44"/>
      <c r="GR154" s="44"/>
      <c r="GS154" s="44"/>
      <c r="GT154" s="44"/>
      <c r="GU154" s="44"/>
      <c r="GV154" s="44"/>
      <c r="GW154" s="44"/>
      <c r="GX154" s="44"/>
      <c r="GY154" s="44"/>
      <c r="GZ154" s="44"/>
      <c r="HA154" s="44"/>
      <c r="HB154" s="44"/>
      <c r="HC154" s="44"/>
      <c r="HD154" s="44"/>
      <c r="HE154" s="44"/>
      <c r="HF154" s="44"/>
      <c r="HG154" s="44"/>
      <c r="HH154" s="44"/>
      <c r="HI154" s="44"/>
      <c r="HJ154" s="44"/>
      <c r="HK154" s="44"/>
      <c r="HL154" s="44"/>
      <c r="HM154" s="44"/>
      <c r="HN154" s="44"/>
      <c r="HO154" s="44"/>
      <c r="HP154" s="44"/>
      <c r="HQ154" s="44"/>
      <c r="HR154" s="44"/>
      <c r="HS154" s="44"/>
      <c r="HT154" s="44"/>
      <c r="HU154" s="44"/>
      <c r="HV154" s="44"/>
      <c r="HW154" s="44"/>
      <c r="HX154" s="44"/>
      <c r="HY154" s="44"/>
      <c r="HZ154" s="44"/>
      <c r="IA154" s="44"/>
      <c r="IB154" s="44"/>
      <c r="IC154" s="44"/>
      <c r="ID154" s="44"/>
      <c r="IE154" s="44"/>
      <c r="IF154" s="44"/>
      <c r="IG154" s="44"/>
      <c r="IH154" s="44"/>
      <c r="II154" s="44"/>
      <c r="IJ154" s="44"/>
      <c r="IK154" s="44"/>
    </row>
    <row r="155" spans="1:245" ht="15.75" x14ac:dyDescent="0.2">
      <c r="A155" s="104"/>
      <c r="B155" s="153" t="s">
        <v>262</v>
      </c>
      <c r="C155" s="161">
        <f>C154+C114</f>
        <v>445.48909090909098</v>
      </c>
      <c r="D155" s="161">
        <f t="shared" ref="D155:O155" si="25">D154+D114</f>
        <v>13.322727272727274</v>
      </c>
      <c r="E155" s="161">
        <f t="shared" si="25"/>
        <v>41.250000000000057</v>
      </c>
      <c r="F155" s="161">
        <f t="shared" si="25"/>
        <v>15.872727272727273</v>
      </c>
      <c r="G155" s="161"/>
      <c r="H155" s="161">
        <f t="shared" si="25"/>
        <v>208.07492181818174</v>
      </c>
      <c r="I155" s="161">
        <f t="shared" si="25"/>
        <v>3.7</v>
      </c>
      <c r="J155" s="161">
        <f t="shared" si="25"/>
        <v>0</v>
      </c>
      <c r="K155" s="161">
        <f t="shared" si="25"/>
        <v>7.4404000000000003</v>
      </c>
      <c r="L155" s="161">
        <f t="shared" si="25"/>
        <v>3.3</v>
      </c>
      <c r="M155" s="161">
        <f t="shared" si="25"/>
        <v>7.363636363636366</v>
      </c>
      <c r="N155" s="161">
        <f t="shared" si="25"/>
        <v>300.32441272727266</v>
      </c>
      <c r="O155" s="161">
        <f t="shared" si="25"/>
        <v>745.81350363636398</v>
      </c>
      <c r="P155" s="106">
        <f>P154+P114</f>
        <v>74581350.36363636</v>
      </c>
      <c r="Q155" s="106">
        <f t="shared" ref="Q155" si="26">Q154+Q114</f>
        <v>4889188.290909091</v>
      </c>
      <c r="R155" s="106">
        <f t="shared" ref="R155" si="27">R154+R114</f>
        <v>69692162.072727263</v>
      </c>
      <c r="S155" s="106">
        <f t="shared" ref="S155" si="28">S154+S114</f>
        <v>789</v>
      </c>
      <c r="T155" s="106">
        <f>T154+T114</f>
        <v>386921383.58181816</v>
      </c>
      <c r="U155" s="105"/>
      <c r="V155" s="11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  <c r="BN155" s="44"/>
      <c r="BO155" s="44"/>
      <c r="BP155" s="44"/>
      <c r="BQ155" s="44"/>
      <c r="BR155" s="44"/>
      <c r="BS155" s="44"/>
      <c r="BT155" s="44"/>
      <c r="BU155" s="44"/>
      <c r="BV155" s="44"/>
      <c r="BW155" s="44"/>
      <c r="BX155" s="44"/>
      <c r="BY155" s="44"/>
      <c r="BZ155" s="44"/>
      <c r="CA155" s="44"/>
      <c r="CB155" s="44"/>
      <c r="CC155" s="44"/>
      <c r="CD155" s="44"/>
      <c r="CE155" s="44"/>
      <c r="CF155" s="44"/>
      <c r="CG155" s="44"/>
      <c r="CH155" s="44"/>
      <c r="CI155" s="44"/>
      <c r="CJ155" s="44"/>
      <c r="CK155" s="44"/>
      <c r="CL155" s="44"/>
      <c r="CM155" s="44"/>
      <c r="CN155" s="44"/>
      <c r="CO155" s="44"/>
      <c r="CP155" s="44"/>
      <c r="CQ155" s="44"/>
      <c r="CR155" s="44"/>
      <c r="CS155" s="44"/>
      <c r="CT155" s="44"/>
      <c r="CU155" s="44"/>
      <c r="CV155" s="44"/>
      <c r="CW155" s="44"/>
      <c r="CX155" s="44"/>
      <c r="CY155" s="44"/>
      <c r="CZ155" s="44"/>
      <c r="DA155" s="44"/>
      <c r="DB155" s="44"/>
      <c r="DC155" s="44"/>
      <c r="DD155" s="44"/>
      <c r="DE155" s="44"/>
      <c r="DF155" s="44"/>
      <c r="DG155" s="44"/>
      <c r="DH155" s="44"/>
      <c r="DI155" s="44"/>
      <c r="DJ155" s="44"/>
      <c r="DK155" s="44"/>
      <c r="DL155" s="44"/>
      <c r="DM155" s="44"/>
      <c r="DN155" s="44"/>
      <c r="DO155" s="44"/>
      <c r="DP155" s="44"/>
      <c r="DQ155" s="44"/>
      <c r="DR155" s="44"/>
      <c r="DS155" s="44"/>
      <c r="DT155" s="44"/>
      <c r="DU155" s="44"/>
      <c r="DV155" s="44"/>
      <c r="DW155" s="44"/>
      <c r="DX155" s="44"/>
      <c r="DY155" s="44"/>
      <c r="DZ155" s="44"/>
      <c r="EA155" s="44"/>
      <c r="EB155" s="44"/>
      <c r="EC155" s="44"/>
      <c r="ED155" s="44"/>
      <c r="EE155" s="44"/>
      <c r="EF155" s="44"/>
      <c r="EG155" s="44"/>
      <c r="EH155" s="44"/>
      <c r="EI155" s="44"/>
      <c r="EJ155" s="44"/>
      <c r="EK155" s="44"/>
      <c r="EL155" s="44"/>
      <c r="EM155" s="44"/>
      <c r="EN155" s="44"/>
      <c r="EO155" s="44"/>
      <c r="EP155" s="44"/>
      <c r="EQ155" s="44"/>
      <c r="ER155" s="44"/>
      <c r="ES155" s="44"/>
      <c r="ET155" s="44"/>
      <c r="EU155" s="44"/>
      <c r="EV155" s="44"/>
      <c r="EW155" s="44"/>
      <c r="EX155" s="44"/>
      <c r="EY155" s="44"/>
      <c r="EZ155" s="44"/>
      <c r="FA155" s="44"/>
      <c r="FB155" s="44"/>
      <c r="FC155" s="44"/>
      <c r="FD155" s="44"/>
      <c r="FE155" s="44"/>
      <c r="FF155" s="44"/>
      <c r="FG155" s="44"/>
      <c r="FH155" s="44"/>
      <c r="FI155" s="44"/>
      <c r="FJ155" s="44"/>
      <c r="FK155" s="44"/>
      <c r="FL155" s="44"/>
      <c r="FM155" s="44"/>
      <c r="FN155" s="44"/>
      <c r="FO155" s="44"/>
      <c r="FP155" s="44"/>
      <c r="FQ155" s="44"/>
      <c r="FR155" s="44"/>
      <c r="FS155" s="44"/>
      <c r="FT155" s="44"/>
      <c r="FU155" s="44"/>
      <c r="FV155" s="44"/>
      <c r="FW155" s="44"/>
      <c r="FX155" s="44"/>
      <c r="FY155" s="44"/>
      <c r="FZ155" s="44"/>
      <c r="GA155" s="44"/>
      <c r="GB155" s="44"/>
      <c r="GC155" s="44"/>
      <c r="GD155" s="44"/>
      <c r="GE155" s="44"/>
      <c r="GF155" s="44"/>
      <c r="GG155" s="44"/>
      <c r="GH155" s="44"/>
      <c r="GI155" s="44"/>
      <c r="GJ155" s="44"/>
      <c r="GK155" s="44"/>
      <c r="GL155" s="44"/>
      <c r="GM155" s="44"/>
      <c r="GN155" s="44"/>
      <c r="GO155" s="44"/>
      <c r="GP155" s="44"/>
      <c r="GQ155" s="44"/>
      <c r="GR155" s="44"/>
      <c r="GS155" s="44"/>
      <c r="GT155" s="44"/>
      <c r="GU155" s="44"/>
      <c r="GV155" s="44"/>
      <c r="GW155" s="44"/>
      <c r="GX155" s="44"/>
      <c r="GY155" s="44"/>
      <c r="GZ155" s="44"/>
      <c r="HA155" s="44"/>
      <c r="HB155" s="44"/>
      <c r="HC155" s="44"/>
      <c r="HD155" s="44"/>
      <c r="HE155" s="44"/>
      <c r="HF155" s="44"/>
      <c r="HG155" s="44"/>
      <c r="HH155" s="44"/>
      <c r="HI155" s="44"/>
      <c r="HJ155" s="44"/>
      <c r="HK155" s="44"/>
      <c r="HL155" s="44"/>
      <c r="HM155" s="44"/>
      <c r="HN155" s="44"/>
      <c r="HO155" s="44"/>
      <c r="HP155" s="44"/>
      <c r="HQ155" s="44"/>
      <c r="HR155" s="44"/>
      <c r="HS155" s="44"/>
      <c r="HT155" s="44"/>
      <c r="HU155" s="44"/>
      <c r="HV155" s="44"/>
      <c r="HW155" s="44"/>
      <c r="HX155" s="44"/>
      <c r="HY155" s="44"/>
      <c r="HZ155" s="44"/>
      <c r="IA155" s="44"/>
      <c r="IB155" s="44"/>
      <c r="IC155" s="44"/>
      <c r="ID155" s="44"/>
      <c r="IE155" s="44"/>
      <c r="IF155" s="44"/>
      <c r="IG155" s="44"/>
      <c r="IH155" s="44"/>
      <c r="II155" s="44"/>
      <c r="IJ155" s="44"/>
      <c r="IK155" s="44"/>
    </row>
    <row r="156" spans="1:245" ht="15.75" x14ac:dyDescent="0.25">
      <c r="A156" s="68"/>
      <c r="B156" s="69"/>
      <c r="C156" s="70"/>
      <c r="D156" s="71"/>
      <c r="E156" s="71"/>
      <c r="F156" s="71"/>
      <c r="G156" s="71"/>
      <c r="H156" s="71"/>
      <c r="I156" s="72"/>
      <c r="J156" s="72"/>
      <c r="K156" s="72"/>
      <c r="L156" s="72"/>
      <c r="M156" s="72"/>
      <c r="N156" s="70"/>
      <c r="O156" s="70"/>
      <c r="P156" s="73"/>
      <c r="Q156" s="73"/>
      <c r="R156" s="73"/>
      <c r="S156" s="73"/>
      <c r="T156" s="73"/>
      <c r="U156" s="73"/>
      <c r="V156" s="11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4"/>
      <c r="BD156" s="44"/>
      <c r="BE156" s="44"/>
      <c r="BF156" s="44"/>
      <c r="BG156" s="44"/>
      <c r="BH156" s="44"/>
      <c r="BI156" s="44"/>
      <c r="BJ156" s="44"/>
      <c r="BK156" s="44"/>
      <c r="BL156" s="44"/>
      <c r="BM156" s="44"/>
      <c r="BN156" s="44"/>
      <c r="BO156" s="44"/>
      <c r="BP156" s="44"/>
      <c r="BQ156" s="44"/>
      <c r="BR156" s="44"/>
      <c r="BS156" s="44"/>
      <c r="BT156" s="44"/>
      <c r="BU156" s="44"/>
      <c r="BV156" s="44"/>
      <c r="BW156" s="44"/>
      <c r="BX156" s="44"/>
      <c r="BY156" s="44"/>
      <c r="BZ156" s="44"/>
      <c r="CA156" s="44"/>
      <c r="CB156" s="44"/>
      <c r="CC156" s="44"/>
      <c r="CD156" s="44"/>
      <c r="CE156" s="44"/>
      <c r="CF156" s="44"/>
      <c r="CG156" s="44"/>
      <c r="CH156" s="44"/>
      <c r="CI156" s="44"/>
      <c r="CJ156" s="44"/>
      <c r="CK156" s="44"/>
      <c r="CL156" s="44"/>
      <c r="CM156" s="44"/>
      <c r="CN156" s="44"/>
      <c r="CO156" s="44"/>
      <c r="CP156" s="44"/>
      <c r="CQ156" s="44"/>
      <c r="CR156" s="44"/>
      <c r="CS156" s="44"/>
      <c r="CT156" s="44"/>
      <c r="CU156" s="44"/>
      <c r="CV156" s="44"/>
      <c r="CW156" s="44"/>
      <c r="CX156" s="44"/>
      <c r="CY156" s="44"/>
      <c r="CZ156" s="44"/>
      <c r="DA156" s="44"/>
      <c r="DB156" s="44"/>
      <c r="DC156" s="44"/>
      <c r="DD156" s="44"/>
      <c r="DE156" s="44"/>
      <c r="DF156" s="44"/>
      <c r="DG156" s="44"/>
      <c r="DH156" s="44"/>
      <c r="DI156" s="44"/>
      <c r="DJ156" s="44"/>
      <c r="DK156" s="44"/>
      <c r="DL156" s="44"/>
      <c r="DM156" s="44"/>
      <c r="DN156" s="44"/>
      <c r="DO156" s="44"/>
      <c r="DP156" s="44"/>
      <c r="DQ156" s="44"/>
      <c r="DR156" s="44"/>
      <c r="DS156" s="44"/>
      <c r="DT156" s="44"/>
      <c r="DU156" s="44"/>
      <c r="DV156" s="44"/>
      <c r="DW156" s="44"/>
      <c r="DX156" s="44"/>
      <c r="DY156" s="44"/>
      <c r="DZ156" s="44"/>
      <c r="EA156" s="44"/>
      <c r="EB156" s="44"/>
      <c r="EC156" s="44"/>
      <c r="ED156" s="44"/>
      <c r="EE156" s="44"/>
      <c r="EF156" s="44"/>
      <c r="EG156" s="44"/>
      <c r="EH156" s="44"/>
      <c r="EI156" s="44"/>
      <c r="EJ156" s="44"/>
      <c r="EK156" s="44"/>
      <c r="EL156" s="44"/>
      <c r="EM156" s="44"/>
      <c r="EN156" s="44"/>
      <c r="EO156" s="44"/>
      <c r="EP156" s="44"/>
      <c r="EQ156" s="44"/>
      <c r="ER156" s="44"/>
      <c r="ES156" s="44"/>
      <c r="ET156" s="44"/>
      <c r="EU156" s="44"/>
      <c r="EV156" s="44"/>
      <c r="EW156" s="44"/>
      <c r="EX156" s="44"/>
      <c r="EY156" s="44"/>
      <c r="EZ156" s="44"/>
      <c r="FA156" s="44"/>
      <c r="FB156" s="44"/>
      <c r="FC156" s="44"/>
      <c r="FD156" s="44"/>
      <c r="FE156" s="44"/>
      <c r="FF156" s="44"/>
      <c r="FG156" s="44"/>
      <c r="FH156" s="44"/>
      <c r="FI156" s="44"/>
      <c r="FJ156" s="44"/>
      <c r="FK156" s="44"/>
      <c r="FL156" s="44"/>
      <c r="FM156" s="44"/>
      <c r="FN156" s="44"/>
      <c r="FO156" s="44"/>
      <c r="FP156" s="44"/>
      <c r="FQ156" s="44"/>
      <c r="FR156" s="44"/>
      <c r="FS156" s="44"/>
      <c r="FT156" s="44"/>
      <c r="FU156" s="44"/>
      <c r="FV156" s="44"/>
      <c r="FW156" s="44"/>
      <c r="FX156" s="44"/>
      <c r="FY156" s="44"/>
      <c r="FZ156" s="44"/>
      <c r="GA156" s="44"/>
      <c r="GB156" s="44"/>
      <c r="GC156" s="44"/>
      <c r="GD156" s="44"/>
      <c r="GE156" s="44"/>
      <c r="GF156" s="44"/>
      <c r="GG156" s="44"/>
      <c r="GH156" s="44"/>
      <c r="GI156" s="44"/>
      <c r="GJ156" s="44"/>
      <c r="GK156" s="44"/>
      <c r="GL156" s="44"/>
      <c r="GM156" s="44"/>
      <c r="GN156" s="44"/>
      <c r="GO156" s="44"/>
      <c r="GP156" s="44"/>
      <c r="GQ156" s="44"/>
      <c r="GR156" s="44"/>
      <c r="GS156" s="44"/>
      <c r="GT156" s="44"/>
      <c r="GU156" s="44"/>
      <c r="GV156" s="44"/>
      <c r="GW156" s="44"/>
      <c r="GX156" s="44"/>
      <c r="GY156" s="44"/>
      <c r="GZ156" s="44"/>
      <c r="HA156" s="44"/>
      <c r="HB156" s="44"/>
      <c r="HC156" s="44"/>
      <c r="HD156" s="44"/>
      <c r="HE156" s="44"/>
      <c r="HF156" s="44"/>
      <c r="HG156" s="44"/>
      <c r="HH156" s="44"/>
      <c r="HI156" s="44"/>
      <c r="HJ156" s="44"/>
      <c r="HK156" s="44"/>
      <c r="HL156" s="44"/>
      <c r="HM156" s="44"/>
      <c r="HN156" s="44"/>
      <c r="HO156" s="44"/>
      <c r="HP156" s="44"/>
      <c r="HQ156" s="44"/>
      <c r="HR156" s="44"/>
      <c r="HS156" s="44"/>
      <c r="HT156" s="44"/>
      <c r="HU156" s="44"/>
      <c r="HV156" s="44"/>
      <c r="HW156" s="44"/>
      <c r="HX156" s="44"/>
      <c r="HY156" s="44"/>
      <c r="HZ156" s="44"/>
      <c r="IA156" s="44"/>
      <c r="IB156" s="44"/>
      <c r="IC156" s="44"/>
      <c r="ID156" s="44"/>
      <c r="IE156" s="44"/>
      <c r="IF156" s="44"/>
      <c r="IG156" s="44"/>
      <c r="IH156" s="44"/>
      <c r="II156" s="44"/>
      <c r="IJ156" s="44"/>
      <c r="IK156" s="44"/>
    </row>
    <row r="157" spans="1:245" ht="15.75" x14ac:dyDescent="0.25">
      <c r="A157" s="68"/>
      <c r="B157" s="51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44"/>
      <c r="O157" s="52"/>
      <c r="P157" s="52"/>
      <c r="Q157" s="53" t="s">
        <v>343</v>
      </c>
      <c r="R157" s="53"/>
      <c r="S157" s="52"/>
      <c r="T157" s="73"/>
      <c r="U157" s="73"/>
      <c r="V157" s="11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4"/>
      <c r="BD157" s="44"/>
      <c r="BE157" s="44"/>
      <c r="BF157" s="44"/>
      <c r="BG157" s="44"/>
      <c r="BH157" s="44"/>
      <c r="BI157" s="44"/>
      <c r="BJ157" s="44"/>
      <c r="BK157" s="44"/>
      <c r="BL157" s="44"/>
      <c r="BM157" s="44"/>
      <c r="BN157" s="44"/>
      <c r="BO157" s="44"/>
      <c r="BP157" s="44"/>
      <c r="BQ157" s="44"/>
      <c r="BR157" s="44"/>
      <c r="BS157" s="44"/>
      <c r="BT157" s="44"/>
      <c r="BU157" s="44"/>
      <c r="BV157" s="44"/>
      <c r="BW157" s="44"/>
      <c r="BX157" s="44"/>
      <c r="BY157" s="44"/>
      <c r="BZ157" s="44"/>
      <c r="CA157" s="44"/>
      <c r="CB157" s="44"/>
      <c r="CC157" s="44"/>
      <c r="CD157" s="44"/>
      <c r="CE157" s="44"/>
      <c r="CF157" s="44"/>
      <c r="CG157" s="44"/>
      <c r="CH157" s="44"/>
      <c r="CI157" s="44"/>
      <c r="CJ157" s="44"/>
      <c r="CK157" s="44"/>
      <c r="CL157" s="44"/>
      <c r="CM157" s="44"/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  <c r="DB157" s="44"/>
      <c r="DC157" s="44"/>
      <c r="DD157" s="44"/>
      <c r="DE157" s="44"/>
      <c r="DF157" s="44"/>
      <c r="DG157" s="44"/>
      <c r="DH157" s="44"/>
      <c r="DI157" s="44"/>
      <c r="DJ157" s="44"/>
      <c r="DK157" s="44"/>
      <c r="DL157" s="44"/>
      <c r="DM157" s="44"/>
      <c r="DN157" s="44"/>
      <c r="DO157" s="44"/>
      <c r="DP157" s="44"/>
      <c r="DQ157" s="44"/>
      <c r="DR157" s="44"/>
      <c r="DS157" s="44"/>
      <c r="DT157" s="44"/>
      <c r="DU157" s="44"/>
      <c r="DV157" s="44"/>
      <c r="DW157" s="44"/>
      <c r="DX157" s="44"/>
      <c r="DY157" s="44"/>
      <c r="DZ157" s="44"/>
      <c r="EA157" s="44"/>
      <c r="EB157" s="44"/>
      <c r="EC157" s="44"/>
      <c r="ED157" s="44"/>
      <c r="EE157" s="44"/>
      <c r="EF157" s="44"/>
      <c r="EG157" s="44"/>
      <c r="EH157" s="44"/>
      <c r="EI157" s="44"/>
      <c r="EJ157" s="44"/>
      <c r="EK157" s="44"/>
      <c r="EL157" s="44"/>
      <c r="EM157" s="44"/>
      <c r="EN157" s="44"/>
      <c r="EO157" s="44"/>
      <c r="EP157" s="44"/>
      <c r="EQ157" s="44"/>
      <c r="ER157" s="44"/>
      <c r="ES157" s="44"/>
      <c r="ET157" s="44"/>
      <c r="EU157" s="44"/>
      <c r="EV157" s="44"/>
      <c r="EW157" s="44"/>
      <c r="EX157" s="44"/>
      <c r="EY157" s="44"/>
      <c r="EZ157" s="44"/>
      <c r="FA157" s="44"/>
      <c r="FB157" s="44"/>
      <c r="FC157" s="44"/>
      <c r="FD157" s="44"/>
      <c r="FE157" s="44"/>
      <c r="FF157" s="44"/>
      <c r="FG157" s="44"/>
      <c r="FH157" s="44"/>
      <c r="FI157" s="44"/>
      <c r="FJ157" s="44"/>
      <c r="FK157" s="44"/>
      <c r="FL157" s="44"/>
      <c r="FM157" s="44"/>
      <c r="FN157" s="44"/>
      <c r="FO157" s="44"/>
      <c r="FP157" s="44"/>
      <c r="FQ157" s="44"/>
      <c r="FR157" s="44"/>
      <c r="FS157" s="44"/>
      <c r="FT157" s="44"/>
      <c r="FU157" s="44"/>
      <c r="FV157" s="44"/>
      <c r="FW157" s="44"/>
      <c r="FX157" s="44"/>
      <c r="FY157" s="44"/>
      <c r="FZ157" s="44"/>
      <c r="GA157" s="44"/>
      <c r="GB157" s="44"/>
      <c r="GC157" s="44"/>
      <c r="GD157" s="44"/>
      <c r="GE157" s="44"/>
      <c r="GF157" s="44"/>
      <c r="GG157" s="44"/>
      <c r="GH157" s="44"/>
      <c r="GI157" s="44"/>
      <c r="GJ157" s="44"/>
      <c r="GK157" s="44"/>
      <c r="GL157" s="44"/>
      <c r="GM157" s="44"/>
      <c r="GN157" s="44"/>
      <c r="GO157" s="44"/>
      <c r="GP157" s="44"/>
      <c r="GQ157" s="44"/>
      <c r="GR157" s="44"/>
      <c r="GS157" s="44"/>
      <c r="GT157" s="44"/>
      <c r="GU157" s="44"/>
      <c r="GV157" s="44"/>
      <c r="GW157" s="44"/>
      <c r="GX157" s="44"/>
      <c r="GY157" s="44"/>
      <c r="GZ157" s="44"/>
      <c r="HA157" s="44"/>
      <c r="HB157" s="44"/>
      <c r="HC157" s="44"/>
      <c r="HD157" s="44"/>
      <c r="HE157" s="44"/>
      <c r="HF157" s="44"/>
      <c r="HG157" s="44"/>
      <c r="HH157" s="44"/>
      <c r="HI157" s="44"/>
      <c r="HJ157" s="44"/>
      <c r="HK157" s="44"/>
      <c r="HL157" s="44"/>
      <c r="HM157" s="44"/>
      <c r="HN157" s="44"/>
      <c r="HO157" s="44"/>
      <c r="HP157" s="44"/>
      <c r="HQ157" s="44"/>
      <c r="HR157" s="44"/>
      <c r="HS157" s="44"/>
      <c r="HT157" s="44"/>
      <c r="HU157" s="44"/>
      <c r="HV157" s="44"/>
      <c r="HW157" s="44"/>
      <c r="HX157" s="44"/>
      <c r="HY157" s="44"/>
      <c r="HZ157" s="44"/>
      <c r="IA157" s="44"/>
      <c r="IB157" s="44"/>
      <c r="IC157" s="44"/>
      <c r="ID157" s="44"/>
      <c r="IE157" s="44"/>
      <c r="IF157" s="44"/>
      <c r="IG157" s="44"/>
      <c r="IH157" s="44"/>
      <c r="II157" s="44"/>
      <c r="IJ157" s="44"/>
      <c r="IK157" s="44"/>
    </row>
    <row r="158" spans="1:245" ht="15.75" x14ac:dyDescent="0.25">
      <c r="A158" s="68"/>
      <c r="B158" s="55" t="s">
        <v>309</v>
      </c>
      <c r="C158" s="55"/>
      <c r="D158" s="56"/>
      <c r="E158" s="44"/>
      <c r="F158" s="44"/>
      <c r="G158" s="44"/>
      <c r="H158" s="56" t="s">
        <v>310</v>
      </c>
      <c r="I158" s="57"/>
      <c r="J158" s="44"/>
      <c r="K158" s="56"/>
      <c r="L158" s="56"/>
      <c r="M158" s="44"/>
      <c r="N158" s="44"/>
      <c r="O158" s="44"/>
      <c r="P158" s="56"/>
      <c r="Q158" s="53" t="s">
        <v>311</v>
      </c>
      <c r="R158" s="53"/>
      <c r="S158" s="56"/>
      <c r="T158" s="73"/>
      <c r="U158" s="73"/>
      <c r="V158" s="11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4"/>
      <c r="BD158" s="44"/>
      <c r="BE158" s="44"/>
      <c r="BF158" s="44"/>
      <c r="BG158" s="44"/>
      <c r="BH158" s="44"/>
      <c r="BI158" s="44"/>
      <c r="BJ158" s="44"/>
      <c r="BK158" s="44"/>
      <c r="BL158" s="44"/>
      <c r="BM158" s="44"/>
      <c r="BN158" s="44"/>
      <c r="BO158" s="44"/>
      <c r="BP158" s="44"/>
      <c r="BQ158" s="44"/>
      <c r="BR158" s="44"/>
      <c r="BS158" s="44"/>
      <c r="BT158" s="44"/>
      <c r="BU158" s="44"/>
      <c r="BV158" s="44"/>
      <c r="BW158" s="44"/>
      <c r="BX158" s="44"/>
      <c r="BY158" s="44"/>
      <c r="BZ158" s="44"/>
      <c r="CA158" s="44"/>
      <c r="CB158" s="44"/>
      <c r="CC158" s="44"/>
      <c r="CD158" s="44"/>
      <c r="CE158" s="44"/>
      <c r="CF158" s="44"/>
      <c r="CG158" s="44"/>
      <c r="CH158" s="44"/>
      <c r="CI158" s="44"/>
      <c r="CJ158" s="44"/>
      <c r="CK158" s="44"/>
      <c r="CL158" s="44"/>
      <c r="CM158" s="44"/>
      <c r="CN158" s="44"/>
      <c r="CO158" s="44"/>
      <c r="CP158" s="44"/>
      <c r="CQ158" s="44"/>
      <c r="CR158" s="44"/>
      <c r="CS158" s="44"/>
      <c r="CT158" s="44"/>
      <c r="CU158" s="44"/>
      <c r="CV158" s="44"/>
      <c r="CW158" s="44"/>
      <c r="CX158" s="44"/>
      <c r="CY158" s="44"/>
      <c r="CZ158" s="44"/>
      <c r="DA158" s="44"/>
      <c r="DB158" s="44"/>
      <c r="DC158" s="44"/>
      <c r="DD158" s="44"/>
      <c r="DE158" s="44"/>
      <c r="DF158" s="44"/>
      <c r="DG158" s="44"/>
      <c r="DH158" s="44"/>
      <c r="DI158" s="44"/>
      <c r="DJ158" s="44"/>
      <c r="DK158" s="44"/>
      <c r="DL158" s="44"/>
      <c r="DM158" s="44"/>
      <c r="DN158" s="44"/>
      <c r="DO158" s="44"/>
      <c r="DP158" s="44"/>
      <c r="DQ158" s="44"/>
      <c r="DR158" s="44"/>
      <c r="DS158" s="44"/>
      <c r="DT158" s="44"/>
      <c r="DU158" s="44"/>
      <c r="DV158" s="44"/>
      <c r="DW158" s="44"/>
      <c r="DX158" s="44"/>
      <c r="DY158" s="44"/>
      <c r="DZ158" s="44"/>
      <c r="EA158" s="44"/>
      <c r="EB158" s="44"/>
      <c r="EC158" s="44"/>
      <c r="ED158" s="44"/>
      <c r="EE158" s="44"/>
      <c r="EF158" s="44"/>
      <c r="EG158" s="44"/>
      <c r="EH158" s="44"/>
      <c r="EI158" s="44"/>
      <c r="EJ158" s="44"/>
      <c r="EK158" s="44"/>
      <c r="EL158" s="44"/>
      <c r="EM158" s="44"/>
      <c r="EN158" s="44"/>
      <c r="EO158" s="44"/>
      <c r="EP158" s="44"/>
      <c r="EQ158" s="44"/>
      <c r="ER158" s="44"/>
      <c r="ES158" s="44"/>
      <c r="ET158" s="44"/>
      <c r="EU158" s="44"/>
      <c r="EV158" s="44"/>
      <c r="EW158" s="44"/>
      <c r="EX158" s="44"/>
      <c r="EY158" s="44"/>
      <c r="EZ158" s="44"/>
      <c r="FA158" s="44"/>
      <c r="FB158" s="44"/>
      <c r="FC158" s="44"/>
      <c r="FD158" s="44"/>
      <c r="FE158" s="44"/>
      <c r="FF158" s="44"/>
      <c r="FG158" s="44"/>
      <c r="FH158" s="44"/>
      <c r="FI158" s="44"/>
      <c r="FJ158" s="44"/>
      <c r="FK158" s="44"/>
      <c r="FL158" s="44"/>
      <c r="FM158" s="44"/>
      <c r="FN158" s="44"/>
      <c r="FO158" s="44"/>
      <c r="FP158" s="44"/>
      <c r="FQ158" s="44"/>
      <c r="FR158" s="44"/>
      <c r="FS158" s="44"/>
      <c r="FT158" s="44"/>
      <c r="FU158" s="44"/>
      <c r="FV158" s="44"/>
      <c r="FW158" s="44"/>
      <c r="FX158" s="44"/>
      <c r="FY158" s="44"/>
      <c r="FZ158" s="44"/>
      <c r="GA158" s="44"/>
      <c r="GB158" s="44"/>
      <c r="GC158" s="44"/>
      <c r="GD158" s="44"/>
      <c r="GE158" s="44"/>
      <c r="GF158" s="44"/>
      <c r="GG158" s="44"/>
      <c r="GH158" s="44"/>
      <c r="GI158" s="44"/>
      <c r="GJ158" s="44"/>
      <c r="GK158" s="44"/>
      <c r="GL158" s="44"/>
      <c r="GM158" s="44"/>
      <c r="GN158" s="44"/>
      <c r="GO158" s="44"/>
      <c r="GP158" s="44"/>
      <c r="GQ158" s="44"/>
      <c r="GR158" s="44"/>
      <c r="GS158" s="44"/>
      <c r="GT158" s="44"/>
      <c r="GU158" s="44"/>
      <c r="GV158" s="44"/>
      <c r="GW158" s="44"/>
      <c r="GX158" s="44"/>
      <c r="GY158" s="44"/>
      <c r="GZ158" s="44"/>
      <c r="HA158" s="44"/>
      <c r="HB158" s="44"/>
      <c r="HC158" s="44"/>
      <c r="HD158" s="44"/>
      <c r="HE158" s="44"/>
      <c r="HF158" s="44"/>
      <c r="HG158" s="44"/>
      <c r="HH158" s="44"/>
      <c r="HI158" s="44"/>
      <c r="HJ158" s="44"/>
      <c r="HK158" s="44"/>
      <c r="HL158" s="44"/>
      <c r="HM158" s="44"/>
      <c r="HN158" s="44"/>
      <c r="HO158" s="44"/>
      <c r="HP158" s="44"/>
      <c r="HQ158" s="44"/>
      <c r="HR158" s="44"/>
      <c r="HS158" s="44"/>
      <c r="HT158" s="44"/>
      <c r="HU158" s="44"/>
      <c r="HV158" s="44"/>
      <c r="HW158" s="44"/>
      <c r="HX158" s="44"/>
      <c r="HY158" s="44"/>
      <c r="HZ158" s="44"/>
      <c r="IA158" s="44"/>
      <c r="IB158" s="44"/>
      <c r="IC158" s="44"/>
      <c r="ID158" s="44"/>
      <c r="IE158" s="44"/>
      <c r="IF158" s="44"/>
      <c r="IG158" s="44"/>
      <c r="IH158" s="44"/>
      <c r="II158" s="44"/>
      <c r="IJ158" s="44"/>
      <c r="IK158" s="44"/>
    </row>
    <row r="159" spans="1:245" ht="15.75" x14ac:dyDescent="0.2">
      <c r="A159" s="68"/>
      <c r="B159" s="51"/>
      <c r="C159" s="58"/>
      <c r="D159" s="58"/>
      <c r="E159" s="58"/>
      <c r="F159" s="58"/>
      <c r="G159" s="58"/>
      <c r="H159" s="59"/>
      <c r="I159" s="58"/>
      <c r="J159" s="58"/>
      <c r="K159" s="58"/>
      <c r="L159" s="58"/>
      <c r="M159" s="58"/>
      <c r="N159" s="58"/>
      <c r="O159" s="44"/>
      <c r="P159" s="52"/>
      <c r="Q159" s="60"/>
      <c r="R159" s="60"/>
      <c r="S159" s="52"/>
      <c r="T159" s="73"/>
      <c r="U159" s="73"/>
      <c r="V159" s="11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4"/>
      <c r="BD159" s="44"/>
      <c r="BE159" s="44"/>
      <c r="BF159" s="44"/>
      <c r="BG159" s="44"/>
      <c r="BH159" s="44"/>
      <c r="BI159" s="44"/>
      <c r="BJ159" s="44"/>
      <c r="BK159" s="44"/>
      <c r="BL159" s="44"/>
      <c r="BM159" s="44"/>
      <c r="BN159" s="44"/>
      <c r="BO159" s="44"/>
      <c r="BP159" s="44"/>
      <c r="BQ159" s="44"/>
      <c r="BR159" s="44"/>
      <c r="BS159" s="44"/>
      <c r="BT159" s="44"/>
      <c r="BU159" s="44"/>
      <c r="BV159" s="44"/>
      <c r="BW159" s="44"/>
      <c r="BX159" s="44"/>
      <c r="BY159" s="44"/>
      <c r="BZ159" s="44"/>
      <c r="CA159" s="44"/>
      <c r="CB159" s="44"/>
      <c r="CC159" s="44"/>
      <c r="CD159" s="44"/>
      <c r="CE159" s="44"/>
      <c r="CF159" s="44"/>
      <c r="CG159" s="44"/>
      <c r="CH159" s="44"/>
      <c r="CI159" s="44"/>
      <c r="CJ159" s="44"/>
      <c r="CK159" s="44"/>
      <c r="CL159" s="44"/>
      <c r="CM159" s="44"/>
      <c r="CN159" s="44"/>
      <c r="CO159" s="44"/>
      <c r="CP159" s="44"/>
      <c r="CQ159" s="44"/>
      <c r="CR159" s="44"/>
      <c r="CS159" s="44"/>
      <c r="CT159" s="44"/>
      <c r="CU159" s="44"/>
      <c r="CV159" s="44"/>
      <c r="CW159" s="44"/>
      <c r="CX159" s="44"/>
      <c r="CY159" s="44"/>
      <c r="CZ159" s="44"/>
      <c r="DA159" s="44"/>
      <c r="DB159" s="44"/>
      <c r="DC159" s="44"/>
      <c r="DD159" s="44"/>
      <c r="DE159" s="44"/>
      <c r="DF159" s="44"/>
      <c r="DG159" s="44"/>
      <c r="DH159" s="44"/>
      <c r="DI159" s="44"/>
      <c r="DJ159" s="44"/>
      <c r="DK159" s="44"/>
      <c r="DL159" s="44"/>
      <c r="DM159" s="44"/>
      <c r="DN159" s="44"/>
      <c r="DO159" s="44"/>
      <c r="DP159" s="44"/>
      <c r="DQ159" s="44"/>
      <c r="DR159" s="44"/>
      <c r="DS159" s="44"/>
      <c r="DT159" s="44"/>
      <c r="DU159" s="44"/>
      <c r="DV159" s="44"/>
      <c r="DW159" s="44"/>
      <c r="DX159" s="44"/>
      <c r="DY159" s="44"/>
      <c r="DZ159" s="44"/>
      <c r="EA159" s="44"/>
      <c r="EB159" s="44"/>
      <c r="EC159" s="44"/>
      <c r="ED159" s="44"/>
      <c r="EE159" s="44"/>
      <c r="EF159" s="44"/>
      <c r="EG159" s="44"/>
      <c r="EH159" s="44"/>
      <c r="EI159" s="44"/>
      <c r="EJ159" s="44"/>
      <c r="EK159" s="44"/>
      <c r="EL159" s="44"/>
      <c r="EM159" s="44"/>
      <c r="EN159" s="44"/>
      <c r="EO159" s="44"/>
      <c r="EP159" s="44"/>
      <c r="EQ159" s="44"/>
      <c r="ER159" s="44"/>
      <c r="ES159" s="44"/>
      <c r="ET159" s="44"/>
      <c r="EU159" s="44"/>
      <c r="EV159" s="44"/>
      <c r="EW159" s="44"/>
      <c r="EX159" s="44"/>
      <c r="EY159" s="44"/>
      <c r="EZ159" s="44"/>
      <c r="FA159" s="44"/>
      <c r="FB159" s="44"/>
      <c r="FC159" s="44"/>
      <c r="FD159" s="44"/>
      <c r="FE159" s="44"/>
      <c r="FF159" s="44"/>
      <c r="FG159" s="44"/>
      <c r="FH159" s="44"/>
      <c r="FI159" s="44"/>
      <c r="FJ159" s="44"/>
      <c r="FK159" s="44"/>
      <c r="FL159" s="44"/>
      <c r="FM159" s="44"/>
      <c r="FN159" s="44"/>
      <c r="FO159" s="44"/>
      <c r="FP159" s="44"/>
      <c r="FQ159" s="44"/>
      <c r="FR159" s="44"/>
      <c r="FS159" s="44"/>
      <c r="FT159" s="44"/>
      <c r="FU159" s="44"/>
      <c r="FV159" s="44"/>
      <c r="FW159" s="44"/>
      <c r="FX159" s="44"/>
      <c r="FY159" s="44"/>
      <c r="FZ159" s="44"/>
      <c r="GA159" s="44"/>
      <c r="GB159" s="44"/>
      <c r="GC159" s="44"/>
      <c r="GD159" s="44"/>
      <c r="GE159" s="44"/>
      <c r="GF159" s="44"/>
      <c r="GG159" s="44"/>
      <c r="GH159" s="44"/>
      <c r="GI159" s="44"/>
      <c r="GJ159" s="44"/>
      <c r="GK159" s="44"/>
      <c r="GL159" s="44"/>
      <c r="GM159" s="44"/>
      <c r="GN159" s="44"/>
      <c r="GO159" s="44"/>
      <c r="GP159" s="44"/>
      <c r="GQ159" s="44"/>
      <c r="GR159" s="44"/>
      <c r="GS159" s="44"/>
      <c r="GT159" s="44"/>
      <c r="GU159" s="44"/>
      <c r="GV159" s="44"/>
      <c r="GW159" s="44"/>
      <c r="GX159" s="44"/>
      <c r="GY159" s="44"/>
      <c r="GZ159" s="44"/>
      <c r="HA159" s="44"/>
      <c r="HB159" s="44"/>
      <c r="HC159" s="44"/>
      <c r="HD159" s="44"/>
      <c r="HE159" s="44"/>
      <c r="HF159" s="44"/>
      <c r="HG159" s="44"/>
      <c r="HH159" s="44"/>
      <c r="HI159" s="44"/>
      <c r="HJ159" s="44"/>
      <c r="HK159" s="44"/>
      <c r="HL159" s="44"/>
      <c r="HM159" s="44"/>
      <c r="HN159" s="44"/>
      <c r="HO159" s="44"/>
      <c r="HP159" s="44"/>
      <c r="HQ159" s="44"/>
      <c r="HR159" s="44"/>
      <c r="HS159" s="44"/>
      <c r="HT159" s="44"/>
      <c r="HU159" s="44"/>
      <c r="HV159" s="44"/>
      <c r="HW159" s="44"/>
      <c r="HX159" s="44"/>
      <c r="HY159" s="44"/>
      <c r="HZ159" s="44"/>
      <c r="IA159" s="44"/>
      <c r="IB159" s="44"/>
      <c r="IC159" s="44"/>
      <c r="ID159" s="44"/>
      <c r="IE159" s="44"/>
      <c r="IF159" s="44"/>
      <c r="IG159" s="44"/>
      <c r="IH159" s="44"/>
      <c r="II159" s="44"/>
      <c r="IJ159" s="44"/>
      <c r="IK159" s="44"/>
    </row>
    <row r="160" spans="1:245" ht="15.75" x14ac:dyDescent="0.2">
      <c r="A160" s="68"/>
      <c r="B160" s="51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73"/>
      <c r="U160" s="73"/>
      <c r="V160" s="11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4"/>
      <c r="BD160" s="44"/>
      <c r="BE160" s="44"/>
      <c r="BF160" s="44"/>
      <c r="BG160" s="44"/>
      <c r="BH160" s="44"/>
      <c r="BI160" s="44"/>
      <c r="BJ160" s="44"/>
      <c r="BK160" s="44"/>
      <c r="BL160" s="44"/>
      <c r="BM160" s="44"/>
      <c r="BN160" s="44"/>
      <c r="BO160" s="44"/>
      <c r="BP160" s="44"/>
      <c r="BQ160" s="44"/>
      <c r="BR160" s="44"/>
      <c r="BS160" s="44"/>
      <c r="BT160" s="44"/>
      <c r="BU160" s="44"/>
      <c r="BV160" s="44"/>
      <c r="BW160" s="44"/>
      <c r="BX160" s="44"/>
      <c r="BY160" s="44"/>
      <c r="BZ160" s="44"/>
      <c r="CA160" s="44"/>
      <c r="CB160" s="44"/>
      <c r="CC160" s="44"/>
      <c r="CD160" s="44"/>
      <c r="CE160" s="44"/>
      <c r="CF160" s="44"/>
      <c r="CG160" s="44"/>
      <c r="CH160" s="44"/>
      <c r="CI160" s="44"/>
      <c r="CJ160" s="44"/>
      <c r="CK160" s="44"/>
      <c r="CL160" s="44"/>
      <c r="CM160" s="44"/>
      <c r="CN160" s="44"/>
      <c r="CO160" s="44"/>
      <c r="CP160" s="44"/>
      <c r="CQ160" s="44"/>
      <c r="CR160" s="44"/>
      <c r="CS160" s="44"/>
      <c r="CT160" s="44"/>
      <c r="CU160" s="44"/>
      <c r="CV160" s="44"/>
      <c r="CW160" s="44"/>
      <c r="CX160" s="44"/>
      <c r="CY160" s="44"/>
      <c r="CZ160" s="44"/>
      <c r="DA160" s="44"/>
      <c r="DB160" s="44"/>
      <c r="DC160" s="44"/>
      <c r="DD160" s="44"/>
      <c r="DE160" s="44"/>
      <c r="DF160" s="44"/>
      <c r="DG160" s="44"/>
      <c r="DH160" s="44"/>
      <c r="DI160" s="44"/>
      <c r="DJ160" s="44"/>
      <c r="DK160" s="44"/>
      <c r="DL160" s="44"/>
      <c r="DM160" s="44"/>
      <c r="DN160" s="44"/>
      <c r="DO160" s="44"/>
      <c r="DP160" s="44"/>
      <c r="DQ160" s="44"/>
      <c r="DR160" s="44"/>
      <c r="DS160" s="44"/>
      <c r="DT160" s="44"/>
      <c r="DU160" s="44"/>
      <c r="DV160" s="44"/>
      <c r="DW160" s="44"/>
      <c r="DX160" s="44"/>
      <c r="DY160" s="44"/>
      <c r="DZ160" s="44"/>
      <c r="EA160" s="44"/>
      <c r="EB160" s="44"/>
      <c r="EC160" s="44"/>
      <c r="ED160" s="44"/>
      <c r="EE160" s="44"/>
      <c r="EF160" s="44"/>
      <c r="EG160" s="44"/>
      <c r="EH160" s="44"/>
      <c r="EI160" s="44"/>
      <c r="EJ160" s="44"/>
      <c r="EK160" s="44"/>
      <c r="EL160" s="44"/>
      <c r="EM160" s="44"/>
      <c r="EN160" s="44"/>
      <c r="EO160" s="44"/>
      <c r="EP160" s="44"/>
      <c r="EQ160" s="44"/>
      <c r="ER160" s="44"/>
      <c r="ES160" s="44"/>
      <c r="ET160" s="44"/>
      <c r="EU160" s="44"/>
      <c r="EV160" s="44"/>
      <c r="EW160" s="44"/>
      <c r="EX160" s="44"/>
      <c r="EY160" s="44"/>
      <c r="EZ160" s="44"/>
      <c r="FA160" s="44"/>
      <c r="FB160" s="44"/>
      <c r="FC160" s="44"/>
      <c r="FD160" s="44"/>
      <c r="FE160" s="44"/>
      <c r="FF160" s="44"/>
      <c r="FG160" s="44"/>
      <c r="FH160" s="44"/>
      <c r="FI160" s="44"/>
      <c r="FJ160" s="44"/>
      <c r="FK160" s="44"/>
      <c r="FL160" s="44"/>
      <c r="FM160" s="44"/>
      <c r="FN160" s="44"/>
      <c r="FO160" s="44"/>
      <c r="FP160" s="44"/>
      <c r="FQ160" s="44"/>
      <c r="FR160" s="44"/>
      <c r="FS160" s="44"/>
      <c r="FT160" s="44"/>
      <c r="FU160" s="44"/>
      <c r="FV160" s="44"/>
      <c r="FW160" s="44"/>
      <c r="FX160" s="44"/>
      <c r="FY160" s="44"/>
      <c r="FZ160" s="44"/>
      <c r="GA160" s="44"/>
      <c r="GB160" s="44"/>
      <c r="GC160" s="44"/>
      <c r="GD160" s="44"/>
      <c r="GE160" s="44"/>
      <c r="GF160" s="44"/>
      <c r="GG160" s="44"/>
      <c r="GH160" s="44"/>
      <c r="GI160" s="44"/>
      <c r="GJ160" s="44"/>
      <c r="GK160" s="44"/>
      <c r="GL160" s="44"/>
      <c r="GM160" s="44"/>
      <c r="GN160" s="44"/>
      <c r="GO160" s="44"/>
      <c r="GP160" s="44"/>
      <c r="GQ160" s="44"/>
      <c r="GR160" s="44"/>
      <c r="GS160" s="44"/>
      <c r="GT160" s="44"/>
      <c r="GU160" s="44"/>
      <c r="GV160" s="44"/>
      <c r="GW160" s="44"/>
      <c r="GX160" s="44"/>
      <c r="GY160" s="44"/>
      <c r="GZ160" s="44"/>
      <c r="HA160" s="44"/>
      <c r="HB160" s="44"/>
      <c r="HC160" s="44"/>
      <c r="HD160" s="44"/>
      <c r="HE160" s="44"/>
      <c r="HF160" s="44"/>
      <c r="HG160" s="44"/>
      <c r="HH160" s="44"/>
      <c r="HI160" s="44"/>
      <c r="HJ160" s="44"/>
      <c r="HK160" s="44"/>
      <c r="HL160" s="44"/>
      <c r="HM160" s="44"/>
      <c r="HN160" s="44"/>
      <c r="HO160" s="44"/>
      <c r="HP160" s="44"/>
      <c r="HQ160" s="44"/>
      <c r="HR160" s="44"/>
      <c r="HS160" s="44"/>
      <c r="HT160" s="44"/>
      <c r="HU160" s="44"/>
      <c r="HV160" s="44"/>
      <c r="HW160" s="44"/>
      <c r="HX160" s="44"/>
      <c r="HY160" s="44"/>
      <c r="HZ160" s="44"/>
      <c r="IA160" s="44"/>
      <c r="IB160" s="44"/>
      <c r="IC160" s="44"/>
      <c r="ID160" s="44"/>
      <c r="IE160" s="44"/>
      <c r="IF160" s="44"/>
      <c r="IG160" s="44"/>
      <c r="IH160" s="44"/>
      <c r="II160" s="44"/>
      <c r="IJ160" s="44"/>
      <c r="IK160" s="44"/>
    </row>
    <row r="161" spans="1:245" ht="15.75" x14ac:dyDescent="0.2">
      <c r="A161" s="68"/>
      <c r="B161" s="51"/>
      <c r="C161" s="63"/>
      <c r="D161" s="63"/>
      <c r="E161" s="63"/>
      <c r="F161" s="63"/>
      <c r="G161" s="63"/>
      <c r="H161" s="64"/>
      <c r="I161" s="63"/>
      <c r="J161" s="63"/>
      <c r="K161" s="63"/>
      <c r="L161" s="63"/>
      <c r="M161" s="63"/>
      <c r="N161" s="44"/>
      <c r="O161" s="44"/>
      <c r="P161" s="52"/>
      <c r="Q161" s="60"/>
      <c r="R161" s="60"/>
      <c r="S161" s="52"/>
      <c r="T161" s="73"/>
      <c r="U161" s="73"/>
      <c r="V161" s="11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4"/>
      <c r="BD161" s="44"/>
      <c r="BE161" s="44"/>
      <c r="BF161" s="44"/>
      <c r="BG161" s="44"/>
      <c r="BH161" s="44"/>
      <c r="BI161" s="44"/>
      <c r="BJ161" s="44"/>
      <c r="BK161" s="44"/>
      <c r="BL161" s="44"/>
      <c r="BM161" s="44"/>
      <c r="BN161" s="44"/>
      <c r="BO161" s="44"/>
      <c r="BP161" s="44"/>
      <c r="BQ161" s="44"/>
      <c r="BR161" s="44"/>
      <c r="BS161" s="44"/>
      <c r="BT161" s="44"/>
      <c r="BU161" s="44"/>
      <c r="BV161" s="44"/>
      <c r="BW161" s="44"/>
      <c r="BX161" s="44"/>
      <c r="BY161" s="44"/>
      <c r="BZ161" s="44"/>
      <c r="CA161" s="44"/>
      <c r="CB161" s="44"/>
      <c r="CC161" s="44"/>
      <c r="CD161" s="44"/>
      <c r="CE161" s="44"/>
      <c r="CF161" s="44"/>
      <c r="CG161" s="44"/>
      <c r="CH161" s="44"/>
      <c r="CI161" s="44"/>
      <c r="CJ161" s="44"/>
      <c r="CK161" s="44"/>
      <c r="CL161" s="44"/>
      <c r="CM161" s="44"/>
      <c r="CN161" s="44"/>
      <c r="CO161" s="44"/>
      <c r="CP161" s="44"/>
      <c r="CQ161" s="44"/>
      <c r="CR161" s="44"/>
      <c r="CS161" s="44"/>
      <c r="CT161" s="44"/>
      <c r="CU161" s="44"/>
      <c r="CV161" s="44"/>
      <c r="CW161" s="44"/>
      <c r="CX161" s="44"/>
      <c r="CY161" s="44"/>
      <c r="CZ161" s="44"/>
      <c r="DA161" s="44"/>
      <c r="DB161" s="44"/>
      <c r="DC161" s="44"/>
      <c r="DD161" s="44"/>
      <c r="DE161" s="44"/>
      <c r="DF161" s="44"/>
      <c r="DG161" s="44"/>
      <c r="DH161" s="44"/>
      <c r="DI161" s="44"/>
      <c r="DJ161" s="44"/>
      <c r="DK161" s="44"/>
      <c r="DL161" s="44"/>
      <c r="DM161" s="44"/>
      <c r="DN161" s="44"/>
      <c r="DO161" s="44"/>
      <c r="DP161" s="44"/>
      <c r="DQ161" s="44"/>
      <c r="DR161" s="44"/>
      <c r="DS161" s="44"/>
      <c r="DT161" s="44"/>
      <c r="DU161" s="44"/>
      <c r="DV161" s="44"/>
      <c r="DW161" s="44"/>
      <c r="DX161" s="44"/>
      <c r="DY161" s="44"/>
      <c r="DZ161" s="44"/>
      <c r="EA161" s="44"/>
      <c r="EB161" s="44"/>
      <c r="EC161" s="44"/>
      <c r="ED161" s="44"/>
      <c r="EE161" s="44"/>
      <c r="EF161" s="44"/>
      <c r="EG161" s="44"/>
      <c r="EH161" s="44"/>
      <c r="EI161" s="44"/>
      <c r="EJ161" s="44"/>
      <c r="EK161" s="44"/>
      <c r="EL161" s="44"/>
      <c r="EM161" s="44"/>
      <c r="EN161" s="44"/>
      <c r="EO161" s="44"/>
      <c r="EP161" s="44"/>
      <c r="EQ161" s="44"/>
      <c r="ER161" s="44"/>
      <c r="ES161" s="44"/>
      <c r="ET161" s="44"/>
      <c r="EU161" s="44"/>
      <c r="EV161" s="44"/>
      <c r="EW161" s="44"/>
      <c r="EX161" s="44"/>
      <c r="EY161" s="44"/>
      <c r="EZ161" s="44"/>
      <c r="FA161" s="44"/>
      <c r="FB161" s="44"/>
      <c r="FC161" s="44"/>
      <c r="FD161" s="44"/>
      <c r="FE161" s="44"/>
      <c r="FF161" s="44"/>
      <c r="FG161" s="44"/>
      <c r="FH161" s="44"/>
      <c r="FI161" s="44"/>
      <c r="FJ161" s="44"/>
      <c r="FK161" s="44"/>
      <c r="FL161" s="44"/>
      <c r="FM161" s="44"/>
      <c r="FN161" s="44"/>
      <c r="FO161" s="44"/>
      <c r="FP161" s="44"/>
      <c r="FQ161" s="44"/>
      <c r="FR161" s="44"/>
      <c r="FS161" s="44"/>
      <c r="FT161" s="44"/>
      <c r="FU161" s="44"/>
      <c r="FV161" s="44"/>
      <c r="FW161" s="44"/>
      <c r="FX161" s="44"/>
      <c r="FY161" s="44"/>
      <c r="FZ161" s="44"/>
      <c r="GA161" s="44"/>
      <c r="GB161" s="44"/>
      <c r="GC161" s="44"/>
      <c r="GD161" s="44"/>
      <c r="GE161" s="44"/>
      <c r="GF161" s="44"/>
      <c r="GG161" s="44"/>
      <c r="GH161" s="44"/>
      <c r="GI161" s="44"/>
      <c r="GJ161" s="44"/>
      <c r="GK161" s="44"/>
      <c r="GL161" s="44"/>
      <c r="GM161" s="44"/>
      <c r="GN161" s="44"/>
      <c r="GO161" s="44"/>
      <c r="GP161" s="44"/>
      <c r="GQ161" s="44"/>
      <c r="GR161" s="44"/>
      <c r="GS161" s="44"/>
      <c r="GT161" s="44"/>
      <c r="GU161" s="44"/>
      <c r="GV161" s="44"/>
      <c r="GW161" s="44"/>
      <c r="GX161" s="44"/>
      <c r="GY161" s="44"/>
      <c r="GZ161" s="44"/>
      <c r="HA161" s="44"/>
      <c r="HB161" s="44"/>
      <c r="HC161" s="44"/>
      <c r="HD161" s="44"/>
      <c r="HE161" s="44"/>
      <c r="HF161" s="44"/>
      <c r="HG161" s="44"/>
      <c r="HH161" s="44"/>
      <c r="HI161" s="44"/>
      <c r="HJ161" s="44"/>
      <c r="HK161" s="44"/>
      <c r="HL161" s="44"/>
      <c r="HM161" s="44"/>
      <c r="HN161" s="44"/>
      <c r="HO161" s="44"/>
      <c r="HP161" s="44"/>
      <c r="HQ161" s="44"/>
      <c r="HR161" s="44"/>
      <c r="HS161" s="44"/>
      <c r="HT161" s="44"/>
      <c r="HU161" s="44"/>
      <c r="HV161" s="44"/>
      <c r="HW161" s="44"/>
      <c r="HX161" s="44"/>
      <c r="HY161" s="44"/>
      <c r="HZ161" s="44"/>
      <c r="IA161" s="44"/>
      <c r="IB161" s="44"/>
      <c r="IC161" s="44"/>
      <c r="ID161" s="44"/>
      <c r="IE161" s="44"/>
      <c r="IF161" s="44"/>
      <c r="IG161" s="44"/>
      <c r="IH161" s="44"/>
      <c r="II161" s="44"/>
      <c r="IJ161" s="44"/>
      <c r="IK161" s="44"/>
    </row>
    <row r="162" spans="1:245" ht="15.75" x14ac:dyDescent="0.2">
      <c r="A162" s="68"/>
      <c r="B162" s="51"/>
      <c r="C162" s="66"/>
      <c r="D162" s="52"/>
      <c r="E162" s="52"/>
      <c r="F162" s="52"/>
      <c r="G162" s="52"/>
      <c r="H162" s="67"/>
      <c r="I162" s="67"/>
      <c r="J162" s="44"/>
      <c r="K162" s="52"/>
      <c r="L162" s="52"/>
      <c r="M162" s="44"/>
      <c r="N162" s="44"/>
      <c r="O162" s="44"/>
      <c r="P162" s="52"/>
      <c r="Q162" s="60"/>
      <c r="R162" s="60"/>
      <c r="S162" s="52"/>
      <c r="T162" s="73"/>
      <c r="U162" s="73"/>
      <c r="V162" s="11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4"/>
      <c r="BD162" s="44"/>
      <c r="BE162" s="44"/>
      <c r="BF162" s="44"/>
      <c r="BG162" s="44"/>
      <c r="BH162" s="44"/>
      <c r="BI162" s="44"/>
      <c r="BJ162" s="44"/>
      <c r="BK162" s="44"/>
      <c r="BL162" s="44"/>
      <c r="BM162" s="44"/>
      <c r="BN162" s="44"/>
      <c r="BO162" s="44"/>
      <c r="BP162" s="44"/>
      <c r="BQ162" s="44"/>
      <c r="BR162" s="44"/>
      <c r="BS162" s="44"/>
      <c r="BT162" s="44"/>
      <c r="BU162" s="44"/>
      <c r="BV162" s="44"/>
      <c r="BW162" s="44"/>
      <c r="BX162" s="44"/>
      <c r="BY162" s="44"/>
      <c r="BZ162" s="44"/>
      <c r="CA162" s="44"/>
      <c r="CB162" s="44"/>
      <c r="CC162" s="44"/>
      <c r="CD162" s="44"/>
      <c r="CE162" s="44"/>
      <c r="CF162" s="44"/>
      <c r="CG162" s="44"/>
      <c r="CH162" s="44"/>
      <c r="CI162" s="44"/>
      <c r="CJ162" s="44"/>
      <c r="CK162" s="44"/>
      <c r="CL162" s="44"/>
      <c r="CM162" s="44"/>
      <c r="CN162" s="44"/>
      <c r="CO162" s="44"/>
      <c r="CP162" s="44"/>
      <c r="CQ162" s="44"/>
      <c r="CR162" s="44"/>
      <c r="CS162" s="44"/>
      <c r="CT162" s="44"/>
      <c r="CU162" s="44"/>
      <c r="CV162" s="44"/>
      <c r="CW162" s="44"/>
      <c r="CX162" s="44"/>
      <c r="CY162" s="44"/>
      <c r="CZ162" s="44"/>
      <c r="DA162" s="44"/>
      <c r="DB162" s="44"/>
      <c r="DC162" s="44"/>
      <c r="DD162" s="44"/>
      <c r="DE162" s="44"/>
      <c r="DF162" s="44"/>
      <c r="DG162" s="44"/>
      <c r="DH162" s="44"/>
      <c r="DI162" s="44"/>
      <c r="DJ162" s="44"/>
      <c r="DK162" s="44"/>
      <c r="DL162" s="44"/>
      <c r="DM162" s="44"/>
      <c r="DN162" s="44"/>
      <c r="DO162" s="44"/>
      <c r="DP162" s="44"/>
      <c r="DQ162" s="44"/>
      <c r="DR162" s="44"/>
      <c r="DS162" s="44"/>
      <c r="DT162" s="44"/>
      <c r="DU162" s="44"/>
      <c r="DV162" s="44"/>
      <c r="DW162" s="44"/>
      <c r="DX162" s="44"/>
      <c r="DY162" s="44"/>
      <c r="DZ162" s="44"/>
      <c r="EA162" s="44"/>
      <c r="EB162" s="44"/>
      <c r="EC162" s="44"/>
      <c r="ED162" s="44"/>
      <c r="EE162" s="44"/>
      <c r="EF162" s="44"/>
      <c r="EG162" s="44"/>
      <c r="EH162" s="44"/>
      <c r="EI162" s="44"/>
      <c r="EJ162" s="44"/>
      <c r="EK162" s="44"/>
      <c r="EL162" s="44"/>
      <c r="EM162" s="44"/>
      <c r="EN162" s="44"/>
      <c r="EO162" s="44"/>
      <c r="EP162" s="44"/>
      <c r="EQ162" s="44"/>
      <c r="ER162" s="44"/>
      <c r="ES162" s="44"/>
      <c r="ET162" s="44"/>
      <c r="EU162" s="44"/>
      <c r="EV162" s="44"/>
      <c r="EW162" s="44"/>
      <c r="EX162" s="44"/>
      <c r="EY162" s="44"/>
      <c r="EZ162" s="44"/>
      <c r="FA162" s="44"/>
      <c r="FB162" s="44"/>
      <c r="FC162" s="44"/>
      <c r="FD162" s="44"/>
      <c r="FE162" s="44"/>
      <c r="FF162" s="44"/>
      <c r="FG162" s="44"/>
      <c r="FH162" s="44"/>
      <c r="FI162" s="44"/>
      <c r="FJ162" s="44"/>
      <c r="FK162" s="44"/>
      <c r="FL162" s="44"/>
      <c r="FM162" s="44"/>
      <c r="FN162" s="44"/>
      <c r="FO162" s="44"/>
      <c r="FP162" s="44"/>
      <c r="FQ162" s="44"/>
      <c r="FR162" s="44"/>
      <c r="FS162" s="44"/>
      <c r="FT162" s="44"/>
      <c r="FU162" s="44"/>
      <c r="FV162" s="44"/>
      <c r="FW162" s="44"/>
      <c r="FX162" s="44"/>
      <c r="FY162" s="44"/>
      <c r="FZ162" s="44"/>
      <c r="GA162" s="44"/>
      <c r="GB162" s="44"/>
      <c r="GC162" s="44"/>
      <c r="GD162" s="44"/>
      <c r="GE162" s="44"/>
      <c r="GF162" s="44"/>
      <c r="GG162" s="44"/>
      <c r="GH162" s="44"/>
      <c r="GI162" s="44"/>
      <c r="GJ162" s="44"/>
      <c r="GK162" s="44"/>
      <c r="GL162" s="44"/>
      <c r="GM162" s="44"/>
      <c r="GN162" s="44"/>
      <c r="GO162" s="44"/>
      <c r="GP162" s="44"/>
      <c r="GQ162" s="44"/>
      <c r="GR162" s="44"/>
      <c r="GS162" s="44"/>
      <c r="GT162" s="44"/>
      <c r="GU162" s="44"/>
      <c r="GV162" s="44"/>
      <c r="GW162" s="44"/>
      <c r="GX162" s="44"/>
      <c r="GY162" s="44"/>
      <c r="GZ162" s="44"/>
      <c r="HA162" s="44"/>
      <c r="HB162" s="44"/>
      <c r="HC162" s="44"/>
      <c r="HD162" s="44"/>
      <c r="HE162" s="44"/>
      <c r="HF162" s="44"/>
      <c r="HG162" s="44"/>
      <c r="HH162" s="44"/>
      <c r="HI162" s="44"/>
      <c r="HJ162" s="44"/>
      <c r="HK162" s="44"/>
      <c r="HL162" s="44"/>
      <c r="HM162" s="44"/>
      <c r="HN162" s="44"/>
      <c r="HO162" s="44"/>
      <c r="HP162" s="44"/>
      <c r="HQ162" s="44"/>
      <c r="HR162" s="44"/>
      <c r="HS162" s="44"/>
      <c r="HT162" s="44"/>
      <c r="HU162" s="44"/>
      <c r="HV162" s="44"/>
      <c r="HW162" s="44"/>
      <c r="HX162" s="44"/>
      <c r="HY162" s="44"/>
      <c r="HZ162" s="44"/>
      <c r="IA162" s="44"/>
      <c r="IB162" s="44"/>
      <c r="IC162" s="44"/>
      <c r="ID162" s="44"/>
      <c r="IE162" s="44"/>
      <c r="IF162" s="44"/>
      <c r="IG162" s="44"/>
      <c r="IH162" s="44"/>
      <c r="II162" s="44"/>
      <c r="IJ162" s="44"/>
      <c r="IK162" s="44"/>
    </row>
    <row r="163" spans="1:245" ht="15.75" x14ac:dyDescent="0.25">
      <c r="A163" s="68"/>
      <c r="B163" s="55" t="s">
        <v>192</v>
      </c>
      <c r="C163" s="55"/>
      <c r="D163" s="55"/>
      <c r="E163" s="44"/>
      <c r="F163" s="56"/>
      <c r="G163" s="56"/>
      <c r="H163" s="57" t="s">
        <v>312</v>
      </c>
      <c r="I163" s="57"/>
      <c r="J163" s="44"/>
      <c r="K163" s="56"/>
      <c r="L163" s="56"/>
      <c r="M163" s="44"/>
      <c r="N163" s="44"/>
      <c r="O163" s="44"/>
      <c r="P163" s="56" t="s">
        <v>313</v>
      </c>
      <c r="Q163" s="53"/>
      <c r="R163" s="53"/>
      <c r="S163" s="56"/>
      <c r="T163" s="73"/>
      <c r="U163" s="73"/>
      <c r="V163" s="11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  <c r="AP163" s="41"/>
      <c r="AQ163" s="41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44"/>
      <c r="BR163" s="44"/>
      <c r="BS163" s="44"/>
      <c r="BT163" s="44"/>
      <c r="BU163" s="44"/>
      <c r="BV163" s="44"/>
      <c r="BW163" s="44"/>
      <c r="BX163" s="44"/>
      <c r="BY163" s="44"/>
      <c r="BZ163" s="44"/>
      <c r="CA163" s="44"/>
      <c r="CB163" s="44"/>
      <c r="CC163" s="44"/>
      <c r="CD163" s="44"/>
      <c r="CE163" s="44"/>
      <c r="CF163" s="44"/>
      <c r="CG163" s="44"/>
      <c r="CH163" s="44"/>
      <c r="CI163" s="44"/>
      <c r="CJ163" s="44"/>
      <c r="CK163" s="44"/>
      <c r="CL163" s="44"/>
      <c r="CM163" s="44"/>
      <c r="CN163" s="44"/>
      <c r="CO163" s="44"/>
      <c r="CP163" s="44"/>
      <c r="CQ163" s="44"/>
      <c r="CR163" s="44"/>
      <c r="CS163" s="44"/>
      <c r="CT163" s="44"/>
      <c r="CU163" s="44"/>
      <c r="CV163" s="44"/>
      <c r="CW163" s="44"/>
      <c r="CX163" s="44"/>
      <c r="CY163" s="44"/>
      <c r="CZ163" s="44"/>
      <c r="DA163" s="44"/>
      <c r="DB163" s="44"/>
      <c r="DC163" s="44"/>
      <c r="DD163" s="44"/>
      <c r="DE163" s="44"/>
      <c r="DF163" s="44"/>
      <c r="DG163" s="44"/>
      <c r="DH163" s="44"/>
      <c r="DI163" s="44"/>
      <c r="DJ163" s="44"/>
      <c r="DK163" s="44"/>
      <c r="DL163" s="44"/>
      <c r="DM163" s="44"/>
      <c r="DN163" s="44"/>
      <c r="DO163" s="44"/>
      <c r="DP163" s="44"/>
      <c r="DQ163" s="44"/>
      <c r="DR163" s="44"/>
      <c r="DS163" s="44"/>
      <c r="DT163" s="44"/>
      <c r="DU163" s="44"/>
      <c r="DV163" s="44"/>
      <c r="DW163" s="44"/>
      <c r="DX163" s="44"/>
      <c r="DY163" s="44"/>
      <c r="DZ163" s="44"/>
      <c r="EA163" s="44"/>
      <c r="EB163" s="44"/>
      <c r="EC163" s="44"/>
      <c r="ED163" s="44"/>
      <c r="EE163" s="44"/>
      <c r="EF163" s="44"/>
      <c r="EG163" s="44"/>
      <c r="EH163" s="44"/>
      <c r="EI163" s="44"/>
      <c r="EJ163" s="44"/>
      <c r="EK163" s="44"/>
      <c r="EL163" s="44"/>
      <c r="EM163" s="44"/>
      <c r="EN163" s="44"/>
      <c r="EO163" s="44"/>
      <c r="EP163" s="44"/>
      <c r="EQ163" s="44"/>
      <c r="ER163" s="44"/>
      <c r="ES163" s="44"/>
      <c r="ET163" s="44"/>
      <c r="EU163" s="44"/>
      <c r="EV163" s="44"/>
      <c r="EW163" s="44"/>
      <c r="EX163" s="44"/>
      <c r="EY163" s="44"/>
      <c r="EZ163" s="44"/>
      <c r="FA163" s="44"/>
      <c r="FB163" s="44"/>
      <c r="FC163" s="44"/>
      <c r="FD163" s="44"/>
      <c r="FE163" s="44"/>
      <c r="FF163" s="44"/>
      <c r="FG163" s="44"/>
      <c r="FH163" s="44"/>
      <c r="FI163" s="44"/>
      <c r="FJ163" s="44"/>
      <c r="FK163" s="44"/>
      <c r="FL163" s="44"/>
      <c r="FM163" s="44"/>
      <c r="FN163" s="44"/>
      <c r="FO163" s="44"/>
      <c r="FP163" s="44"/>
      <c r="FQ163" s="44"/>
      <c r="FR163" s="44"/>
      <c r="FS163" s="44"/>
      <c r="FT163" s="44"/>
      <c r="FU163" s="44"/>
      <c r="FV163" s="44"/>
      <c r="FW163" s="44"/>
      <c r="FX163" s="44"/>
      <c r="FY163" s="44"/>
      <c r="FZ163" s="44"/>
      <c r="GA163" s="44"/>
      <c r="GB163" s="44"/>
      <c r="GC163" s="44"/>
      <c r="GD163" s="44"/>
      <c r="GE163" s="44"/>
      <c r="GF163" s="44"/>
      <c r="GG163" s="44"/>
      <c r="GH163" s="44"/>
      <c r="GI163" s="44"/>
      <c r="GJ163" s="44"/>
      <c r="GK163" s="44"/>
      <c r="GL163" s="44"/>
      <c r="GM163" s="44"/>
      <c r="GN163" s="44"/>
      <c r="GO163" s="44"/>
      <c r="GP163" s="44"/>
      <c r="GQ163" s="44"/>
      <c r="GR163" s="44"/>
      <c r="GS163" s="44"/>
      <c r="GT163" s="44"/>
      <c r="GU163" s="44"/>
      <c r="GV163" s="44"/>
      <c r="GW163" s="44"/>
      <c r="GX163" s="44"/>
      <c r="GY163" s="44"/>
      <c r="GZ163" s="44"/>
      <c r="HA163" s="44"/>
      <c r="HB163" s="44"/>
      <c r="HC163" s="44"/>
      <c r="HD163" s="44"/>
      <c r="HE163" s="44"/>
      <c r="HF163" s="44"/>
      <c r="HG163" s="44"/>
      <c r="HH163" s="44"/>
      <c r="HI163" s="44"/>
      <c r="HJ163" s="44"/>
      <c r="HK163" s="44"/>
      <c r="HL163" s="44"/>
      <c r="HM163" s="44"/>
      <c r="HN163" s="44"/>
      <c r="HO163" s="44"/>
      <c r="HP163" s="44"/>
      <c r="HQ163" s="44"/>
      <c r="HR163" s="44"/>
      <c r="HS163" s="44"/>
      <c r="HT163" s="44"/>
      <c r="HU163" s="44"/>
      <c r="HV163" s="44"/>
      <c r="HW163" s="44"/>
      <c r="HX163" s="44"/>
      <c r="HY163" s="44"/>
      <c r="HZ163" s="44"/>
      <c r="IA163" s="44"/>
      <c r="IB163" s="44"/>
      <c r="IC163" s="44"/>
      <c r="ID163" s="44"/>
      <c r="IE163" s="44"/>
      <c r="IF163" s="44"/>
      <c r="IG163" s="44"/>
      <c r="IH163" s="44"/>
      <c r="II163" s="44"/>
      <c r="IJ163" s="44"/>
      <c r="IK163" s="44"/>
    </row>
    <row r="164" spans="1:245" ht="15.75" x14ac:dyDescent="0.25">
      <c r="A164" s="68"/>
      <c r="B164" s="69"/>
      <c r="C164" s="70"/>
      <c r="D164" s="71"/>
      <c r="E164" s="71"/>
      <c r="F164" s="71"/>
      <c r="G164" s="71"/>
      <c r="H164" s="71"/>
      <c r="I164" s="72"/>
      <c r="J164" s="72"/>
      <c r="K164" s="72"/>
      <c r="L164" s="72"/>
      <c r="M164" s="72"/>
      <c r="N164" s="70"/>
      <c r="O164" s="70"/>
      <c r="P164" s="73"/>
      <c r="Q164" s="73"/>
      <c r="R164" s="73"/>
      <c r="S164" s="73"/>
      <c r="T164" s="73"/>
      <c r="U164" s="73"/>
      <c r="V164" s="11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4"/>
      <c r="BD164" s="44"/>
      <c r="BE164" s="44"/>
      <c r="BF164" s="44"/>
      <c r="BG164" s="44"/>
      <c r="BH164" s="44"/>
      <c r="BI164" s="44"/>
      <c r="BJ164" s="44"/>
      <c r="BK164" s="44"/>
      <c r="BL164" s="44"/>
      <c r="BM164" s="44"/>
      <c r="BN164" s="44"/>
      <c r="BO164" s="44"/>
      <c r="BP164" s="44"/>
      <c r="BQ164" s="44"/>
      <c r="BR164" s="44"/>
      <c r="BS164" s="44"/>
      <c r="BT164" s="44"/>
      <c r="BU164" s="44"/>
      <c r="BV164" s="44"/>
      <c r="BW164" s="44"/>
      <c r="BX164" s="44"/>
      <c r="BY164" s="44"/>
      <c r="BZ164" s="44"/>
      <c r="CA164" s="44"/>
      <c r="CB164" s="44"/>
      <c r="CC164" s="44"/>
      <c r="CD164" s="44"/>
      <c r="CE164" s="44"/>
      <c r="CF164" s="44"/>
      <c r="CG164" s="44"/>
      <c r="CH164" s="44"/>
      <c r="CI164" s="44"/>
      <c r="CJ164" s="44"/>
      <c r="CK164" s="44"/>
      <c r="CL164" s="44"/>
      <c r="CM164" s="44"/>
      <c r="CN164" s="44"/>
      <c r="CO164" s="44"/>
      <c r="CP164" s="44"/>
      <c r="CQ164" s="44"/>
      <c r="CR164" s="44"/>
      <c r="CS164" s="44"/>
      <c r="CT164" s="44"/>
      <c r="CU164" s="44"/>
      <c r="CV164" s="44"/>
      <c r="CW164" s="44"/>
      <c r="CX164" s="44"/>
      <c r="CY164" s="44"/>
      <c r="CZ164" s="44"/>
      <c r="DA164" s="44"/>
      <c r="DB164" s="44"/>
      <c r="DC164" s="44"/>
      <c r="DD164" s="44"/>
      <c r="DE164" s="44"/>
      <c r="DF164" s="44"/>
      <c r="DG164" s="44"/>
      <c r="DH164" s="44"/>
      <c r="DI164" s="44"/>
      <c r="DJ164" s="44"/>
      <c r="DK164" s="44"/>
      <c r="DL164" s="44"/>
      <c r="DM164" s="44"/>
      <c r="DN164" s="44"/>
      <c r="DO164" s="44"/>
      <c r="DP164" s="44"/>
      <c r="DQ164" s="44"/>
      <c r="DR164" s="44"/>
      <c r="DS164" s="44"/>
      <c r="DT164" s="44"/>
      <c r="DU164" s="44"/>
      <c r="DV164" s="44"/>
      <c r="DW164" s="44"/>
      <c r="DX164" s="44"/>
      <c r="DY164" s="44"/>
      <c r="DZ164" s="44"/>
      <c r="EA164" s="44"/>
      <c r="EB164" s="44"/>
      <c r="EC164" s="44"/>
      <c r="ED164" s="44"/>
      <c r="EE164" s="44"/>
      <c r="EF164" s="44"/>
      <c r="EG164" s="44"/>
      <c r="EH164" s="44"/>
      <c r="EI164" s="44"/>
      <c r="EJ164" s="44"/>
      <c r="EK164" s="44"/>
      <c r="EL164" s="44"/>
      <c r="EM164" s="44"/>
      <c r="EN164" s="44"/>
      <c r="EO164" s="44"/>
      <c r="EP164" s="44"/>
      <c r="EQ164" s="44"/>
      <c r="ER164" s="44"/>
      <c r="ES164" s="44"/>
      <c r="ET164" s="44"/>
      <c r="EU164" s="44"/>
      <c r="EV164" s="44"/>
      <c r="EW164" s="44"/>
      <c r="EX164" s="44"/>
      <c r="EY164" s="44"/>
      <c r="EZ164" s="44"/>
      <c r="FA164" s="44"/>
      <c r="FB164" s="44"/>
      <c r="FC164" s="44"/>
      <c r="FD164" s="44"/>
      <c r="FE164" s="44"/>
      <c r="FF164" s="44"/>
      <c r="FG164" s="44"/>
      <c r="FH164" s="44"/>
      <c r="FI164" s="44"/>
      <c r="FJ164" s="44"/>
      <c r="FK164" s="44"/>
      <c r="FL164" s="44"/>
      <c r="FM164" s="44"/>
      <c r="FN164" s="44"/>
      <c r="FO164" s="44"/>
      <c r="FP164" s="44"/>
      <c r="FQ164" s="44"/>
      <c r="FR164" s="44"/>
      <c r="FS164" s="44"/>
      <c r="FT164" s="44"/>
      <c r="FU164" s="44"/>
      <c r="FV164" s="44"/>
      <c r="FW164" s="44"/>
      <c r="FX164" s="44"/>
      <c r="FY164" s="44"/>
      <c r="FZ164" s="44"/>
      <c r="GA164" s="44"/>
      <c r="GB164" s="44"/>
      <c r="GC164" s="44"/>
      <c r="GD164" s="44"/>
      <c r="GE164" s="44"/>
      <c r="GF164" s="44"/>
      <c r="GG164" s="44"/>
      <c r="GH164" s="44"/>
      <c r="GI164" s="44"/>
      <c r="GJ164" s="44"/>
      <c r="GK164" s="44"/>
      <c r="GL164" s="44"/>
      <c r="GM164" s="44"/>
      <c r="GN164" s="44"/>
      <c r="GO164" s="44"/>
      <c r="GP164" s="44"/>
      <c r="GQ164" s="44"/>
      <c r="GR164" s="44"/>
      <c r="GS164" s="44"/>
      <c r="GT164" s="44"/>
      <c r="GU164" s="44"/>
      <c r="GV164" s="44"/>
      <c r="GW164" s="44"/>
      <c r="GX164" s="44"/>
      <c r="GY164" s="44"/>
      <c r="GZ164" s="44"/>
      <c r="HA164" s="44"/>
      <c r="HB164" s="44"/>
      <c r="HC164" s="44"/>
      <c r="HD164" s="44"/>
      <c r="HE164" s="44"/>
      <c r="HF164" s="44"/>
      <c r="HG164" s="44"/>
      <c r="HH164" s="44"/>
      <c r="HI164" s="44"/>
      <c r="HJ164" s="44"/>
      <c r="HK164" s="44"/>
      <c r="HL164" s="44"/>
      <c r="HM164" s="44"/>
      <c r="HN164" s="44"/>
      <c r="HO164" s="44"/>
      <c r="HP164" s="44"/>
      <c r="HQ164" s="44"/>
      <c r="HR164" s="44"/>
      <c r="HS164" s="44"/>
      <c r="HT164" s="44"/>
      <c r="HU164" s="44"/>
      <c r="HV164" s="44"/>
      <c r="HW164" s="44"/>
      <c r="HX164" s="44"/>
      <c r="HY164" s="44"/>
      <c r="HZ164" s="44"/>
      <c r="IA164" s="44"/>
      <c r="IB164" s="44"/>
      <c r="IC164" s="44"/>
      <c r="ID164" s="44"/>
      <c r="IE164" s="44"/>
      <c r="IF164" s="44"/>
      <c r="IG164" s="44"/>
      <c r="IH164" s="44"/>
      <c r="II164" s="44"/>
      <c r="IJ164" s="44"/>
      <c r="IK164" s="44"/>
    </row>
    <row r="165" spans="1:245" ht="15.75" x14ac:dyDescent="0.25">
      <c r="A165" s="68"/>
      <c r="B165" s="69"/>
      <c r="C165" s="70"/>
      <c r="D165" s="71"/>
      <c r="E165" s="71"/>
      <c r="F165" s="71"/>
      <c r="G165" s="71"/>
      <c r="H165" s="71"/>
      <c r="I165" s="72"/>
      <c r="J165" s="72"/>
      <c r="K165" s="72"/>
      <c r="L165" s="72"/>
      <c r="M165" s="72"/>
      <c r="N165" s="70"/>
      <c r="O165" s="70"/>
      <c r="P165" s="73"/>
      <c r="Q165" s="73"/>
      <c r="R165" s="73"/>
      <c r="S165" s="73"/>
      <c r="T165" s="73"/>
      <c r="U165" s="73"/>
      <c r="V165" s="11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T165" s="44"/>
      <c r="BU165" s="44"/>
      <c r="BV165" s="44"/>
      <c r="BW165" s="44"/>
      <c r="BX165" s="44"/>
      <c r="BY165" s="44"/>
      <c r="BZ165" s="44"/>
      <c r="CA165" s="44"/>
      <c r="CB165" s="44"/>
      <c r="CC165" s="44"/>
      <c r="CD165" s="44"/>
      <c r="CE165" s="44"/>
      <c r="CF165" s="44"/>
      <c r="CG165" s="44"/>
      <c r="CH165" s="44"/>
      <c r="CI165" s="44"/>
      <c r="CJ165" s="44"/>
      <c r="CK165" s="44"/>
      <c r="CL165" s="44"/>
      <c r="CM165" s="44"/>
      <c r="CN165" s="44"/>
      <c r="CO165" s="44"/>
      <c r="CP165" s="44"/>
      <c r="CQ165" s="44"/>
      <c r="CR165" s="44"/>
      <c r="CS165" s="44"/>
      <c r="CT165" s="44"/>
      <c r="CU165" s="44"/>
      <c r="CV165" s="44"/>
      <c r="CW165" s="44"/>
      <c r="CX165" s="44"/>
      <c r="CY165" s="44"/>
      <c r="CZ165" s="44"/>
      <c r="DA165" s="44"/>
      <c r="DB165" s="44"/>
      <c r="DC165" s="44"/>
      <c r="DD165" s="44"/>
      <c r="DE165" s="44"/>
      <c r="DF165" s="44"/>
      <c r="DG165" s="44"/>
      <c r="DH165" s="44"/>
      <c r="DI165" s="44"/>
      <c r="DJ165" s="44"/>
      <c r="DK165" s="44"/>
      <c r="DL165" s="44"/>
      <c r="DM165" s="44"/>
      <c r="DN165" s="44"/>
      <c r="DO165" s="44"/>
      <c r="DP165" s="44"/>
      <c r="DQ165" s="44"/>
      <c r="DR165" s="44"/>
      <c r="DS165" s="44"/>
      <c r="DT165" s="44"/>
      <c r="DU165" s="44"/>
      <c r="DV165" s="44"/>
      <c r="DW165" s="44"/>
      <c r="DX165" s="44"/>
      <c r="DY165" s="44"/>
      <c r="DZ165" s="44"/>
      <c r="EA165" s="44"/>
      <c r="EB165" s="44"/>
      <c r="EC165" s="44"/>
      <c r="ED165" s="44"/>
      <c r="EE165" s="44"/>
      <c r="EF165" s="44"/>
      <c r="EG165" s="44"/>
      <c r="EH165" s="44"/>
      <c r="EI165" s="44"/>
      <c r="EJ165" s="44"/>
      <c r="EK165" s="44"/>
      <c r="EL165" s="44"/>
      <c r="EM165" s="44"/>
      <c r="EN165" s="44"/>
      <c r="EO165" s="44"/>
      <c r="EP165" s="44"/>
      <c r="EQ165" s="44"/>
      <c r="ER165" s="44"/>
      <c r="ES165" s="44"/>
      <c r="ET165" s="44"/>
      <c r="EU165" s="44"/>
      <c r="EV165" s="44"/>
      <c r="EW165" s="44"/>
      <c r="EX165" s="44"/>
      <c r="EY165" s="44"/>
      <c r="EZ165" s="44"/>
      <c r="FA165" s="44"/>
      <c r="FB165" s="44"/>
      <c r="FC165" s="44"/>
      <c r="FD165" s="44"/>
      <c r="FE165" s="44"/>
      <c r="FF165" s="44"/>
      <c r="FG165" s="44"/>
      <c r="FH165" s="44"/>
      <c r="FI165" s="44"/>
      <c r="FJ165" s="44"/>
      <c r="FK165" s="44"/>
      <c r="FL165" s="44"/>
      <c r="FM165" s="44"/>
      <c r="FN165" s="44"/>
      <c r="FO165" s="44"/>
      <c r="FP165" s="44"/>
      <c r="FQ165" s="44"/>
      <c r="FR165" s="44"/>
      <c r="FS165" s="44"/>
      <c r="FT165" s="44"/>
      <c r="FU165" s="44"/>
      <c r="FV165" s="44"/>
      <c r="FW165" s="44"/>
      <c r="FX165" s="44"/>
      <c r="FY165" s="44"/>
      <c r="FZ165" s="44"/>
      <c r="GA165" s="44"/>
      <c r="GB165" s="44"/>
      <c r="GC165" s="44"/>
      <c r="GD165" s="44"/>
      <c r="GE165" s="44"/>
      <c r="GF165" s="44"/>
      <c r="GG165" s="44"/>
      <c r="GH165" s="44"/>
      <c r="GI165" s="44"/>
      <c r="GJ165" s="44"/>
      <c r="GK165" s="44"/>
      <c r="GL165" s="44"/>
      <c r="GM165" s="44"/>
      <c r="GN165" s="44"/>
      <c r="GO165" s="44"/>
      <c r="GP165" s="44"/>
      <c r="GQ165" s="44"/>
      <c r="GR165" s="44"/>
      <c r="GS165" s="44"/>
      <c r="GT165" s="44"/>
      <c r="GU165" s="44"/>
      <c r="GV165" s="44"/>
      <c r="GW165" s="44"/>
      <c r="GX165" s="44"/>
      <c r="GY165" s="44"/>
      <c r="GZ165" s="44"/>
      <c r="HA165" s="44"/>
      <c r="HB165" s="44"/>
      <c r="HC165" s="44"/>
      <c r="HD165" s="44"/>
      <c r="HE165" s="44"/>
      <c r="HF165" s="44"/>
      <c r="HG165" s="44"/>
      <c r="HH165" s="44"/>
      <c r="HI165" s="44"/>
      <c r="HJ165" s="44"/>
      <c r="HK165" s="44"/>
      <c r="HL165" s="44"/>
      <c r="HM165" s="44"/>
      <c r="HN165" s="44"/>
      <c r="HO165" s="44"/>
      <c r="HP165" s="44"/>
      <c r="HQ165" s="44"/>
      <c r="HR165" s="44"/>
      <c r="HS165" s="44"/>
      <c r="HT165" s="44"/>
      <c r="HU165" s="44"/>
      <c r="HV165" s="44"/>
      <c r="HW165" s="44"/>
      <c r="HX165" s="44"/>
      <c r="HY165" s="44"/>
      <c r="HZ165" s="44"/>
      <c r="IA165" s="44"/>
      <c r="IB165" s="44"/>
      <c r="IC165" s="44"/>
      <c r="ID165" s="44"/>
      <c r="IE165" s="44"/>
      <c r="IF165" s="44"/>
      <c r="IG165" s="44"/>
      <c r="IH165" s="44"/>
      <c r="II165" s="44"/>
      <c r="IJ165" s="44"/>
      <c r="IK165" s="44"/>
    </row>
    <row r="166" spans="1:245" ht="15.75" x14ac:dyDescent="0.25">
      <c r="A166" s="68"/>
      <c r="B166" s="69"/>
      <c r="C166" s="70"/>
      <c r="D166" s="71"/>
      <c r="E166" s="71"/>
      <c r="F166" s="71"/>
      <c r="G166" s="71"/>
      <c r="H166" s="71"/>
      <c r="I166" s="72"/>
      <c r="J166" s="72"/>
      <c r="K166" s="72"/>
      <c r="L166" s="72"/>
      <c r="M166" s="72"/>
      <c r="N166" s="70"/>
      <c r="O166" s="70"/>
      <c r="P166" s="73"/>
      <c r="Q166" s="73"/>
      <c r="R166" s="73"/>
      <c r="S166" s="73"/>
      <c r="T166" s="73"/>
      <c r="U166" s="73"/>
      <c r="V166" s="11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  <c r="AP166" s="41"/>
      <c r="AQ166" s="41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4"/>
      <c r="BD166" s="44"/>
      <c r="BE166" s="44"/>
      <c r="BF166" s="44"/>
      <c r="BG166" s="44"/>
      <c r="BH166" s="44"/>
      <c r="BI166" s="44"/>
      <c r="BJ166" s="44"/>
      <c r="BK166" s="44"/>
      <c r="BL166" s="44"/>
      <c r="BM166" s="44"/>
      <c r="BN166" s="44"/>
      <c r="BO166" s="44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4"/>
      <c r="CA166" s="44"/>
      <c r="CB166" s="44"/>
      <c r="CC166" s="44"/>
      <c r="CD166" s="44"/>
      <c r="CE166" s="44"/>
      <c r="CF166" s="44"/>
      <c r="CG166" s="44"/>
      <c r="CH166" s="44"/>
      <c r="CI166" s="44"/>
      <c r="CJ166" s="44"/>
      <c r="CK166" s="44"/>
      <c r="CL166" s="44"/>
      <c r="CM166" s="44"/>
      <c r="CN166" s="44"/>
      <c r="CO166" s="44"/>
      <c r="CP166" s="44"/>
      <c r="CQ166" s="44"/>
      <c r="CR166" s="44"/>
      <c r="CS166" s="44"/>
      <c r="CT166" s="44"/>
      <c r="CU166" s="44"/>
      <c r="CV166" s="44"/>
      <c r="CW166" s="44"/>
      <c r="CX166" s="44"/>
      <c r="CY166" s="44"/>
      <c r="CZ166" s="44"/>
      <c r="DA166" s="44"/>
      <c r="DB166" s="44"/>
      <c r="DC166" s="44"/>
      <c r="DD166" s="44"/>
      <c r="DE166" s="44"/>
      <c r="DF166" s="44"/>
      <c r="DG166" s="44"/>
      <c r="DH166" s="44"/>
      <c r="DI166" s="44"/>
      <c r="DJ166" s="44"/>
      <c r="DK166" s="44"/>
      <c r="DL166" s="44"/>
      <c r="DM166" s="44"/>
      <c r="DN166" s="44"/>
      <c r="DO166" s="44"/>
      <c r="DP166" s="44"/>
      <c r="DQ166" s="44"/>
      <c r="DR166" s="44"/>
      <c r="DS166" s="44"/>
      <c r="DT166" s="44"/>
      <c r="DU166" s="44"/>
      <c r="DV166" s="44"/>
      <c r="DW166" s="44"/>
      <c r="DX166" s="44"/>
      <c r="DY166" s="44"/>
      <c r="DZ166" s="44"/>
      <c r="EA166" s="44"/>
      <c r="EB166" s="44"/>
      <c r="EC166" s="44"/>
      <c r="ED166" s="44"/>
      <c r="EE166" s="44"/>
      <c r="EF166" s="44"/>
      <c r="EG166" s="44"/>
      <c r="EH166" s="44"/>
      <c r="EI166" s="44"/>
      <c r="EJ166" s="44"/>
      <c r="EK166" s="44"/>
      <c r="EL166" s="44"/>
      <c r="EM166" s="44"/>
      <c r="EN166" s="44"/>
      <c r="EO166" s="44"/>
      <c r="EP166" s="44"/>
      <c r="EQ166" s="44"/>
      <c r="ER166" s="44"/>
      <c r="ES166" s="44"/>
      <c r="ET166" s="44"/>
      <c r="EU166" s="44"/>
      <c r="EV166" s="44"/>
      <c r="EW166" s="44"/>
      <c r="EX166" s="44"/>
      <c r="EY166" s="44"/>
      <c r="EZ166" s="44"/>
      <c r="FA166" s="44"/>
      <c r="FB166" s="44"/>
      <c r="FC166" s="44"/>
      <c r="FD166" s="44"/>
      <c r="FE166" s="44"/>
      <c r="FF166" s="44"/>
      <c r="FG166" s="44"/>
      <c r="FH166" s="44"/>
      <c r="FI166" s="44"/>
      <c r="FJ166" s="44"/>
      <c r="FK166" s="44"/>
      <c r="FL166" s="44"/>
      <c r="FM166" s="44"/>
      <c r="FN166" s="44"/>
      <c r="FO166" s="44"/>
      <c r="FP166" s="44"/>
      <c r="FQ166" s="44"/>
      <c r="FR166" s="44"/>
      <c r="FS166" s="44"/>
      <c r="FT166" s="44"/>
      <c r="FU166" s="44"/>
      <c r="FV166" s="44"/>
      <c r="FW166" s="44"/>
      <c r="FX166" s="44"/>
      <c r="FY166" s="44"/>
      <c r="FZ166" s="44"/>
      <c r="GA166" s="44"/>
      <c r="GB166" s="44"/>
      <c r="GC166" s="44"/>
      <c r="GD166" s="44"/>
      <c r="GE166" s="44"/>
      <c r="GF166" s="44"/>
      <c r="GG166" s="44"/>
      <c r="GH166" s="44"/>
      <c r="GI166" s="44"/>
      <c r="GJ166" s="44"/>
      <c r="GK166" s="44"/>
      <c r="GL166" s="44"/>
      <c r="GM166" s="44"/>
      <c r="GN166" s="44"/>
      <c r="GO166" s="44"/>
      <c r="GP166" s="44"/>
      <c r="GQ166" s="44"/>
      <c r="GR166" s="44"/>
      <c r="GS166" s="44"/>
      <c r="GT166" s="44"/>
      <c r="GU166" s="44"/>
      <c r="GV166" s="44"/>
      <c r="GW166" s="44"/>
      <c r="GX166" s="44"/>
      <c r="GY166" s="44"/>
      <c r="GZ166" s="44"/>
      <c r="HA166" s="44"/>
      <c r="HB166" s="44"/>
      <c r="HC166" s="44"/>
      <c r="HD166" s="44"/>
      <c r="HE166" s="44"/>
      <c r="HF166" s="44"/>
      <c r="HG166" s="44"/>
      <c r="HH166" s="44"/>
      <c r="HI166" s="44"/>
      <c r="HJ166" s="44"/>
      <c r="HK166" s="44"/>
      <c r="HL166" s="44"/>
      <c r="HM166" s="44"/>
      <c r="HN166" s="44"/>
      <c r="HO166" s="44"/>
      <c r="HP166" s="44"/>
      <c r="HQ166" s="44"/>
      <c r="HR166" s="44"/>
      <c r="HS166" s="44"/>
      <c r="HT166" s="44"/>
      <c r="HU166" s="44"/>
      <c r="HV166" s="44"/>
      <c r="HW166" s="44"/>
      <c r="HX166" s="44"/>
      <c r="HY166" s="44"/>
      <c r="HZ166" s="44"/>
      <c r="IA166" s="44"/>
      <c r="IB166" s="44"/>
      <c r="IC166" s="44"/>
      <c r="ID166" s="44"/>
      <c r="IE166" s="44"/>
      <c r="IF166" s="44"/>
      <c r="IG166" s="44"/>
      <c r="IH166" s="44"/>
      <c r="II166" s="44"/>
      <c r="IJ166" s="44"/>
      <c r="IK166" s="44"/>
    </row>
    <row r="167" spans="1:245" ht="15.75" x14ac:dyDescent="0.25">
      <c r="A167" s="68"/>
      <c r="B167" s="69"/>
      <c r="C167" s="70"/>
      <c r="D167" s="71"/>
      <c r="E167" s="71"/>
      <c r="F167" s="71"/>
      <c r="G167" s="71"/>
      <c r="H167" s="71"/>
      <c r="I167" s="72"/>
      <c r="J167" s="72"/>
      <c r="K167" s="72"/>
      <c r="L167" s="72"/>
      <c r="M167" s="72"/>
      <c r="N167" s="70"/>
      <c r="O167" s="70"/>
      <c r="P167" s="73"/>
      <c r="Q167" s="73"/>
      <c r="R167" s="73"/>
      <c r="S167" s="73"/>
      <c r="T167" s="73"/>
      <c r="U167" s="73"/>
      <c r="V167" s="11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4"/>
      <c r="BR167" s="44"/>
      <c r="BS167" s="44"/>
      <c r="BT167" s="44"/>
      <c r="BU167" s="44"/>
      <c r="BV167" s="44"/>
      <c r="BW167" s="44"/>
      <c r="BX167" s="44"/>
      <c r="BY167" s="44"/>
      <c r="BZ167" s="44"/>
      <c r="CA167" s="44"/>
      <c r="CB167" s="44"/>
      <c r="CC167" s="44"/>
      <c r="CD167" s="44"/>
      <c r="CE167" s="44"/>
      <c r="CF167" s="44"/>
      <c r="CG167" s="44"/>
      <c r="CH167" s="44"/>
      <c r="CI167" s="44"/>
      <c r="CJ167" s="44"/>
      <c r="CK167" s="44"/>
      <c r="CL167" s="44"/>
      <c r="CM167" s="44"/>
      <c r="CN167" s="44"/>
      <c r="CO167" s="44"/>
      <c r="CP167" s="44"/>
      <c r="CQ167" s="44"/>
      <c r="CR167" s="44"/>
      <c r="CS167" s="44"/>
      <c r="CT167" s="44"/>
      <c r="CU167" s="44"/>
      <c r="CV167" s="44"/>
      <c r="CW167" s="44"/>
      <c r="CX167" s="44"/>
      <c r="CY167" s="44"/>
      <c r="CZ167" s="44"/>
      <c r="DA167" s="44"/>
      <c r="DB167" s="44"/>
      <c r="DC167" s="44"/>
      <c r="DD167" s="44"/>
      <c r="DE167" s="44"/>
      <c r="DF167" s="44"/>
      <c r="DG167" s="44"/>
      <c r="DH167" s="44"/>
      <c r="DI167" s="44"/>
      <c r="DJ167" s="44"/>
      <c r="DK167" s="44"/>
      <c r="DL167" s="44"/>
      <c r="DM167" s="44"/>
      <c r="DN167" s="44"/>
      <c r="DO167" s="44"/>
      <c r="DP167" s="44"/>
      <c r="DQ167" s="44"/>
      <c r="DR167" s="44"/>
      <c r="DS167" s="44"/>
      <c r="DT167" s="44"/>
      <c r="DU167" s="44"/>
      <c r="DV167" s="44"/>
      <c r="DW167" s="44"/>
      <c r="DX167" s="44"/>
      <c r="DY167" s="44"/>
      <c r="DZ167" s="44"/>
      <c r="EA167" s="44"/>
      <c r="EB167" s="44"/>
      <c r="EC167" s="44"/>
      <c r="ED167" s="44"/>
      <c r="EE167" s="44"/>
      <c r="EF167" s="44"/>
      <c r="EG167" s="44"/>
      <c r="EH167" s="44"/>
      <c r="EI167" s="44"/>
      <c r="EJ167" s="44"/>
      <c r="EK167" s="44"/>
      <c r="EL167" s="44"/>
      <c r="EM167" s="44"/>
      <c r="EN167" s="44"/>
      <c r="EO167" s="44"/>
      <c r="EP167" s="44"/>
      <c r="EQ167" s="44"/>
      <c r="ER167" s="44"/>
      <c r="ES167" s="44"/>
      <c r="ET167" s="44"/>
      <c r="EU167" s="44"/>
      <c r="EV167" s="44"/>
      <c r="EW167" s="44"/>
      <c r="EX167" s="44"/>
      <c r="EY167" s="44"/>
      <c r="EZ167" s="44"/>
      <c r="FA167" s="44"/>
      <c r="FB167" s="44"/>
      <c r="FC167" s="44"/>
      <c r="FD167" s="44"/>
      <c r="FE167" s="44"/>
      <c r="FF167" s="44"/>
      <c r="FG167" s="44"/>
      <c r="FH167" s="44"/>
      <c r="FI167" s="44"/>
      <c r="FJ167" s="44"/>
      <c r="FK167" s="44"/>
      <c r="FL167" s="44"/>
      <c r="FM167" s="44"/>
      <c r="FN167" s="44"/>
      <c r="FO167" s="44"/>
      <c r="FP167" s="44"/>
      <c r="FQ167" s="44"/>
      <c r="FR167" s="44"/>
      <c r="FS167" s="44"/>
      <c r="FT167" s="44"/>
      <c r="FU167" s="44"/>
      <c r="FV167" s="44"/>
      <c r="FW167" s="44"/>
      <c r="FX167" s="44"/>
      <c r="FY167" s="44"/>
      <c r="FZ167" s="44"/>
      <c r="GA167" s="44"/>
      <c r="GB167" s="44"/>
      <c r="GC167" s="44"/>
      <c r="GD167" s="44"/>
      <c r="GE167" s="44"/>
      <c r="GF167" s="44"/>
      <c r="GG167" s="44"/>
      <c r="GH167" s="44"/>
      <c r="GI167" s="44"/>
      <c r="GJ167" s="44"/>
      <c r="GK167" s="44"/>
      <c r="GL167" s="44"/>
      <c r="GM167" s="44"/>
      <c r="GN167" s="44"/>
      <c r="GO167" s="44"/>
      <c r="GP167" s="44"/>
      <c r="GQ167" s="44"/>
      <c r="GR167" s="44"/>
      <c r="GS167" s="44"/>
      <c r="GT167" s="44"/>
      <c r="GU167" s="44"/>
      <c r="GV167" s="44"/>
      <c r="GW167" s="44"/>
      <c r="GX167" s="44"/>
      <c r="GY167" s="44"/>
      <c r="GZ167" s="44"/>
      <c r="HA167" s="44"/>
      <c r="HB167" s="44"/>
      <c r="HC167" s="44"/>
      <c r="HD167" s="44"/>
      <c r="HE167" s="44"/>
      <c r="HF167" s="44"/>
      <c r="HG167" s="44"/>
      <c r="HH167" s="44"/>
      <c r="HI167" s="44"/>
      <c r="HJ167" s="44"/>
      <c r="HK167" s="44"/>
      <c r="HL167" s="44"/>
      <c r="HM167" s="44"/>
      <c r="HN167" s="44"/>
      <c r="HO167" s="44"/>
      <c r="HP167" s="44"/>
      <c r="HQ167" s="44"/>
      <c r="HR167" s="44"/>
      <c r="HS167" s="44"/>
      <c r="HT167" s="44"/>
      <c r="HU167" s="44"/>
      <c r="HV167" s="44"/>
      <c r="HW167" s="44"/>
      <c r="HX167" s="44"/>
      <c r="HY167" s="44"/>
      <c r="HZ167" s="44"/>
      <c r="IA167" s="44"/>
      <c r="IB167" s="44"/>
      <c r="IC167" s="44"/>
      <c r="ID167" s="44"/>
      <c r="IE167" s="44"/>
      <c r="IF167" s="44"/>
      <c r="IG167" s="44"/>
      <c r="IH167" s="44"/>
      <c r="II167" s="44"/>
      <c r="IJ167" s="44"/>
      <c r="IK167" s="44"/>
    </row>
    <row r="168" spans="1:245" ht="15.75" x14ac:dyDescent="0.25">
      <c r="A168" s="68"/>
      <c r="B168" s="69"/>
      <c r="C168" s="70"/>
      <c r="D168" s="71"/>
      <c r="E168" s="71"/>
      <c r="F168" s="71"/>
      <c r="G168" s="71"/>
      <c r="H168" s="71"/>
      <c r="I168" s="72"/>
      <c r="J168" s="72"/>
      <c r="K168" s="72"/>
      <c r="L168" s="72"/>
      <c r="M168" s="72"/>
      <c r="N168" s="70"/>
      <c r="O168" s="70"/>
      <c r="P168" s="73"/>
      <c r="Q168" s="73"/>
      <c r="R168" s="73"/>
      <c r="S168" s="73"/>
      <c r="T168" s="73"/>
      <c r="U168" s="73"/>
      <c r="V168" s="11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  <c r="AP168" s="41"/>
      <c r="AQ168" s="41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  <c r="BN168" s="44"/>
      <c r="BO168" s="44"/>
      <c r="BP168" s="44"/>
      <c r="BQ168" s="44"/>
      <c r="BR168" s="44"/>
      <c r="BS168" s="44"/>
      <c r="BT168" s="44"/>
      <c r="BU168" s="44"/>
      <c r="BV168" s="44"/>
      <c r="BW168" s="44"/>
      <c r="BX168" s="44"/>
      <c r="BY168" s="44"/>
      <c r="BZ168" s="44"/>
      <c r="CA168" s="44"/>
      <c r="CB168" s="44"/>
      <c r="CC168" s="44"/>
      <c r="CD168" s="44"/>
      <c r="CE168" s="44"/>
      <c r="CF168" s="44"/>
      <c r="CG168" s="44"/>
      <c r="CH168" s="44"/>
      <c r="CI168" s="44"/>
      <c r="CJ168" s="44"/>
      <c r="CK168" s="44"/>
      <c r="CL168" s="44"/>
      <c r="CM168" s="44"/>
      <c r="CN168" s="44"/>
      <c r="CO168" s="44"/>
      <c r="CP168" s="44"/>
      <c r="CQ168" s="44"/>
      <c r="CR168" s="44"/>
      <c r="CS168" s="44"/>
      <c r="CT168" s="44"/>
      <c r="CU168" s="44"/>
      <c r="CV168" s="44"/>
      <c r="CW168" s="44"/>
      <c r="CX168" s="44"/>
      <c r="CY168" s="44"/>
      <c r="CZ168" s="44"/>
      <c r="DA168" s="44"/>
      <c r="DB168" s="44"/>
      <c r="DC168" s="44"/>
      <c r="DD168" s="44"/>
      <c r="DE168" s="44"/>
      <c r="DF168" s="44"/>
      <c r="DG168" s="44"/>
      <c r="DH168" s="44"/>
      <c r="DI168" s="44"/>
      <c r="DJ168" s="44"/>
      <c r="DK168" s="44"/>
      <c r="DL168" s="44"/>
      <c r="DM168" s="44"/>
      <c r="DN168" s="44"/>
      <c r="DO168" s="44"/>
      <c r="DP168" s="44"/>
      <c r="DQ168" s="44"/>
      <c r="DR168" s="44"/>
      <c r="DS168" s="44"/>
      <c r="DT168" s="44"/>
      <c r="DU168" s="44"/>
      <c r="DV168" s="44"/>
      <c r="DW168" s="44"/>
      <c r="DX168" s="44"/>
      <c r="DY168" s="44"/>
      <c r="DZ168" s="44"/>
      <c r="EA168" s="44"/>
      <c r="EB168" s="44"/>
      <c r="EC168" s="44"/>
      <c r="ED168" s="44"/>
      <c r="EE168" s="44"/>
      <c r="EF168" s="44"/>
      <c r="EG168" s="44"/>
      <c r="EH168" s="44"/>
      <c r="EI168" s="44"/>
      <c r="EJ168" s="44"/>
      <c r="EK168" s="44"/>
      <c r="EL168" s="44"/>
      <c r="EM168" s="44"/>
      <c r="EN168" s="44"/>
      <c r="EO168" s="44"/>
      <c r="EP168" s="44"/>
      <c r="EQ168" s="44"/>
      <c r="ER168" s="44"/>
      <c r="ES168" s="44"/>
      <c r="ET168" s="44"/>
      <c r="EU168" s="44"/>
      <c r="EV168" s="44"/>
      <c r="EW168" s="44"/>
      <c r="EX168" s="44"/>
      <c r="EY168" s="44"/>
      <c r="EZ168" s="44"/>
      <c r="FA168" s="44"/>
      <c r="FB168" s="44"/>
      <c r="FC168" s="44"/>
      <c r="FD168" s="44"/>
      <c r="FE168" s="44"/>
      <c r="FF168" s="44"/>
      <c r="FG168" s="44"/>
      <c r="FH168" s="44"/>
      <c r="FI168" s="44"/>
      <c r="FJ168" s="44"/>
      <c r="FK168" s="44"/>
      <c r="FL168" s="44"/>
      <c r="FM168" s="44"/>
      <c r="FN168" s="44"/>
      <c r="FO168" s="44"/>
      <c r="FP168" s="44"/>
      <c r="FQ168" s="44"/>
      <c r="FR168" s="44"/>
      <c r="FS168" s="44"/>
      <c r="FT168" s="44"/>
      <c r="FU168" s="44"/>
      <c r="FV168" s="44"/>
      <c r="FW168" s="44"/>
      <c r="FX168" s="44"/>
      <c r="FY168" s="44"/>
      <c r="FZ168" s="44"/>
      <c r="GA168" s="44"/>
      <c r="GB168" s="44"/>
      <c r="GC168" s="44"/>
      <c r="GD168" s="44"/>
      <c r="GE168" s="44"/>
      <c r="GF168" s="44"/>
      <c r="GG168" s="44"/>
      <c r="GH168" s="44"/>
      <c r="GI168" s="44"/>
      <c r="GJ168" s="44"/>
      <c r="GK168" s="44"/>
      <c r="GL168" s="44"/>
      <c r="GM168" s="44"/>
      <c r="GN168" s="44"/>
      <c r="GO168" s="44"/>
      <c r="GP168" s="44"/>
      <c r="GQ168" s="44"/>
      <c r="GR168" s="44"/>
      <c r="GS168" s="44"/>
      <c r="GT168" s="44"/>
      <c r="GU168" s="44"/>
      <c r="GV168" s="44"/>
      <c r="GW168" s="44"/>
      <c r="GX168" s="44"/>
      <c r="GY168" s="44"/>
      <c r="GZ168" s="44"/>
      <c r="HA168" s="44"/>
      <c r="HB168" s="44"/>
      <c r="HC168" s="44"/>
      <c r="HD168" s="44"/>
      <c r="HE168" s="44"/>
      <c r="HF168" s="44"/>
      <c r="HG168" s="44"/>
      <c r="HH168" s="44"/>
      <c r="HI168" s="44"/>
      <c r="HJ168" s="44"/>
      <c r="HK168" s="44"/>
      <c r="HL168" s="44"/>
      <c r="HM168" s="44"/>
      <c r="HN168" s="44"/>
      <c r="HO168" s="44"/>
      <c r="HP168" s="44"/>
      <c r="HQ168" s="44"/>
      <c r="HR168" s="44"/>
      <c r="HS168" s="44"/>
      <c r="HT168" s="44"/>
      <c r="HU168" s="44"/>
      <c r="HV168" s="44"/>
      <c r="HW168" s="44"/>
      <c r="HX168" s="44"/>
      <c r="HY168" s="44"/>
      <c r="HZ168" s="44"/>
      <c r="IA168" s="44"/>
      <c r="IB168" s="44"/>
      <c r="IC168" s="44"/>
      <c r="ID168" s="44"/>
      <c r="IE168" s="44"/>
      <c r="IF168" s="44"/>
      <c r="IG168" s="44"/>
      <c r="IH168" s="44"/>
      <c r="II168" s="44"/>
      <c r="IJ168" s="44"/>
      <c r="IK168" s="44"/>
    </row>
    <row r="169" spans="1:245" ht="15.75" x14ac:dyDescent="0.25">
      <c r="A169" s="68"/>
      <c r="B169" s="69"/>
      <c r="C169" s="70"/>
      <c r="D169" s="71"/>
      <c r="E169" s="71"/>
      <c r="F169" s="71"/>
      <c r="G169" s="71"/>
      <c r="H169" s="71"/>
      <c r="I169" s="72"/>
      <c r="J169" s="72"/>
      <c r="K169" s="72"/>
      <c r="L169" s="72"/>
      <c r="M169" s="72"/>
      <c r="N169" s="70"/>
      <c r="O169" s="70"/>
      <c r="P169" s="73"/>
      <c r="Q169" s="73"/>
      <c r="R169" s="73"/>
      <c r="S169" s="73"/>
      <c r="T169" s="73"/>
      <c r="U169" s="73"/>
      <c r="V169" s="11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  <c r="BN169" s="44"/>
      <c r="BO169" s="44"/>
      <c r="BP169" s="44"/>
      <c r="BQ169" s="44"/>
      <c r="BR169" s="44"/>
      <c r="BS169" s="44"/>
      <c r="BT169" s="44"/>
      <c r="BU169" s="44"/>
      <c r="BV169" s="44"/>
      <c r="BW169" s="44"/>
      <c r="BX169" s="44"/>
      <c r="BY169" s="44"/>
      <c r="BZ169" s="44"/>
      <c r="CA169" s="44"/>
      <c r="CB169" s="44"/>
      <c r="CC169" s="44"/>
      <c r="CD169" s="44"/>
      <c r="CE169" s="44"/>
      <c r="CF169" s="44"/>
      <c r="CG169" s="44"/>
      <c r="CH169" s="44"/>
      <c r="CI169" s="44"/>
      <c r="CJ169" s="44"/>
      <c r="CK169" s="44"/>
      <c r="CL169" s="44"/>
      <c r="CM169" s="44"/>
      <c r="CN169" s="44"/>
      <c r="CO169" s="44"/>
      <c r="CP169" s="44"/>
      <c r="CQ169" s="44"/>
      <c r="CR169" s="44"/>
      <c r="CS169" s="44"/>
      <c r="CT169" s="44"/>
      <c r="CU169" s="44"/>
      <c r="CV169" s="44"/>
      <c r="CW169" s="44"/>
      <c r="CX169" s="44"/>
      <c r="CY169" s="44"/>
      <c r="CZ169" s="44"/>
      <c r="DA169" s="44"/>
      <c r="DB169" s="44"/>
      <c r="DC169" s="44"/>
      <c r="DD169" s="44"/>
      <c r="DE169" s="44"/>
      <c r="DF169" s="44"/>
      <c r="DG169" s="44"/>
      <c r="DH169" s="44"/>
      <c r="DI169" s="44"/>
      <c r="DJ169" s="44"/>
      <c r="DK169" s="44"/>
      <c r="DL169" s="44"/>
      <c r="DM169" s="44"/>
      <c r="DN169" s="44"/>
      <c r="DO169" s="44"/>
      <c r="DP169" s="44"/>
      <c r="DQ169" s="44"/>
      <c r="DR169" s="44"/>
      <c r="DS169" s="44"/>
      <c r="DT169" s="44"/>
      <c r="DU169" s="44"/>
      <c r="DV169" s="44"/>
      <c r="DW169" s="44"/>
      <c r="DX169" s="44"/>
      <c r="DY169" s="44"/>
      <c r="DZ169" s="44"/>
      <c r="EA169" s="44"/>
      <c r="EB169" s="44"/>
      <c r="EC169" s="44"/>
      <c r="ED169" s="44"/>
      <c r="EE169" s="44"/>
      <c r="EF169" s="44"/>
      <c r="EG169" s="44"/>
      <c r="EH169" s="44"/>
      <c r="EI169" s="44"/>
      <c r="EJ169" s="44"/>
      <c r="EK169" s="44"/>
      <c r="EL169" s="44"/>
      <c r="EM169" s="44"/>
      <c r="EN169" s="44"/>
      <c r="EO169" s="44"/>
      <c r="EP169" s="44"/>
      <c r="EQ169" s="44"/>
      <c r="ER169" s="44"/>
      <c r="ES169" s="44"/>
      <c r="ET169" s="44"/>
      <c r="EU169" s="44"/>
      <c r="EV169" s="44"/>
      <c r="EW169" s="44"/>
      <c r="EX169" s="44"/>
      <c r="EY169" s="44"/>
      <c r="EZ169" s="44"/>
      <c r="FA169" s="44"/>
      <c r="FB169" s="44"/>
      <c r="FC169" s="44"/>
      <c r="FD169" s="44"/>
      <c r="FE169" s="44"/>
      <c r="FF169" s="44"/>
      <c r="FG169" s="44"/>
      <c r="FH169" s="44"/>
      <c r="FI169" s="44"/>
      <c r="FJ169" s="44"/>
      <c r="FK169" s="44"/>
      <c r="FL169" s="44"/>
      <c r="FM169" s="44"/>
      <c r="FN169" s="44"/>
      <c r="FO169" s="44"/>
      <c r="FP169" s="44"/>
      <c r="FQ169" s="44"/>
      <c r="FR169" s="44"/>
      <c r="FS169" s="44"/>
      <c r="FT169" s="44"/>
      <c r="FU169" s="44"/>
      <c r="FV169" s="44"/>
      <c r="FW169" s="44"/>
      <c r="FX169" s="44"/>
      <c r="FY169" s="44"/>
      <c r="FZ169" s="44"/>
      <c r="GA169" s="44"/>
      <c r="GB169" s="44"/>
      <c r="GC169" s="44"/>
      <c r="GD169" s="44"/>
      <c r="GE169" s="44"/>
      <c r="GF169" s="44"/>
      <c r="GG169" s="44"/>
      <c r="GH169" s="44"/>
      <c r="GI169" s="44"/>
      <c r="GJ169" s="44"/>
      <c r="GK169" s="44"/>
      <c r="GL169" s="44"/>
      <c r="GM169" s="44"/>
      <c r="GN169" s="44"/>
      <c r="GO169" s="44"/>
      <c r="GP169" s="44"/>
      <c r="GQ169" s="44"/>
      <c r="GR169" s="44"/>
      <c r="GS169" s="44"/>
      <c r="GT169" s="44"/>
      <c r="GU169" s="44"/>
      <c r="GV169" s="44"/>
      <c r="GW169" s="44"/>
      <c r="GX169" s="44"/>
      <c r="GY169" s="44"/>
      <c r="GZ169" s="44"/>
      <c r="HA169" s="44"/>
      <c r="HB169" s="44"/>
      <c r="HC169" s="44"/>
      <c r="HD169" s="44"/>
      <c r="HE169" s="44"/>
      <c r="HF169" s="44"/>
      <c r="HG169" s="44"/>
      <c r="HH169" s="44"/>
      <c r="HI169" s="44"/>
      <c r="HJ169" s="44"/>
      <c r="HK169" s="44"/>
      <c r="HL169" s="44"/>
      <c r="HM169" s="44"/>
      <c r="HN169" s="44"/>
      <c r="HO169" s="44"/>
      <c r="HP169" s="44"/>
      <c r="HQ169" s="44"/>
      <c r="HR169" s="44"/>
      <c r="HS169" s="44"/>
      <c r="HT169" s="44"/>
      <c r="HU169" s="44"/>
      <c r="HV169" s="44"/>
      <c r="HW169" s="44"/>
      <c r="HX169" s="44"/>
      <c r="HY169" s="44"/>
      <c r="HZ169" s="44"/>
      <c r="IA169" s="44"/>
      <c r="IB169" s="44"/>
      <c r="IC169" s="44"/>
      <c r="ID169" s="44"/>
      <c r="IE169" s="44"/>
      <c r="IF169" s="44"/>
      <c r="IG169" s="44"/>
      <c r="IH169" s="44"/>
      <c r="II169" s="44"/>
      <c r="IJ169" s="44"/>
      <c r="IK169" s="44"/>
    </row>
    <row r="170" spans="1:245" ht="15.75" x14ac:dyDescent="0.25">
      <c r="A170" s="68"/>
      <c r="B170" s="69"/>
      <c r="C170" s="70"/>
      <c r="D170" s="71"/>
      <c r="E170" s="71"/>
      <c r="F170" s="71"/>
      <c r="G170" s="71"/>
      <c r="H170" s="71"/>
      <c r="I170" s="72"/>
      <c r="J170" s="72"/>
      <c r="K170" s="72"/>
      <c r="L170" s="72"/>
      <c r="M170" s="72"/>
      <c r="N170" s="70"/>
      <c r="O170" s="70"/>
      <c r="P170" s="73"/>
      <c r="Q170" s="73"/>
      <c r="R170" s="73"/>
      <c r="S170" s="73"/>
      <c r="T170" s="73"/>
      <c r="U170" s="73"/>
      <c r="V170" s="11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  <c r="BN170" s="44"/>
      <c r="BO170" s="44"/>
      <c r="BP170" s="44"/>
      <c r="BQ170" s="44"/>
      <c r="BR170" s="44"/>
      <c r="BS170" s="44"/>
      <c r="BT170" s="44"/>
      <c r="BU170" s="44"/>
      <c r="BV170" s="44"/>
      <c r="BW170" s="44"/>
      <c r="BX170" s="44"/>
      <c r="BY170" s="44"/>
      <c r="BZ170" s="44"/>
      <c r="CA170" s="44"/>
      <c r="CB170" s="44"/>
      <c r="CC170" s="44"/>
      <c r="CD170" s="44"/>
      <c r="CE170" s="44"/>
      <c r="CF170" s="44"/>
      <c r="CG170" s="44"/>
      <c r="CH170" s="44"/>
      <c r="CI170" s="44"/>
      <c r="CJ170" s="44"/>
      <c r="CK170" s="44"/>
      <c r="CL170" s="44"/>
      <c r="CM170" s="44"/>
      <c r="CN170" s="44"/>
      <c r="CO170" s="44"/>
      <c r="CP170" s="44"/>
      <c r="CQ170" s="44"/>
      <c r="CR170" s="44"/>
      <c r="CS170" s="44"/>
      <c r="CT170" s="44"/>
      <c r="CU170" s="44"/>
      <c r="CV170" s="44"/>
      <c r="CW170" s="44"/>
      <c r="CX170" s="44"/>
      <c r="CY170" s="44"/>
      <c r="CZ170" s="44"/>
      <c r="DA170" s="44"/>
      <c r="DB170" s="44"/>
      <c r="DC170" s="44"/>
      <c r="DD170" s="44"/>
      <c r="DE170" s="44"/>
      <c r="DF170" s="44"/>
      <c r="DG170" s="44"/>
      <c r="DH170" s="44"/>
      <c r="DI170" s="44"/>
      <c r="DJ170" s="44"/>
      <c r="DK170" s="44"/>
      <c r="DL170" s="44"/>
      <c r="DM170" s="44"/>
      <c r="DN170" s="44"/>
      <c r="DO170" s="44"/>
      <c r="DP170" s="44"/>
      <c r="DQ170" s="44"/>
      <c r="DR170" s="44"/>
      <c r="DS170" s="44"/>
      <c r="DT170" s="44"/>
      <c r="DU170" s="44"/>
      <c r="DV170" s="44"/>
      <c r="DW170" s="44"/>
      <c r="DX170" s="44"/>
      <c r="DY170" s="44"/>
      <c r="DZ170" s="44"/>
      <c r="EA170" s="44"/>
      <c r="EB170" s="44"/>
      <c r="EC170" s="44"/>
      <c r="ED170" s="44"/>
      <c r="EE170" s="44"/>
      <c r="EF170" s="44"/>
      <c r="EG170" s="44"/>
      <c r="EH170" s="44"/>
      <c r="EI170" s="44"/>
      <c r="EJ170" s="44"/>
      <c r="EK170" s="44"/>
      <c r="EL170" s="44"/>
      <c r="EM170" s="44"/>
      <c r="EN170" s="44"/>
      <c r="EO170" s="44"/>
      <c r="EP170" s="44"/>
      <c r="EQ170" s="44"/>
      <c r="ER170" s="44"/>
      <c r="ES170" s="44"/>
      <c r="ET170" s="44"/>
      <c r="EU170" s="44"/>
      <c r="EV170" s="44"/>
      <c r="EW170" s="44"/>
      <c r="EX170" s="44"/>
      <c r="EY170" s="44"/>
      <c r="EZ170" s="44"/>
      <c r="FA170" s="44"/>
      <c r="FB170" s="44"/>
      <c r="FC170" s="44"/>
      <c r="FD170" s="44"/>
      <c r="FE170" s="44"/>
      <c r="FF170" s="44"/>
      <c r="FG170" s="44"/>
      <c r="FH170" s="44"/>
      <c r="FI170" s="44"/>
      <c r="FJ170" s="44"/>
      <c r="FK170" s="44"/>
      <c r="FL170" s="44"/>
      <c r="FM170" s="44"/>
      <c r="FN170" s="44"/>
      <c r="FO170" s="44"/>
      <c r="FP170" s="44"/>
      <c r="FQ170" s="44"/>
      <c r="FR170" s="44"/>
      <c r="FS170" s="44"/>
      <c r="FT170" s="44"/>
      <c r="FU170" s="44"/>
      <c r="FV170" s="44"/>
      <c r="FW170" s="44"/>
      <c r="FX170" s="44"/>
      <c r="FY170" s="44"/>
      <c r="FZ170" s="44"/>
      <c r="GA170" s="44"/>
      <c r="GB170" s="44"/>
      <c r="GC170" s="44"/>
      <c r="GD170" s="44"/>
      <c r="GE170" s="44"/>
      <c r="GF170" s="44"/>
      <c r="GG170" s="44"/>
      <c r="GH170" s="44"/>
      <c r="GI170" s="44"/>
      <c r="GJ170" s="44"/>
      <c r="GK170" s="44"/>
      <c r="GL170" s="44"/>
      <c r="GM170" s="44"/>
      <c r="GN170" s="44"/>
      <c r="GO170" s="44"/>
      <c r="GP170" s="44"/>
      <c r="GQ170" s="44"/>
      <c r="GR170" s="44"/>
      <c r="GS170" s="44"/>
      <c r="GT170" s="44"/>
      <c r="GU170" s="44"/>
      <c r="GV170" s="44"/>
      <c r="GW170" s="44"/>
      <c r="GX170" s="44"/>
      <c r="GY170" s="44"/>
      <c r="GZ170" s="44"/>
      <c r="HA170" s="44"/>
      <c r="HB170" s="44"/>
      <c r="HC170" s="44"/>
      <c r="HD170" s="44"/>
      <c r="HE170" s="44"/>
      <c r="HF170" s="44"/>
      <c r="HG170" s="44"/>
      <c r="HH170" s="44"/>
      <c r="HI170" s="44"/>
      <c r="HJ170" s="44"/>
      <c r="HK170" s="44"/>
      <c r="HL170" s="44"/>
      <c r="HM170" s="44"/>
      <c r="HN170" s="44"/>
      <c r="HO170" s="44"/>
      <c r="HP170" s="44"/>
      <c r="HQ170" s="44"/>
      <c r="HR170" s="44"/>
      <c r="HS170" s="44"/>
      <c r="HT170" s="44"/>
      <c r="HU170" s="44"/>
      <c r="HV170" s="44"/>
      <c r="HW170" s="44"/>
      <c r="HX170" s="44"/>
      <c r="HY170" s="44"/>
      <c r="HZ170" s="44"/>
      <c r="IA170" s="44"/>
      <c r="IB170" s="44"/>
      <c r="IC170" s="44"/>
      <c r="ID170" s="44"/>
      <c r="IE170" s="44"/>
      <c r="IF170" s="44"/>
      <c r="IG170" s="44"/>
      <c r="IH170" s="44"/>
      <c r="II170" s="44"/>
      <c r="IJ170" s="44"/>
      <c r="IK170" s="44"/>
    </row>
    <row r="171" spans="1:245" ht="15.75" x14ac:dyDescent="0.25">
      <c r="A171" s="68"/>
      <c r="B171" s="69"/>
      <c r="C171" s="70"/>
      <c r="D171" s="71"/>
      <c r="E171" s="71"/>
      <c r="F171" s="71"/>
      <c r="G171" s="71"/>
      <c r="H171" s="71"/>
      <c r="I171" s="72"/>
      <c r="J171" s="72"/>
      <c r="K171" s="72"/>
      <c r="L171" s="72"/>
      <c r="M171" s="72"/>
      <c r="N171" s="70"/>
      <c r="O171" s="70"/>
      <c r="P171" s="73"/>
      <c r="Q171" s="73"/>
      <c r="R171" s="73"/>
      <c r="S171" s="73"/>
      <c r="T171" s="73"/>
      <c r="U171" s="73"/>
      <c r="V171" s="11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  <c r="AP171" s="41"/>
      <c r="AQ171" s="41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4"/>
      <c r="BD171" s="44"/>
      <c r="BE171" s="44"/>
      <c r="BF171" s="44"/>
      <c r="BG171" s="44"/>
      <c r="BH171" s="44"/>
      <c r="BI171" s="44"/>
      <c r="BJ171" s="44"/>
      <c r="BK171" s="44"/>
      <c r="BL171" s="44"/>
      <c r="BM171" s="44"/>
      <c r="BN171" s="44"/>
      <c r="BO171" s="44"/>
      <c r="BP171" s="44"/>
      <c r="BQ171" s="44"/>
      <c r="BR171" s="44"/>
      <c r="BS171" s="44"/>
      <c r="BT171" s="44"/>
      <c r="BU171" s="44"/>
      <c r="BV171" s="44"/>
      <c r="BW171" s="44"/>
      <c r="BX171" s="44"/>
      <c r="BY171" s="44"/>
      <c r="BZ171" s="44"/>
      <c r="CA171" s="44"/>
      <c r="CB171" s="44"/>
      <c r="CC171" s="44"/>
      <c r="CD171" s="44"/>
      <c r="CE171" s="44"/>
      <c r="CF171" s="44"/>
      <c r="CG171" s="44"/>
      <c r="CH171" s="44"/>
      <c r="CI171" s="44"/>
      <c r="CJ171" s="44"/>
      <c r="CK171" s="44"/>
      <c r="CL171" s="44"/>
      <c r="CM171" s="44"/>
      <c r="CN171" s="44"/>
      <c r="CO171" s="44"/>
      <c r="CP171" s="44"/>
      <c r="CQ171" s="44"/>
      <c r="CR171" s="44"/>
      <c r="CS171" s="44"/>
      <c r="CT171" s="44"/>
      <c r="CU171" s="44"/>
      <c r="CV171" s="44"/>
      <c r="CW171" s="44"/>
      <c r="CX171" s="44"/>
      <c r="CY171" s="44"/>
      <c r="CZ171" s="44"/>
      <c r="DA171" s="44"/>
      <c r="DB171" s="44"/>
      <c r="DC171" s="44"/>
      <c r="DD171" s="44"/>
      <c r="DE171" s="44"/>
      <c r="DF171" s="44"/>
      <c r="DG171" s="44"/>
      <c r="DH171" s="44"/>
      <c r="DI171" s="44"/>
      <c r="DJ171" s="44"/>
      <c r="DK171" s="44"/>
      <c r="DL171" s="44"/>
      <c r="DM171" s="44"/>
      <c r="DN171" s="44"/>
      <c r="DO171" s="44"/>
      <c r="DP171" s="44"/>
      <c r="DQ171" s="44"/>
      <c r="DR171" s="44"/>
      <c r="DS171" s="44"/>
      <c r="DT171" s="44"/>
      <c r="DU171" s="44"/>
      <c r="DV171" s="44"/>
      <c r="DW171" s="44"/>
      <c r="DX171" s="44"/>
      <c r="DY171" s="44"/>
      <c r="DZ171" s="44"/>
      <c r="EA171" s="44"/>
      <c r="EB171" s="44"/>
      <c r="EC171" s="44"/>
      <c r="ED171" s="44"/>
      <c r="EE171" s="44"/>
      <c r="EF171" s="44"/>
      <c r="EG171" s="44"/>
      <c r="EH171" s="44"/>
      <c r="EI171" s="44"/>
      <c r="EJ171" s="44"/>
      <c r="EK171" s="44"/>
      <c r="EL171" s="44"/>
      <c r="EM171" s="44"/>
      <c r="EN171" s="44"/>
      <c r="EO171" s="44"/>
      <c r="EP171" s="44"/>
      <c r="EQ171" s="44"/>
      <c r="ER171" s="44"/>
      <c r="ES171" s="44"/>
      <c r="ET171" s="44"/>
      <c r="EU171" s="44"/>
      <c r="EV171" s="44"/>
      <c r="EW171" s="44"/>
      <c r="EX171" s="44"/>
      <c r="EY171" s="44"/>
      <c r="EZ171" s="44"/>
      <c r="FA171" s="44"/>
      <c r="FB171" s="44"/>
      <c r="FC171" s="44"/>
      <c r="FD171" s="44"/>
      <c r="FE171" s="44"/>
      <c r="FF171" s="44"/>
      <c r="FG171" s="44"/>
      <c r="FH171" s="44"/>
      <c r="FI171" s="44"/>
      <c r="FJ171" s="44"/>
      <c r="FK171" s="44"/>
      <c r="FL171" s="44"/>
      <c r="FM171" s="44"/>
      <c r="FN171" s="44"/>
      <c r="FO171" s="44"/>
      <c r="FP171" s="44"/>
      <c r="FQ171" s="44"/>
      <c r="FR171" s="44"/>
      <c r="FS171" s="44"/>
      <c r="FT171" s="44"/>
      <c r="FU171" s="44"/>
      <c r="FV171" s="44"/>
      <c r="FW171" s="44"/>
      <c r="FX171" s="44"/>
      <c r="FY171" s="44"/>
      <c r="FZ171" s="44"/>
      <c r="GA171" s="44"/>
      <c r="GB171" s="44"/>
      <c r="GC171" s="44"/>
      <c r="GD171" s="44"/>
      <c r="GE171" s="44"/>
      <c r="GF171" s="44"/>
      <c r="GG171" s="44"/>
      <c r="GH171" s="44"/>
      <c r="GI171" s="44"/>
      <c r="GJ171" s="44"/>
      <c r="GK171" s="44"/>
      <c r="GL171" s="44"/>
      <c r="GM171" s="44"/>
      <c r="GN171" s="44"/>
      <c r="GO171" s="44"/>
      <c r="GP171" s="44"/>
      <c r="GQ171" s="44"/>
      <c r="GR171" s="44"/>
      <c r="GS171" s="44"/>
      <c r="GT171" s="44"/>
      <c r="GU171" s="44"/>
      <c r="GV171" s="44"/>
      <c r="GW171" s="44"/>
      <c r="GX171" s="44"/>
      <c r="GY171" s="44"/>
      <c r="GZ171" s="44"/>
      <c r="HA171" s="44"/>
      <c r="HB171" s="44"/>
      <c r="HC171" s="44"/>
      <c r="HD171" s="44"/>
      <c r="HE171" s="44"/>
      <c r="HF171" s="44"/>
      <c r="HG171" s="44"/>
      <c r="HH171" s="44"/>
      <c r="HI171" s="44"/>
      <c r="HJ171" s="44"/>
      <c r="HK171" s="44"/>
      <c r="HL171" s="44"/>
      <c r="HM171" s="44"/>
      <c r="HN171" s="44"/>
      <c r="HO171" s="44"/>
      <c r="HP171" s="44"/>
      <c r="HQ171" s="44"/>
      <c r="HR171" s="44"/>
      <c r="HS171" s="44"/>
      <c r="HT171" s="44"/>
      <c r="HU171" s="44"/>
      <c r="HV171" s="44"/>
      <c r="HW171" s="44"/>
      <c r="HX171" s="44"/>
      <c r="HY171" s="44"/>
      <c r="HZ171" s="44"/>
      <c r="IA171" s="44"/>
      <c r="IB171" s="44"/>
      <c r="IC171" s="44"/>
      <c r="ID171" s="44"/>
      <c r="IE171" s="44"/>
      <c r="IF171" s="44"/>
      <c r="IG171" s="44"/>
      <c r="IH171" s="44"/>
      <c r="II171" s="44"/>
      <c r="IJ171" s="44"/>
      <c r="IK171" s="44"/>
    </row>
    <row r="172" spans="1:245" ht="15.75" x14ac:dyDescent="0.25">
      <c r="A172" s="68"/>
      <c r="B172" s="69"/>
      <c r="C172" s="70"/>
      <c r="D172" s="71"/>
      <c r="E172" s="71"/>
      <c r="F172" s="71"/>
      <c r="G172" s="71"/>
      <c r="H172" s="71"/>
      <c r="I172" s="72"/>
      <c r="J172" s="72"/>
      <c r="K172" s="72"/>
      <c r="L172" s="72"/>
      <c r="M172" s="72"/>
      <c r="N172" s="70"/>
      <c r="O172" s="70"/>
      <c r="P172" s="73"/>
      <c r="Q172" s="73"/>
      <c r="R172" s="73"/>
      <c r="S172" s="73"/>
      <c r="T172" s="73"/>
      <c r="U172" s="73"/>
      <c r="V172" s="11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  <c r="AP172" s="41"/>
      <c r="AQ172" s="41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  <c r="BS172" s="44"/>
      <c r="BT172" s="44"/>
      <c r="BU172" s="44"/>
      <c r="BV172" s="44"/>
      <c r="BW172" s="44"/>
      <c r="BX172" s="44"/>
      <c r="BY172" s="44"/>
      <c r="BZ172" s="44"/>
      <c r="CA172" s="44"/>
      <c r="CB172" s="44"/>
      <c r="CC172" s="44"/>
      <c r="CD172" s="44"/>
      <c r="CE172" s="44"/>
      <c r="CF172" s="44"/>
      <c r="CG172" s="44"/>
      <c r="CH172" s="44"/>
      <c r="CI172" s="44"/>
      <c r="CJ172" s="44"/>
      <c r="CK172" s="44"/>
      <c r="CL172" s="44"/>
      <c r="CM172" s="44"/>
      <c r="CN172" s="44"/>
      <c r="CO172" s="44"/>
      <c r="CP172" s="44"/>
      <c r="CQ172" s="44"/>
      <c r="CR172" s="44"/>
      <c r="CS172" s="44"/>
      <c r="CT172" s="44"/>
      <c r="CU172" s="44"/>
      <c r="CV172" s="44"/>
      <c r="CW172" s="44"/>
      <c r="CX172" s="44"/>
      <c r="CY172" s="44"/>
      <c r="CZ172" s="44"/>
      <c r="DA172" s="44"/>
      <c r="DB172" s="44"/>
      <c r="DC172" s="44"/>
      <c r="DD172" s="44"/>
      <c r="DE172" s="44"/>
      <c r="DF172" s="44"/>
      <c r="DG172" s="44"/>
      <c r="DH172" s="44"/>
      <c r="DI172" s="44"/>
      <c r="DJ172" s="44"/>
      <c r="DK172" s="44"/>
      <c r="DL172" s="44"/>
      <c r="DM172" s="44"/>
      <c r="DN172" s="44"/>
      <c r="DO172" s="44"/>
      <c r="DP172" s="44"/>
      <c r="DQ172" s="44"/>
      <c r="DR172" s="44"/>
      <c r="DS172" s="44"/>
      <c r="DT172" s="44"/>
      <c r="DU172" s="44"/>
      <c r="DV172" s="44"/>
      <c r="DW172" s="44"/>
      <c r="DX172" s="44"/>
      <c r="DY172" s="44"/>
      <c r="DZ172" s="44"/>
      <c r="EA172" s="44"/>
      <c r="EB172" s="44"/>
      <c r="EC172" s="44"/>
      <c r="ED172" s="44"/>
      <c r="EE172" s="44"/>
      <c r="EF172" s="44"/>
      <c r="EG172" s="44"/>
      <c r="EH172" s="44"/>
      <c r="EI172" s="44"/>
      <c r="EJ172" s="44"/>
      <c r="EK172" s="44"/>
      <c r="EL172" s="44"/>
      <c r="EM172" s="44"/>
      <c r="EN172" s="44"/>
      <c r="EO172" s="44"/>
      <c r="EP172" s="44"/>
      <c r="EQ172" s="44"/>
      <c r="ER172" s="44"/>
      <c r="ES172" s="44"/>
      <c r="ET172" s="44"/>
      <c r="EU172" s="44"/>
      <c r="EV172" s="44"/>
      <c r="EW172" s="44"/>
      <c r="EX172" s="44"/>
      <c r="EY172" s="44"/>
      <c r="EZ172" s="44"/>
      <c r="FA172" s="44"/>
      <c r="FB172" s="44"/>
      <c r="FC172" s="44"/>
      <c r="FD172" s="44"/>
      <c r="FE172" s="44"/>
      <c r="FF172" s="44"/>
      <c r="FG172" s="44"/>
      <c r="FH172" s="44"/>
      <c r="FI172" s="44"/>
      <c r="FJ172" s="44"/>
      <c r="FK172" s="44"/>
      <c r="FL172" s="44"/>
      <c r="FM172" s="44"/>
      <c r="FN172" s="44"/>
      <c r="FO172" s="44"/>
      <c r="FP172" s="44"/>
      <c r="FQ172" s="44"/>
      <c r="FR172" s="44"/>
      <c r="FS172" s="44"/>
      <c r="FT172" s="44"/>
      <c r="FU172" s="44"/>
      <c r="FV172" s="44"/>
      <c r="FW172" s="44"/>
      <c r="FX172" s="44"/>
      <c r="FY172" s="44"/>
      <c r="FZ172" s="44"/>
      <c r="GA172" s="44"/>
      <c r="GB172" s="44"/>
      <c r="GC172" s="44"/>
      <c r="GD172" s="44"/>
      <c r="GE172" s="44"/>
      <c r="GF172" s="44"/>
      <c r="GG172" s="44"/>
      <c r="GH172" s="44"/>
      <c r="GI172" s="44"/>
      <c r="GJ172" s="44"/>
      <c r="GK172" s="44"/>
      <c r="GL172" s="44"/>
      <c r="GM172" s="44"/>
      <c r="GN172" s="44"/>
      <c r="GO172" s="44"/>
      <c r="GP172" s="44"/>
      <c r="GQ172" s="44"/>
      <c r="GR172" s="44"/>
      <c r="GS172" s="44"/>
      <c r="GT172" s="44"/>
      <c r="GU172" s="44"/>
      <c r="GV172" s="44"/>
      <c r="GW172" s="44"/>
      <c r="GX172" s="44"/>
      <c r="GY172" s="44"/>
      <c r="GZ172" s="44"/>
      <c r="HA172" s="44"/>
      <c r="HB172" s="44"/>
      <c r="HC172" s="44"/>
      <c r="HD172" s="44"/>
      <c r="HE172" s="44"/>
      <c r="HF172" s="44"/>
      <c r="HG172" s="44"/>
      <c r="HH172" s="44"/>
      <c r="HI172" s="44"/>
      <c r="HJ172" s="44"/>
      <c r="HK172" s="44"/>
      <c r="HL172" s="44"/>
      <c r="HM172" s="44"/>
      <c r="HN172" s="44"/>
      <c r="HO172" s="44"/>
      <c r="HP172" s="44"/>
      <c r="HQ172" s="44"/>
      <c r="HR172" s="44"/>
      <c r="HS172" s="44"/>
      <c r="HT172" s="44"/>
      <c r="HU172" s="44"/>
      <c r="HV172" s="44"/>
      <c r="HW172" s="44"/>
      <c r="HX172" s="44"/>
      <c r="HY172" s="44"/>
      <c r="HZ172" s="44"/>
      <c r="IA172" s="44"/>
      <c r="IB172" s="44"/>
      <c r="IC172" s="44"/>
      <c r="ID172" s="44"/>
      <c r="IE172" s="44"/>
      <c r="IF172" s="44"/>
      <c r="IG172" s="44"/>
      <c r="IH172" s="44"/>
      <c r="II172" s="44"/>
      <c r="IJ172" s="44"/>
      <c r="IK172" s="44"/>
    </row>
    <row r="173" spans="1:245" ht="15.75" x14ac:dyDescent="0.25">
      <c r="A173" s="68"/>
      <c r="B173" s="69"/>
      <c r="C173" s="70"/>
      <c r="D173" s="71"/>
      <c r="E173" s="71"/>
      <c r="F173" s="71"/>
      <c r="G173" s="71"/>
      <c r="H173" s="71"/>
      <c r="I173" s="72"/>
      <c r="J173" s="72"/>
      <c r="K173" s="72"/>
      <c r="L173" s="72"/>
      <c r="M173" s="72"/>
      <c r="N173" s="70"/>
      <c r="O173" s="70"/>
      <c r="P173" s="73"/>
      <c r="Q173" s="73"/>
      <c r="R173" s="73"/>
      <c r="S173" s="73"/>
      <c r="T173" s="73"/>
      <c r="U173" s="73"/>
      <c r="V173" s="11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  <c r="AP173" s="41"/>
      <c r="AQ173" s="41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4"/>
      <c r="BW173" s="44"/>
      <c r="BX173" s="44"/>
      <c r="BY173" s="44"/>
      <c r="BZ173" s="44"/>
      <c r="CA173" s="44"/>
      <c r="CB173" s="44"/>
      <c r="CC173" s="44"/>
      <c r="CD173" s="44"/>
      <c r="CE173" s="44"/>
      <c r="CF173" s="44"/>
      <c r="CG173" s="44"/>
      <c r="CH173" s="44"/>
      <c r="CI173" s="44"/>
      <c r="CJ173" s="44"/>
      <c r="CK173" s="44"/>
      <c r="CL173" s="44"/>
      <c r="CM173" s="44"/>
      <c r="CN173" s="44"/>
      <c r="CO173" s="44"/>
      <c r="CP173" s="44"/>
      <c r="CQ173" s="44"/>
      <c r="CR173" s="44"/>
      <c r="CS173" s="44"/>
      <c r="CT173" s="44"/>
      <c r="CU173" s="44"/>
      <c r="CV173" s="44"/>
      <c r="CW173" s="44"/>
      <c r="CX173" s="44"/>
      <c r="CY173" s="44"/>
      <c r="CZ173" s="44"/>
      <c r="DA173" s="44"/>
      <c r="DB173" s="44"/>
      <c r="DC173" s="44"/>
      <c r="DD173" s="44"/>
      <c r="DE173" s="44"/>
      <c r="DF173" s="44"/>
      <c r="DG173" s="44"/>
      <c r="DH173" s="44"/>
      <c r="DI173" s="44"/>
      <c r="DJ173" s="44"/>
      <c r="DK173" s="44"/>
      <c r="DL173" s="44"/>
      <c r="DM173" s="44"/>
      <c r="DN173" s="44"/>
      <c r="DO173" s="44"/>
      <c r="DP173" s="44"/>
      <c r="DQ173" s="44"/>
      <c r="DR173" s="44"/>
      <c r="DS173" s="44"/>
      <c r="DT173" s="44"/>
      <c r="DU173" s="44"/>
      <c r="DV173" s="44"/>
      <c r="DW173" s="44"/>
      <c r="DX173" s="44"/>
      <c r="DY173" s="44"/>
      <c r="DZ173" s="44"/>
      <c r="EA173" s="44"/>
      <c r="EB173" s="44"/>
      <c r="EC173" s="44"/>
      <c r="ED173" s="44"/>
      <c r="EE173" s="44"/>
      <c r="EF173" s="44"/>
      <c r="EG173" s="44"/>
      <c r="EH173" s="44"/>
      <c r="EI173" s="44"/>
      <c r="EJ173" s="44"/>
      <c r="EK173" s="44"/>
      <c r="EL173" s="44"/>
      <c r="EM173" s="44"/>
      <c r="EN173" s="44"/>
      <c r="EO173" s="44"/>
      <c r="EP173" s="44"/>
      <c r="EQ173" s="44"/>
      <c r="ER173" s="44"/>
      <c r="ES173" s="44"/>
      <c r="ET173" s="44"/>
      <c r="EU173" s="44"/>
      <c r="EV173" s="44"/>
      <c r="EW173" s="44"/>
      <c r="EX173" s="44"/>
      <c r="EY173" s="44"/>
      <c r="EZ173" s="44"/>
      <c r="FA173" s="44"/>
      <c r="FB173" s="44"/>
      <c r="FC173" s="44"/>
      <c r="FD173" s="44"/>
      <c r="FE173" s="44"/>
      <c r="FF173" s="44"/>
      <c r="FG173" s="44"/>
      <c r="FH173" s="44"/>
      <c r="FI173" s="44"/>
      <c r="FJ173" s="44"/>
      <c r="FK173" s="44"/>
      <c r="FL173" s="44"/>
      <c r="FM173" s="44"/>
      <c r="FN173" s="44"/>
      <c r="FO173" s="44"/>
      <c r="FP173" s="44"/>
      <c r="FQ173" s="44"/>
      <c r="FR173" s="44"/>
      <c r="FS173" s="44"/>
      <c r="FT173" s="44"/>
      <c r="FU173" s="44"/>
      <c r="FV173" s="44"/>
      <c r="FW173" s="44"/>
      <c r="FX173" s="44"/>
      <c r="FY173" s="44"/>
      <c r="FZ173" s="44"/>
      <c r="GA173" s="44"/>
      <c r="GB173" s="44"/>
      <c r="GC173" s="44"/>
      <c r="GD173" s="44"/>
      <c r="GE173" s="44"/>
      <c r="GF173" s="44"/>
      <c r="GG173" s="44"/>
      <c r="GH173" s="44"/>
      <c r="GI173" s="44"/>
      <c r="GJ173" s="44"/>
      <c r="GK173" s="44"/>
      <c r="GL173" s="44"/>
      <c r="GM173" s="44"/>
      <c r="GN173" s="44"/>
      <c r="GO173" s="44"/>
      <c r="GP173" s="44"/>
      <c r="GQ173" s="44"/>
      <c r="GR173" s="44"/>
      <c r="GS173" s="44"/>
      <c r="GT173" s="44"/>
      <c r="GU173" s="44"/>
      <c r="GV173" s="44"/>
      <c r="GW173" s="44"/>
      <c r="GX173" s="44"/>
      <c r="GY173" s="44"/>
      <c r="GZ173" s="44"/>
      <c r="HA173" s="44"/>
      <c r="HB173" s="44"/>
      <c r="HC173" s="44"/>
      <c r="HD173" s="44"/>
      <c r="HE173" s="44"/>
      <c r="HF173" s="44"/>
      <c r="HG173" s="44"/>
      <c r="HH173" s="44"/>
      <c r="HI173" s="44"/>
      <c r="HJ173" s="44"/>
      <c r="HK173" s="44"/>
      <c r="HL173" s="44"/>
      <c r="HM173" s="44"/>
      <c r="HN173" s="44"/>
      <c r="HO173" s="44"/>
      <c r="HP173" s="44"/>
      <c r="HQ173" s="44"/>
      <c r="HR173" s="44"/>
      <c r="HS173" s="44"/>
      <c r="HT173" s="44"/>
      <c r="HU173" s="44"/>
      <c r="HV173" s="44"/>
      <c r="HW173" s="44"/>
      <c r="HX173" s="44"/>
      <c r="HY173" s="44"/>
      <c r="HZ173" s="44"/>
      <c r="IA173" s="44"/>
      <c r="IB173" s="44"/>
      <c r="IC173" s="44"/>
      <c r="ID173" s="44"/>
      <c r="IE173" s="44"/>
      <c r="IF173" s="44"/>
      <c r="IG173" s="44"/>
      <c r="IH173" s="44"/>
      <c r="II173" s="44"/>
      <c r="IJ173" s="44"/>
      <c r="IK173" s="44"/>
    </row>
    <row r="174" spans="1:245" ht="15.75" x14ac:dyDescent="0.25">
      <c r="A174" s="68"/>
      <c r="B174" s="69"/>
      <c r="C174" s="70"/>
      <c r="D174" s="71"/>
      <c r="E174" s="71"/>
      <c r="F174" s="71"/>
      <c r="G174" s="71"/>
      <c r="H174" s="71"/>
      <c r="I174" s="72"/>
      <c r="J174" s="72"/>
      <c r="K174" s="72"/>
      <c r="L174" s="72"/>
      <c r="M174" s="72"/>
      <c r="N174" s="70"/>
      <c r="O174" s="70"/>
      <c r="P174" s="73"/>
      <c r="Q174" s="73"/>
      <c r="R174" s="73"/>
      <c r="S174" s="73"/>
      <c r="T174" s="73"/>
      <c r="U174" s="73"/>
      <c r="V174" s="11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4"/>
      <c r="BD174" s="44"/>
      <c r="BE174" s="44"/>
      <c r="BF174" s="44"/>
      <c r="BG174" s="44"/>
      <c r="BH174" s="44"/>
      <c r="BI174" s="44"/>
      <c r="BJ174" s="44"/>
      <c r="BK174" s="44"/>
      <c r="BL174" s="44"/>
      <c r="BM174" s="44"/>
      <c r="BN174" s="44"/>
      <c r="BO174" s="44"/>
      <c r="BP174" s="44"/>
      <c r="BQ174" s="44"/>
      <c r="BR174" s="44"/>
      <c r="BS174" s="44"/>
      <c r="BT174" s="44"/>
      <c r="BU174" s="44"/>
      <c r="BV174" s="44"/>
      <c r="BW174" s="44"/>
      <c r="BX174" s="44"/>
      <c r="BY174" s="44"/>
      <c r="BZ174" s="44"/>
      <c r="CA174" s="44"/>
      <c r="CB174" s="44"/>
      <c r="CC174" s="44"/>
      <c r="CD174" s="44"/>
      <c r="CE174" s="44"/>
      <c r="CF174" s="44"/>
      <c r="CG174" s="44"/>
      <c r="CH174" s="44"/>
      <c r="CI174" s="44"/>
      <c r="CJ174" s="44"/>
      <c r="CK174" s="44"/>
      <c r="CL174" s="44"/>
      <c r="CM174" s="44"/>
      <c r="CN174" s="44"/>
      <c r="CO174" s="44"/>
      <c r="CP174" s="44"/>
      <c r="CQ174" s="44"/>
      <c r="CR174" s="44"/>
      <c r="CS174" s="44"/>
      <c r="CT174" s="44"/>
      <c r="CU174" s="44"/>
      <c r="CV174" s="44"/>
      <c r="CW174" s="44"/>
      <c r="CX174" s="44"/>
      <c r="CY174" s="44"/>
      <c r="CZ174" s="44"/>
      <c r="DA174" s="44"/>
      <c r="DB174" s="44"/>
      <c r="DC174" s="44"/>
      <c r="DD174" s="44"/>
      <c r="DE174" s="44"/>
      <c r="DF174" s="44"/>
      <c r="DG174" s="44"/>
      <c r="DH174" s="44"/>
      <c r="DI174" s="44"/>
      <c r="DJ174" s="44"/>
      <c r="DK174" s="44"/>
      <c r="DL174" s="44"/>
      <c r="DM174" s="44"/>
      <c r="DN174" s="44"/>
      <c r="DO174" s="44"/>
      <c r="DP174" s="44"/>
      <c r="DQ174" s="44"/>
      <c r="DR174" s="44"/>
      <c r="DS174" s="44"/>
      <c r="DT174" s="44"/>
      <c r="DU174" s="44"/>
      <c r="DV174" s="44"/>
      <c r="DW174" s="44"/>
      <c r="DX174" s="44"/>
      <c r="DY174" s="44"/>
      <c r="DZ174" s="44"/>
      <c r="EA174" s="44"/>
      <c r="EB174" s="44"/>
      <c r="EC174" s="44"/>
      <c r="ED174" s="44"/>
      <c r="EE174" s="44"/>
      <c r="EF174" s="44"/>
      <c r="EG174" s="44"/>
      <c r="EH174" s="44"/>
      <c r="EI174" s="44"/>
      <c r="EJ174" s="44"/>
      <c r="EK174" s="44"/>
      <c r="EL174" s="44"/>
      <c r="EM174" s="44"/>
      <c r="EN174" s="44"/>
      <c r="EO174" s="44"/>
      <c r="EP174" s="44"/>
      <c r="EQ174" s="44"/>
      <c r="ER174" s="44"/>
      <c r="ES174" s="44"/>
      <c r="ET174" s="44"/>
      <c r="EU174" s="44"/>
      <c r="EV174" s="44"/>
      <c r="EW174" s="44"/>
      <c r="EX174" s="44"/>
      <c r="EY174" s="44"/>
      <c r="EZ174" s="44"/>
      <c r="FA174" s="44"/>
      <c r="FB174" s="44"/>
      <c r="FC174" s="44"/>
      <c r="FD174" s="44"/>
      <c r="FE174" s="44"/>
      <c r="FF174" s="44"/>
      <c r="FG174" s="44"/>
      <c r="FH174" s="44"/>
      <c r="FI174" s="44"/>
      <c r="FJ174" s="44"/>
      <c r="FK174" s="44"/>
      <c r="FL174" s="44"/>
      <c r="FM174" s="44"/>
      <c r="FN174" s="44"/>
      <c r="FO174" s="44"/>
      <c r="FP174" s="44"/>
      <c r="FQ174" s="44"/>
      <c r="FR174" s="44"/>
      <c r="FS174" s="44"/>
      <c r="FT174" s="44"/>
      <c r="FU174" s="44"/>
      <c r="FV174" s="44"/>
      <c r="FW174" s="44"/>
      <c r="FX174" s="44"/>
      <c r="FY174" s="44"/>
      <c r="FZ174" s="44"/>
      <c r="GA174" s="44"/>
      <c r="GB174" s="44"/>
      <c r="GC174" s="44"/>
      <c r="GD174" s="44"/>
      <c r="GE174" s="44"/>
      <c r="GF174" s="44"/>
      <c r="GG174" s="44"/>
      <c r="GH174" s="44"/>
      <c r="GI174" s="44"/>
      <c r="GJ174" s="44"/>
      <c r="GK174" s="44"/>
      <c r="GL174" s="44"/>
      <c r="GM174" s="44"/>
      <c r="GN174" s="44"/>
      <c r="GO174" s="44"/>
      <c r="GP174" s="44"/>
      <c r="GQ174" s="44"/>
      <c r="GR174" s="44"/>
      <c r="GS174" s="44"/>
      <c r="GT174" s="44"/>
      <c r="GU174" s="44"/>
      <c r="GV174" s="44"/>
      <c r="GW174" s="44"/>
      <c r="GX174" s="44"/>
      <c r="GY174" s="44"/>
      <c r="GZ174" s="44"/>
      <c r="HA174" s="44"/>
      <c r="HB174" s="44"/>
      <c r="HC174" s="44"/>
      <c r="HD174" s="44"/>
      <c r="HE174" s="44"/>
      <c r="HF174" s="44"/>
      <c r="HG174" s="44"/>
      <c r="HH174" s="44"/>
      <c r="HI174" s="44"/>
      <c r="HJ174" s="44"/>
      <c r="HK174" s="44"/>
      <c r="HL174" s="44"/>
      <c r="HM174" s="44"/>
      <c r="HN174" s="44"/>
      <c r="HO174" s="44"/>
      <c r="HP174" s="44"/>
      <c r="HQ174" s="44"/>
      <c r="HR174" s="44"/>
      <c r="HS174" s="44"/>
      <c r="HT174" s="44"/>
      <c r="HU174" s="44"/>
      <c r="HV174" s="44"/>
      <c r="HW174" s="44"/>
      <c r="HX174" s="44"/>
      <c r="HY174" s="44"/>
      <c r="HZ174" s="44"/>
      <c r="IA174" s="44"/>
      <c r="IB174" s="44"/>
      <c r="IC174" s="44"/>
      <c r="ID174" s="44"/>
      <c r="IE174" s="44"/>
      <c r="IF174" s="44"/>
      <c r="IG174" s="44"/>
      <c r="IH174" s="44"/>
      <c r="II174" s="44"/>
      <c r="IJ174" s="44"/>
      <c r="IK174" s="44"/>
    </row>
    <row r="175" spans="1:245" ht="15.75" x14ac:dyDescent="0.25">
      <c r="A175" s="68"/>
      <c r="B175" s="69"/>
      <c r="C175" s="70"/>
      <c r="D175" s="71"/>
      <c r="E175" s="71"/>
      <c r="F175" s="71"/>
      <c r="G175" s="71"/>
      <c r="H175" s="71"/>
      <c r="I175" s="72"/>
      <c r="J175" s="72"/>
      <c r="K175" s="72"/>
      <c r="L175" s="72"/>
      <c r="M175" s="72"/>
      <c r="N175" s="70"/>
      <c r="O175" s="70"/>
      <c r="P175" s="73"/>
      <c r="Q175" s="73"/>
      <c r="R175" s="73"/>
      <c r="S175" s="73"/>
      <c r="T175" s="73"/>
      <c r="U175" s="73"/>
      <c r="V175" s="11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  <c r="BS175" s="44"/>
      <c r="BT175" s="44"/>
      <c r="BU175" s="44"/>
      <c r="BV175" s="44"/>
      <c r="BW175" s="44"/>
      <c r="BX175" s="44"/>
      <c r="BY175" s="44"/>
      <c r="BZ175" s="44"/>
      <c r="CA175" s="44"/>
      <c r="CB175" s="44"/>
      <c r="CC175" s="44"/>
      <c r="CD175" s="44"/>
      <c r="CE175" s="44"/>
      <c r="CF175" s="44"/>
      <c r="CG175" s="44"/>
      <c r="CH175" s="44"/>
      <c r="CI175" s="44"/>
      <c r="CJ175" s="44"/>
      <c r="CK175" s="44"/>
      <c r="CL175" s="44"/>
      <c r="CM175" s="44"/>
      <c r="CN175" s="44"/>
      <c r="CO175" s="44"/>
      <c r="CP175" s="44"/>
      <c r="CQ175" s="44"/>
      <c r="CR175" s="44"/>
      <c r="CS175" s="44"/>
      <c r="CT175" s="44"/>
      <c r="CU175" s="44"/>
      <c r="CV175" s="44"/>
      <c r="CW175" s="44"/>
      <c r="CX175" s="44"/>
      <c r="CY175" s="44"/>
      <c r="CZ175" s="44"/>
      <c r="DA175" s="44"/>
      <c r="DB175" s="44"/>
      <c r="DC175" s="44"/>
      <c r="DD175" s="44"/>
      <c r="DE175" s="44"/>
      <c r="DF175" s="44"/>
      <c r="DG175" s="44"/>
      <c r="DH175" s="44"/>
      <c r="DI175" s="44"/>
      <c r="DJ175" s="44"/>
      <c r="DK175" s="44"/>
      <c r="DL175" s="44"/>
      <c r="DM175" s="44"/>
      <c r="DN175" s="44"/>
      <c r="DO175" s="44"/>
      <c r="DP175" s="44"/>
      <c r="DQ175" s="44"/>
      <c r="DR175" s="44"/>
      <c r="DS175" s="44"/>
      <c r="DT175" s="44"/>
      <c r="DU175" s="44"/>
      <c r="DV175" s="44"/>
      <c r="DW175" s="44"/>
      <c r="DX175" s="44"/>
      <c r="DY175" s="44"/>
      <c r="DZ175" s="44"/>
      <c r="EA175" s="44"/>
      <c r="EB175" s="44"/>
      <c r="EC175" s="44"/>
      <c r="ED175" s="44"/>
      <c r="EE175" s="44"/>
      <c r="EF175" s="44"/>
      <c r="EG175" s="44"/>
      <c r="EH175" s="44"/>
      <c r="EI175" s="44"/>
      <c r="EJ175" s="44"/>
      <c r="EK175" s="44"/>
      <c r="EL175" s="44"/>
      <c r="EM175" s="44"/>
      <c r="EN175" s="44"/>
      <c r="EO175" s="44"/>
      <c r="EP175" s="44"/>
      <c r="EQ175" s="44"/>
      <c r="ER175" s="44"/>
      <c r="ES175" s="44"/>
      <c r="ET175" s="44"/>
      <c r="EU175" s="44"/>
      <c r="EV175" s="44"/>
      <c r="EW175" s="44"/>
      <c r="EX175" s="44"/>
      <c r="EY175" s="44"/>
      <c r="EZ175" s="44"/>
      <c r="FA175" s="44"/>
      <c r="FB175" s="44"/>
      <c r="FC175" s="44"/>
      <c r="FD175" s="44"/>
      <c r="FE175" s="44"/>
      <c r="FF175" s="44"/>
      <c r="FG175" s="44"/>
      <c r="FH175" s="44"/>
      <c r="FI175" s="44"/>
      <c r="FJ175" s="44"/>
      <c r="FK175" s="44"/>
      <c r="FL175" s="44"/>
      <c r="FM175" s="44"/>
      <c r="FN175" s="44"/>
      <c r="FO175" s="44"/>
      <c r="FP175" s="44"/>
      <c r="FQ175" s="44"/>
      <c r="FR175" s="44"/>
      <c r="FS175" s="44"/>
      <c r="FT175" s="44"/>
      <c r="FU175" s="44"/>
      <c r="FV175" s="44"/>
      <c r="FW175" s="44"/>
      <c r="FX175" s="44"/>
      <c r="FY175" s="44"/>
      <c r="FZ175" s="44"/>
      <c r="GA175" s="44"/>
      <c r="GB175" s="44"/>
      <c r="GC175" s="44"/>
      <c r="GD175" s="44"/>
      <c r="GE175" s="44"/>
      <c r="GF175" s="44"/>
      <c r="GG175" s="44"/>
      <c r="GH175" s="44"/>
      <c r="GI175" s="44"/>
      <c r="GJ175" s="44"/>
      <c r="GK175" s="44"/>
      <c r="GL175" s="44"/>
      <c r="GM175" s="44"/>
      <c r="GN175" s="44"/>
      <c r="GO175" s="44"/>
      <c r="GP175" s="44"/>
      <c r="GQ175" s="44"/>
      <c r="GR175" s="44"/>
      <c r="GS175" s="44"/>
      <c r="GT175" s="44"/>
      <c r="GU175" s="44"/>
      <c r="GV175" s="44"/>
      <c r="GW175" s="44"/>
      <c r="GX175" s="44"/>
      <c r="GY175" s="44"/>
      <c r="GZ175" s="44"/>
      <c r="HA175" s="44"/>
      <c r="HB175" s="44"/>
      <c r="HC175" s="44"/>
      <c r="HD175" s="44"/>
      <c r="HE175" s="44"/>
      <c r="HF175" s="44"/>
      <c r="HG175" s="44"/>
      <c r="HH175" s="44"/>
      <c r="HI175" s="44"/>
      <c r="HJ175" s="44"/>
      <c r="HK175" s="44"/>
      <c r="HL175" s="44"/>
      <c r="HM175" s="44"/>
      <c r="HN175" s="44"/>
      <c r="HO175" s="44"/>
      <c r="HP175" s="44"/>
      <c r="HQ175" s="44"/>
      <c r="HR175" s="44"/>
      <c r="HS175" s="44"/>
      <c r="HT175" s="44"/>
      <c r="HU175" s="44"/>
      <c r="HV175" s="44"/>
      <c r="HW175" s="44"/>
      <c r="HX175" s="44"/>
      <c r="HY175" s="44"/>
      <c r="HZ175" s="44"/>
      <c r="IA175" s="44"/>
      <c r="IB175" s="44"/>
      <c r="IC175" s="44"/>
      <c r="ID175" s="44"/>
      <c r="IE175" s="44"/>
      <c r="IF175" s="44"/>
      <c r="IG175" s="44"/>
      <c r="IH175" s="44"/>
      <c r="II175" s="44"/>
      <c r="IJ175" s="44"/>
      <c r="IK175" s="44"/>
    </row>
    <row r="176" spans="1:245" ht="15.75" x14ac:dyDescent="0.25">
      <c r="A176" s="68"/>
      <c r="B176" s="69"/>
      <c r="C176" s="70"/>
      <c r="D176" s="71"/>
      <c r="E176" s="71"/>
      <c r="F176" s="71"/>
      <c r="G176" s="71"/>
      <c r="H176" s="71"/>
      <c r="I176" s="72"/>
      <c r="J176" s="72"/>
      <c r="K176" s="72"/>
      <c r="L176" s="72"/>
      <c r="M176" s="72"/>
      <c r="N176" s="70"/>
      <c r="O176" s="70"/>
      <c r="P176" s="73"/>
      <c r="Q176" s="73"/>
      <c r="R176" s="73"/>
      <c r="S176" s="73"/>
      <c r="T176" s="73"/>
      <c r="U176" s="73"/>
      <c r="V176" s="11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4"/>
      <c r="BD176" s="44"/>
      <c r="BE176" s="44"/>
      <c r="BF176" s="44"/>
      <c r="BG176" s="44"/>
      <c r="BH176" s="44"/>
      <c r="BI176" s="44"/>
      <c r="BJ176" s="44"/>
      <c r="BK176" s="44"/>
      <c r="BL176" s="44"/>
      <c r="BM176" s="44"/>
      <c r="BN176" s="44"/>
      <c r="BO176" s="44"/>
      <c r="BP176" s="44"/>
      <c r="BQ176" s="44"/>
      <c r="BR176" s="44"/>
      <c r="BS176" s="44"/>
      <c r="BT176" s="44"/>
      <c r="BU176" s="44"/>
      <c r="BV176" s="44"/>
      <c r="BW176" s="44"/>
      <c r="BX176" s="44"/>
      <c r="BY176" s="44"/>
      <c r="BZ176" s="44"/>
      <c r="CA176" s="44"/>
      <c r="CB176" s="44"/>
      <c r="CC176" s="44"/>
      <c r="CD176" s="44"/>
      <c r="CE176" s="44"/>
      <c r="CF176" s="44"/>
      <c r="CG176" s="44"/>
      <c r="CH176" s="44"/>
      <c r="CI176" s="44"/>
      <c r="CJ176" s="44"/>
      <c r="CK176" s="44"/>
      <c r="CL176" s="44"/>
      <c r="CM176" s="44"/>
      <c r="CN176" s="44"/>
      <c r="CO176" s="44"/>
      <c r="CP176" s="44"/>
      <c r="CQ176" s="44"/>
      <c r="CR176" s="44"/>
      <c r="CS176" s="44"/>
      <c r="CT176" s="44"/>
      <c r="CU176" s="44"/>
      <c r="CV176" s="44"/>
      <c r="CW176" s="44"/>
      <c r="CX176" s="44"/>
      <c r="CY176" s="44"/>
      <c r="CZ176" s="44"/>
      <c r="DA176" s="44"/>
      <c r="DB176" s="44"/>
      <c r="DC176" s="44"/>
      <c r="DD176" s="44"/>
      <c r="DE176" s="44"/>
      <c r="DF176" s="44"/>
      <c r="DG176" s="44"/>
      <c r="DH176" s="44"/>
      <c r="DI176" s="44"/>
      <c r="DJ176" s="44"/>
      <c r="DK176" s="44"/>
      <c r="DL176" s="44"/>
      <c r="DM176" s="44"/>
      <c r="DN176" s="44"/>
      <c r="DO176" s="44"/>
      <c r="DP176" s="44"/>
      <c r="DQ176" s="44"/>
      <c r="DR176" s="44"/>
      <c r="DS176" s="44"/>
      <c r="DT176" s="44"/>
      <c r="DU176" s="44"/>
      <c r="DV176" s="44"/>
      <c r="DW176" s="44"/>
      <c r="DX176" s="44"/>
      <c r="DY176" s="44"/>
      <c r="DZ176" s="44"/>
      <c r="EA176" s="44"/>
      <c r="EB176" s="44"/>
      <c r="EC176" s="44"/>
      <c r="ED176" s="44"/>
      <c r="EE176" s="44"/>
      <c r="EF176" s="44"/>
      <c r="EG176" s="44"/>
      <c r="EH176" s="44"/>
      <c r="EI176" s="44"/>
      <c r="EJ176" s="44"/>
      <c r="EK176" s="44"/>
      <c r="EL176" s="44"/>
      <c r="EM176" s="44"/>
      <c r="EN176" s="44"/>
      <c r="EO176" s="44"/>
      <c r="EP176" s="44"/>
      <c r="EQ176" s="44"/>
      <c r="ER176" s="44"/>
      <c r="ES176" s="44"/>
      <c r="ET176" s="44"/>
      <c r="EU176" s="44"/>
      <c r="EV176" s="44"/>
      <c r="EW176" s="44"/>
      <c r="EX176" s="44"/>
      <c r="EY176" s="44"/>
      <c r="EZ176" s="44"/>
      <c r="FA176" s="44"/>
      <c r="FB176" s="44"/>
      <c r="FC176" s="44"/>
      <c r="FD176" s="44"/>
      <c r="FE176" s="44"/>
      <c r="FF176" s="44"/>
      <c r="FG176" s="44"/>
      <c r="FH176" s="44"/>
      <c r="FI176" s="44"/>
      <c r="FJ176" s="44"/>
      <c r="FK176" s="44"/>
      <c r="FL176" s="44"/>
      <c r="FM176" s="44"/>
      <c r="FN176" s="44"/>
      <c r="FO176" s="44"/>
      <c r="FP176" s="44"/>
      <c r="FQ176" s="44"/>
      <c r="FR176" s="44"/>
      <c r="FS176" s="44"/>
      <c r="FT176" s="44"/>
      <c r="FU176" s="44"/>
      <c r="FV176" s="44"/>
      <c r="FW176" s="44"/>
      <c r="FX176" s="44"/>
      <c r="FY176" s="44"/>
      <c r="FZ176" s="44"/>
      <c r="GA176" s="44"/>
      <c r="GB176" s="44"/>
      <c r="GC176" s="44"/>
      <c r="GD176" s="44"/>
      <c r="GE176" s="44"/>
      <c r="GF176" s="44"/>
      <c r="GG176" s="44"/>
      <c r="GH176" s="44"/>
      <c r="GI176" s="44"/>
      <c r="GJ176" s="44"/>
      <c r="GK176" s="44"/>
      <c r="GL176" s="44"/>
      <c r="GM176" s="44"/>
      <c r="GN176" s="44"/>
      <c r="GO176" s="44"/>
      <c r="GP176" s="44"/>
      <c r="GQ176" s="44"/>
      <c r="GR176" s="44"/>
      <c r="GS176" s="44"/>
      <c r="GT176" s="44"/>
      <c r="GU176" s="44"/>
      <c r="GV176" s="44"/>
      <c r="GW176" s="44"/>
      <c r="GX176" s="44"/>
      <c r="GY176" s="44"/>
      <c r="GZ176" s="44"/>
      <c r="HA176" s="44"/>
      <c r="HB176" s="44"/>
      <c r="HC176" s="44"/>
      <c r="HD176" s="44"/>
      <c r="HE176" s="44"/>
      <c r="HF176" s="44"/>
      <c r="HG176" s="44"/>
      <c r="HH176" s="44"/>
      <c r="HI176" s="44"/>
      <c r="HJ176" s="44"/>
      <c r="HK176" s="44"/>
      <c r="HL176" s="44"/>
      <c r="HM176" s="44"/>
      <c r="HN176" s="44"/>
      <c r="HO176" s="44"/>
      <c r="HP176" s="44"/>
      <c r="HQ176" s="44"/>
      <c r="HR176" s="44"/>
      <c r="HS176" s="44"/>
      <c r="HT176" s="44"/>
      <c r="HU176" s="44"/>
      <c r="HV176" s="44"/>
      <c r="HW176" s="44"/>
      <c r="HX176" s="44"/>
      <c r="HY176" s="44"/>
      <c r="HZ176" s="44"/>
      <c r="IA176" s="44"/>
      <c r="IB176" s="44"/>
      <c r="IC176" s="44"/>
      <c r="ID176" s="44"/>
      <c r="IE176" s="44"/>
      <c r="IF176" s="44"/>
      <c r="IG176" s="44"/>
      <c r="IH176" s="44"/>
      <c r="II176" s="44"/>
      <c r="IJ176" s="44"/>
      <c r="IK176" s="44"/>
    </row>
    <row r="177" spans="1:245" ht="15.75" x14ac:dyDescent="0.25">
      <c r="A177" s="68"/>
      <c r="B177" s="69"/>
      <c r="C177" s="70"/>
      <c r="D177" s="71"/>
      <c r="E177" s="71"/>
      <c r="F177" s="71"/>
      <c r="G177" s="71"/>
      <c r="H177" s="71"/>
      <c r="I177" s="72"/>
      <c r="J177" s="72"/>
      <c r="K177" s="72"/>
      <c r="L177" s="72"/>
      <c r="M177" s="72"/>
      <c r="N177" s="70"/>
      <c r="O177" s="70"/>
      <c r="P177" s="73"/>
      <c r="Q177" s="73"/>
      <c r="R177" s="73"/>
      <c r="S177" s="73"/>
      <c r="T177" s="73"/>
      <c r="U177" s="73"/>
      <c r="V177" s="11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4"/>
      <c r="BD177" s="44"/>
      <c r="BE177" s="44"/>
      <c r="BF177" s="44"/>
      <c r="BG177" s="44"/>
      <c r="BH177" s="44"/>
      <c r="BI177" s="44"/>
      <c r="BJ177" s="44"/>
      <c r="BK177" s="44"/>
      <c r="BL177" s="44"/>
      <c r="BM177" s="44"/>
      <c r="BN177" s="44"/>
      <c r="BO177" s="44"/>
      <c r="BP177" s="44"/>
      <c r="BQ177" s="44"/>
      <c r="BR177" s="44"/>
      <c r="BS177" s="44"/>
      <c r="BT177" s="44"/>
      <c r="BU177" s="44"/>
      <c r="BV177" s="44"/>
      <c r="BW177" s="44"/>
      <c r="BX177" s="44"/>
      <c r="BY177" s="44"/>
      <c r="BZ177" s="44"/>
      <c r="CA177" s="44"/>
      <c r="CB177" s="44"/>
      <c r="CC177" s="44"/>
      <c r="CD177" s="44"/>
      <c r="CE177" s="44"/>
      <c r="CF177" s="44"/>
      <c r="CG177" s="44"/>
      <c r="CH177" s="44"/>
      <c r="CI177" s="44"/>
      <c r="CJ177" s="44"/>
      <c r="CK177" s="44"/>
      <c r="CL177" s="44"/>
      <c r="CM177" s="44"/>
      <c r="CN177" s="44"/>
      <c r="CO177" s="44"/>
      <c r="CP177" s="44"/>
      <c r="CQ177" s="44"/>
      <c r="CR177" s="44"/>
      <c r="CS177" s="44"/>
      <c r="CT177" s="44"/>
      <c r="CU177" s="44"/>
      <c r="CV177" s="44"/>
      <c r="CW177" s="44"/>
      <c r="CX177" s="44"/>
      <c r="CY177" s="44"/>
      <c r="CZ177" s="44"/>
      <c r="DA177" s="44"/>
      <c r="DB177" s="44"/>
      <c r="DC177" s="44"/>
      <c r="DD177" s="44"/>
      <c r="DE177" s="44"/>
      <c r="DF177" s="44"/>
      <c r="DG177" s="44"/>
      <c r="DH177" s="44"/>
      <c r="DI177" s="44"/>
      <c r="DJ177" s="44"/>
      <c r="DK177" s="44"/>
      <c r="DL177" s="44"/>
      <c r="DM177" s="44"/>
      <c r="DN177" s="44"/>
      <c r="DO177" s="44"/>
      <c r="DP177" s="44"/>
      <c r="DQ177" s="44"/>
      <c r="DR177" s="44"/>
      <c r="DS177" s="44"/>
      <c r="DT177" s="44"/>
      <c r="DU177" s="44"/>
      <c r="DV177" s="44"/>
      <c r="DW177" s="44"/>
      <c r="DX177" s="44"/>
      <c r="DY177" s="44"/>
      <c r="DZ177" s="44"/>
      <c r="EA177" s="44"/>
      <c r="EB177" s="44"/>
      <c r="EC177" s="44"/>
      <c r="ED177" s="44"/>
      <c r="EE177" s="44"/>
      <c r="EF177" s="44"/>
      <c r="EG177" s="44"/>
      <c r="EH177" s="44"/>
      <c r="EI177" s="44"/>
      <c r="EJ177" s="44"/>
      <c r="EK177" s="44"/>
      <c r="EL177" s="44"/>
      <c r="EM177" s="44"/>
      <c r="EN177" s="44"/>
      <c r="EO177" s="44"/>
      <c r="EP177" s="44"/>
      <c r="EQ177" s="44"/>
      <c r="ER177" s="44"/>
      <c r="ES177" s="44"/>
      <c r="ET177" s="44"/>
      <c r="EU177" s="44"/>
      <c r="EV177" s="44"/>
      <c r="EW177" s="44"/>
      <c r="EX177" s="44"/>
      <c r="EY177" s="44"/>
      <c r="EZ177" s="44"/>
      <c r="FA177" s="44"/>
      <c r="FB177" s="44"/>
      <c r="FC177" s="44"/>
      <c r="FD177" s="44"/>
      <c r="FE177" s="44"/>
      <c r="FF177" s="44"/>
      <c r="FG177" s="44"/>
      <c r="FH177" s="44"/>
      <c r="FI177" s="44"/>
      <c r="FJ177" s="44"/>
      <c r="FK177" s="44"/>
      <c r="FL177" s="44"/>
      <c r="FM177" s="44"/>
      <c r="FN177" s="44"/>
      <c r="FO177" s="44"/>
      <c r="FP177" s="44"/>
      <c r="FQ177" s="44"/>
      <c r="FR177" s="44"/>
      <c r="FS177" s="44"/>
      <c r="FT177" s="44"/>
      <c r="FU177" s="44"/>
      <c r="FV177" s="44"/>
      <c r="FW177" s="44"/>
      <c r="FX177" s="44"/>
      <c r="FY177" s="44"/>
      <c r="FZ177" s="44"/>
      <c r="GA177" s="44"/>
      <c r="GB177" s="44"/>
      <c r="GC177" s="44"/>
      <c r="GD177" s="44"/>
      <c r="GE177" s="44"/>
      <c r="GF177" s="44"/>
      <c r="GG177" s="44"/>
      <c r="GH177" s="44"/>
      <c r="GI177" s="44"/>
      <c r="GJ177" s="44"/>
      <c r="GK177" s="44"/>
      <c r="GL177" s="44"/>
      <c r="GM177" s="44"/>
      <c r="GN177" s="44"/>
      <c r="GO177" s="44"/>
      <c r="GP177" s="44"/>
      <c r="GQ177" s="44"/>
      <c r="GR177" s="44"/>
      <c r="GS177" s="44"/>
      <c r="GT177" s="44"/>
      <c r="GU177" s="44"/>
      <c r="GV177" s="44"/>
      <c r="GW177" s="44"/>
      <c r="GX177" s="44"/>
      <c r="GY177" s="44"/>
      <c r="GZ177" s="44"/>
      <c r="HA177" s="44"/>
      <c r="HB177" s="44"/>
      <c r="HC177" s="44"/>
      <c r="HD177" s="44"/>
      <c r="HE177" s="44"/>
      <c r="HF177" s="44"/>
      <c r="HG177" s="44"/>
      <c r="HH177" s="44"/>
      <c r="HI177" s="44"/>
      <c r="HJ177" s="44"/>
      <c r="HK177" s="44"/>
      <c r="HL177" s="44"/>
      <c r="HM177" s="44"/>
      <c r="HN177" s="44"/>
      <c r="HO177" s="44"/>
      <c r="HP177" s="44"/>
      <c r="HQ177" s="44"/>
      <c r="HR177" s="44"/>
      <c r="HS177" s="44"/>
      <c r="HT177" s="44"/>
      <c r="HU177" s="44"/>
      <c r="HV177" s="44"/>
      <c r="HW177" s="44"/>
      <c r="HX177" s="44"/>
      <c r="HY177" s="44"/>
      <c r="HZ177" s="44"/>
      <c r="IA177" s="44"/>
      <c r="IB177" s="44"/>
      <c r="IC177" s="44"/>
      <c r="ID177" s="44"/>
      <c r="IE177" s="44"/>
      <c r="IF177" s="44"/>
      <c r="IG177" s="44"/>
      <c r="IH177" s="44"/>
      <c r="II177" s="44"/>
      <c r="IJ177" s="44"/>
      <c r="IK177" s="44"/>
    </row>
    <row r="178" spans="1:245" ht="15.75" x14ac:dyDescent="0.25">
      <c r="A178" s="68"/>
      <c r="B178" s="69"/>
      <c r="C178" s="70"/>
      <c r="D178" s="71"/>
      <c r="E178" s="71"/>
      <c r="F178" s="71"/>
      <c r="G178" s="71"/>
      <c r="H178" s="71"/>
      <c r="I178" s="72"/>
      <c r="J178" s="72"/>
      <c r="K178" s="72"/>
      <c r="L178" s="72"/>
      <c r="M178" s="72"/>
      <c r="N178" s="70"/>
      <c r="O178" s="70"/>
      <c r="P178" s="73"/>
      <c r="Q178" s="73"/>
      <c r="R178" s="73"/>
      <c r="S178" s="73"/>
      <c r="T178" s="73"/>
      <c r="U178" s="73"/>
      <c r="V178" s="11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44"/>
      <c r="BN178" s="44"/>
      <c r="BO178" s="44"/>
      <c r="BP178" s="44"/>
      <c r="BQ178" s="44"/>
      <c r="BR178" s="44"/>
      <c r="BS178" s="44"/>
      <c r="BT178" s="44"/>
      <c r="BU178" s="44"/>
      <c r="BV178" s="44"/>
      <c r="BW178" s="44"/>
      <c r="BX178" s="44"/>
      <c r="BY178" s="44"/>
      <c r="BZ178" s="44"/>
      <c r="CA178" s="44"/>
      <c r="CB178" s="44"/>
      <c r="CC178" s="44"/>
      <c r="CD178" s="44"/>
      <c r="CE178" s="44"/>
      <c r="CF178" s="44"/>
      <c r="CG178" s="44"/>
      <c r="CH178" s="44"/>
      <c r="CI178" s="44"/>
      <c r="CJ178" s="44"/>
      <c r="CK178" s="44"/>
      <c r="CL178" s="44"/>
      <c r="CM178" s="44"/>
      <c r="CN178" s="44"/>
      <c r="CO178" s="44"/>
      <c r="CP178" s="44"/>
      <c r="CQ178" s="44"/>
      <c r="CR178" s="44"/>
      <c r="CS178" s="44"/>
      <c r="CT178" s="44"/>
      <c r="CU178" s="44"/>
      <c r="CV178" s="44"/>
      <c r="CW178" s="44"/>
      <c r="CX178" s="44"/>
      <c r="CY178" s="44"/>
      <c r="CZ178" s="44"/>
      <c r="DA178" s="44"/>
      <c r="DB178" s="44"/>
      <c r="DC178" s="44"/>
      <c r="DD178" s="44"/>
      <c r="DE178" s="44"/>
      <c r="DF178" s="44"/>
      <c r="DG178" s="44"/>
      <c r="DH178" s="44"/>
      <c r="DI178" s="44"/>
      <c r="DJ178" s="44"/>
      <c r="DK178" s="44"/>
      <c r="DL178" s="44"/>
      <c r="DM178" s="44"/>
      <c r="DN178" s="44"/>
      <c r="DO178" s="44"/>
      <c r="DP178" s="44"/>
      <c r="DQ178" s="44"/>
      <c r="DR178" s="44"/>
      <c r="DS178" s="44"/>
      <c r="DT178" s="44"/>
      <c r="DU178" s="44"/>
      <c r="DV178" s="44"/>
      <c r="DW178" s="44"/>
      <c r="DX178" s="44"/>
      <c r="DY178" s="44"/>
      <c r="DZ178" s="44"/>
      <c r="EA178" s="44"/>
      <c r="EB178" s="44"/>
      <c r="EC178" s="44"/>
      <c r="ED178" s="44"/>
      <c r="EE178" s="44"/>
      <c r="EF178" s="44"/>
      <c r="EG178" s="44"/>
      <c r="EH178" s="44"/>
      <c r="EI178" s="44"/>
      <c r="EJ178" s="44"/>
      <c r="EK178" s="44"/>
      <c r="EL178" s="44"/>
      <c r="EM178" s="44"/>
      <c r="EN178" s="44"/>
      <c r="EO178" s="44"/>
      <c r="EP178" s="44"/>
      <c r="EQ178" s="44"/>
      <c r="ER178" s="44"/>
      <c r="ES178" s="44"/>
      <c r="ET178" s="44"/>
      <c r="EU178" s="44"/>
      <c r="EV178" s="44"/>
      <c r="EW178" s="44"/>
      <c r="EX178" s="44"/>
      <c r="EY178" s="44"/>
      <c r="EZ178" s="44"/>
      <c r="FA178" s="44"/>
      <c r="FB178" s="44"/>
      <c r="FC178" s="44"/>
      <c r="FD178" s="44"/>
      <c r="FE178" s="44"/>
      <c r="FF178" s="44"/>
      <c r="FG178" s="44"/>
      <c r="FH178" s="44"/>
      <c r="FI178" s="44"/>
      <c r="FJ178" s="44"/>
      <c r="FK178" s="44"/>
      <c r="FL178" s="44"/>
      <c r="FM178" s="44"/>
      <c r="FN178" s="44"/>
      <c r="FO178" s="44"/>
      <c r="FP178" s="44"/>
      <c r="FQ178" s="44"/>
      <c r="FR178" s="44"/>
      <c r="FS178" s="44"/>
      <c r="FT178" s="44"/>
      <c r="FU178" s="44"/>
      <c r="FV178" s="44"/>
      <c r="FW178" s="44"/>
      <c r="FX178" s="44"/>
      <c r="FY178" s="44"/>
      <c r="FZ178" s="44"/>
      <c r="GA178" s="44"/>
      <c r="GB178" s="44"/>
      <c r="GC178" s="44"/>
      <c r="GD178" s="44"/>
      <c r="GE178" s="44"/>
      <c r="GF178" s="44"/>
      <c r="GG178" s="44"/>
      <c r="GH178" s="44"/>
      <c r="GI178" s="44"/>
      <c r="GJ178" s="44"/>
      <c r="GK178" s="44"/>
      <c r="GL178" s="44"/>
      <c r="GM178" s="44"/>
      <c r="GN178" s="44"/>
      <c r="GO178" s="44"/>
      <c r="GP178" s="44"/>
      <c r="GQ178" s="44"/>
      <c r="GR178" s="44"/>
      <c r="GS178" s="44"/>
      <c r="GT178" s="44"/>
      <c r="GU178" s="44"/>
      <c r="GV178" s="44"/>
      <c r="GW178" s="44"/>
      <c r="GX178" s="44"/>
      <c r="GY178" s="44"/>
      <c r="GZ178" s="44"/>
      <c r="HA178" s="44"/>
      <c r="HB178" s="44"/>
      <c r="HC178" s="44"/>
      <c r="HD178" s="44"/>
      <c r="HE178" s="44"/>
      <c r="HF178" s="44"/>
      <c r="HG178" s="44"/>
      <c r="HH178" s="44"/>
      <c r="HI178" s="44"/>
      <c r="HJ178" s="44"/>
      <c r="HK178" s="44"/>
      <c r="HL178" s="44"/>
      <c r="HM178" s="44"/>
      <c r="HN178" s="44"/>
      <c r="HO178" s="44"/>
      <c r="HP178" s="44"/>
      <c r="HQ178" s="44"/>
      <c r="HR178" s="44"/>
      <c r="HS178" s="44"/>
      <c r="HT178" s="44"/>
      <c r="HU178" s="44"/>
      <c r="HV178" s="44"/>
      <c r="HW178" s="44"/>
      <c r="HX178" s="44"/>
      <c r="HY178" s="44"/>
      <c r="HZ178" s="44"/>
      <c r="IA178" s="44"/>
      <c r="IB178" s="44"/>
      <c r="IC178" s="44"/>
      <c r="ID178" s="44"/>
      <c r="IE178" s="44"/>
      <c r="IF178" s="44"/>
      <c r="IG178" s="44"/>
      <c r="IH178" s="44"/>
      <c r="II178" s="44"/>
      <c r="IJ178" s="44"/>
      <c r="IK178" s="44"/>
    </row>
    <row r="179" spans="1:245" ht="15.75" x14ac:dyDescent="0.25">
      <c r="A179" s="68"/>
      <c r="B179" s="69"/>
      <c r="C179" s="70"/>
      <c r="D179" s="71"/>
      <c r="E179" s="71"/>
      <c r="F179" s="71"/>
      <c r="G179" s="71"/>
      <c r="H179" s="71"/>
      <c r="I179" s="72"/>
      <c r="J179" s="72"/>
      <c r="K179" s="72"/>
      <c r="L179" s="72"/>
      <c r="M179" s="72"/>
      <c r="N179" s="70"/>
      <c r="O179" s="70"/>
      <c r="P179" s="73"/>
      <c r="Q179" s="73"/>
      <c r="R179" s="73"/>
      <c r="S179" s="73"/>
      <c r="T179" s="73"/>
      <c r="U179" s="73"/>
      <c r="V179" s="11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  <c r="AP179" s="41"/>
      <c r="AQ179" s="41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4"/>
      <c r="BD179" s="44"/>
      <c r="BE179" s="44"/>
      <c r="BF179" s="44"/>
      <c r="BG179" s="44"/>
      <c r="BH179" s="44"/>
      <c r="BI179" s="44"/>
      <c r="BJ179" s="44"/>
      <c r="BK179" s="44"/>
      <c r="BL179" s="44"/>
      <c r="BM179" s="44"/>
      <c r="BN179" s="44"/>
      <c r="BO179" s="44"/>
      <c r="BP179" s="44"/>
      <c r="BQ179" s="44"/>
      <c r="BR179" s="44"/>
      <c r="BS179" s="44"/>
      <c r="BT179" s="44"/>
      <c r="BU179" s="44"/>
      <c r="BV179" s="44"/>
      <c r="BW179" s="44"/>
      <c r="BX179" s="44"/>
      <c r="BY179" s="44"/>
      <c r="BZ179" s="44"/>
      <c r="CA179" s="44"/>
      <c r="CB179" s="44"/>
      <c r="CC179" s="44"/>
      <c r="CD179" s="44"/>
      <c r="CE179" s="44"/>
      <c r="CF179" s="44"/>
      <c r="CG179" s="44"/>
      <c r="CH179" s="44"/>
      <c r="CI179" s="44"/>
      <c r="CJ179" s="44"/>
      <c r="CK179" s="44"/>
      <c r="CL179" s="44"/>
      <c r="CM179" s="44"/>
      <c r="CN179" s="44"/>
      <c r="CO179" s="44"/>
      <c r="CP179" s="44"/>
      <c r="CQ179" s="44"/>
      <c r="CR179" s="44"/>
      <c r="CS179" s="44"/>
      <c r="CT179" s="44"/>
      <c r="CU179" s="44"/>
      <c r="CV179" s="44"/>
      <c r="CW179" s="44"/>
      <c r="CX179" s="44"/>
      <c r="CY179" s="44"/>
      <c r="CZ179" s="44"/>
      <c r="DA179" s="44"/>
      <c r="DB179" s="44"/>
      <c r="DC179" s="44"/>
      <c r="DD179" s="44"/>
      <c r="DE179" s="44"/>
      <c r="DF179" s="44"/>
      <c r="DG179" s="44"/>
      <c r="DH179" s="44"/>
      <c r="DI179" s="44"/>
      <c r="DJ179" s="44"/>
      <c r="DK179" s="44"/>
      <c r="DL179" s="44"/>
      <c r="DM179" s="44"/>
      <c r="DN179" s="44"/>
      <c r="DO179" s="44"/>
      <c r="DP179" s="44"/>
      <c r="DQ179" s="44"/>
      <c r="DR179" s="44"/>
      <c r="DS179" s="44"/>
      <c r="DT179" s="44"/>
      <c r="DU179" s="44"/>
      <c r="DV179" s="44"/>
      <c r="DW179" s="44"/>
      <c r="DX179" s="44"/>
      <c r="DY179" s="44"/>
      <c r="DZ179" s="44"/>
      <c r="EA179" s="44"/>
      <c r="EB179" s="44"/>
      <c r="EC179" s="44"/>
      <c r="ED179" s="44"/>
      <c r="EE179" s="44"/>
      <c r="EF179" s="44"/>
      <c r="EG179" s="44"/>
      <c r="EH179" s="44"/>
      <c r="EI179" s="44"/>
      <c r="EJ179" s="44"/>
      <c r="EK179" s="44"/>
      <c r="EL179" s="44"/>
      <c r="EM179" s="44"/>
      <c r="EN179" s="44"/>
      <c r="EO179" s="44"/>
      <c r="EP179" s="44"/>
      <c r="EQ179" s="44"/>
      <c r="ER179" s="44"/>
      <c r="ES179" s="44"/>
      <c r="ET179" s="44"/>
      <c r="EU179" s="44"/>
      <c r="EV179" s="44"/>
      <c r="EW179" s="44"/>
      <c r="EX179" s="44"/>
      <c r="EY179" s="44"/>
      <c r="EZ179" s="44"/>
      <c r="FA179" s="44"/>
      <c r="FB179" s="44"/>
      <c r="FC179" s="44"/>
      <c r="FD179" s="44"/>
      <c r="FE179" s="44"/>
      <c r="FF179" s="44"/>
      <c r="FG179" s="44"/>
      <c r="FH179" s="44"/>
      <c r="FI179" s="44"/>
      <c r="FJ179" s="44"/>
      <c r="FK179" s="44"/>
      <c r="FL179" s="44"/>
      <c r="FM179" s="44"/>
      <c r="FN179" s="44"/>
      <c r="FO179" s="44"/>
      <c r="FP179" s="44"/>
      <c r="FQ179" s="44"/>
      <c r="FR179" s="44"/>
      <c r="FS179" s="44"/>
      <c r="FT179" s="44"/>
      <c r="FU179" s="44"/>
      <c r="FV179" s="44"/>
      <c r="FW179" s="44"/>
      <c r="FX179" s="44"/>
      <c r="FY179" s="44"/>
      <c r="FZ179" s="44"/>
      <c r="GA179" s="44"/>
      <c r="GB179" s="44"/>
      <c r="GC179" s="44"/>
      <c r="GD179" s="44"/>
      <c r="GE179" s="44"/>
      <c r="GF179" s="44"/>
      <c r="GG179" s="44"/>
      <c r="GH179" s="44"/>
      <c r="GI179" s="44"/>
      <c r="GJ179" s="44"/>
      <c r="GK179" s="44"/>
      <c r="GL179" s="44"/>
      <c r="GM179" s="44"/>
      <c r="GN179" s="44"/>
      <c r="GO179" s="44"/>
      <c r="GP179" s="44"/>
      <c r="GQ179" s="44"/>
      <c r="GR179" s="44"/>
      <c r="GS179" s="44"/>
      <c r="GT179" s="44"/>
      <c r="GU179" s="44"/>
      <c r="GV179" s="44"/>
      <c r="GW179" s="44"/>
      <c r="GX179" s="44"/>
      <c r="GY179" s="44"/>
      <c r="GZ179" s="44"/>
      <c r="HA179" s="44"/>
      <c r="HB179" s="44"/>
      <c r="HC179" s="44"/>
      <c r="HD179" s="44"/>
      <c r="HE179" s="44"/>
      <c r="HF179" s="44"/>
      <c r="HG179" s="44"/>
      <c r="HH179" s="44"/>
      <c r="HI179" s="44"/>
      <c r="HJ179" s="44"/>
      <c r="HK179" s="44"/>
      <c r="HL179" s="44"/>
      <c r="HM179" s="44"/>
      <c r="HN179" s="44"/>
      <c r="HO179" s="44"/>
      <c r="HP179" s="44"/>
      <c r="HQ179" s="44"/>
      <c r="HR179" s="44"/>
      <c r="HS179" s="44"/>
      <c r="HT179" s="44"/>
      <c r="HU179" s="44"/>
      <c r="HV179" s="44"/>
      <c r="HW179" s="44"/>
      <c r="HX179" s="44"/>
      <c r="HY179" s="44"/>
      <c r="HZ179" s="44"/>
      <c r="IA179" s="44"/>
      <c r="IB179" s="44"/>
      <c r="IC179" s="44"/>
      <c r="ID179" s="44"/>
      <c r="IE179" s="44"/>
      <c r="IF179" s="44"/>
      <c r="IG179" s="44"/>
      <c r="IH179" s="44"/>
      <c r="II179" s="44"/>
      <c r="IJ179" s="44"/>
      <c r="IK179" s="44"/>
    </row>
    <row r="180" spans="1:245" ht="15.75" x14ac:dyDescent="0.25">
      <c r="A180" s="68"/>
      <c r="B180" s="69"/>
      <c r="C180" s="70"/>
      <c r="D180" s="71"/>
      <c r="E180" s="71"/>
      <c r="F180" s="71"/>
      <c r="G180" s="71"/>
      <c r="H180" s="71"/>
      <c r="I180" s="72"/>
      <c r="J180" s="72"/>
      <c r="K180" s="72"/>
      <c r="L180" s="72"/>
      <c r="M180" s="72"/>
      <c r="N180" s="70"/>
      <c r="O180" s="70"/>
      <c r="P180" s="73"/>
      <c r="Q180" s="73"/>
      <c r="R180" s="73"/>
      <c r="S180" s="73"/>
      <c r="T180" s="73"/>
      <c r="U180" s="73"/>
      <c r="V180" s="11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  <c r="AP180" s="41"/>
      <c r="AQ180" s="41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4"/>
      <c r="BD180" s="44"/>
      <c r="BE180" s="44"/>
      <c r="BF180" s="44"/>
      <c r="BG180" s="44"/>
      <c r="BH180" s="44"/>
      <c r="BI180" s="44"/>
      <c r="BJ180" s="44"/>
      <c r="BK180" s="44"/>
      <c r="BL180" s="44"/>
      <c r="BM180" s="44"/>
      <c r="BN180" s="44"/>
      <c r="BO180" s="44"/>
      <c r="BP180" s="44"/>
      <c r="BQ180" s="44"/>
      <c r="BR180" s="44"/>
      <c r="BS180" s="44"/>
      <c r="BT180" s="44"/>
      <c r="BU180" s="44"/>
      <c r="BV180" s="44"/>
      <c r="BW180" s="44"/>
      <c r="BX180" s="44"/>
      <c r="BY180" s="44"/>
      <c r="BZ180" s="44"/>
      <c r="CA180" s="44"/>
      <c r="CB180" s="44"/>
      <c r="CC180" s="44"/>
      <c r="CD180" s="44"/>
      <c r="CE180" s="44"/>
      <c r="CF180" s="44"/>
      <c r="CG180" s="44"/>
      <c r="CH180" s="44"/>
      <c r="CI180" s="44"/>
      <c r="CJ180" s="44"/>
      <c r="CK180" s="44"/>
      <c r="CL180" s="44"/>
      <c r="CM180" s="44"/>
      <c r="CN180" s="44"/>
      <c r="CO180" s="44"/>
      <c r="CP180" s="44"/>
      <c r="CQ180" s="44"/>
      <c r="CR180" s="44"/>
      <c r="CS180" s="44"/>
      <c r="CT180" s="44"/>
      <c r="CU180" s="44"/>
      <c r="CV180" s="44"/>
      <c r="CW180" s="44"/>
      <c r="CX180" s="44"/>
      <c r="CY180" s="44"/>
      <c r="CZ180" s="44"/>
      <c r="DA180" s="44"/>
      <c r="DB180" s="44"/>
      <c r="DC180" s="44"/>
      <c r="DD180" s="44"/>
      <c r="DE180" s="44"/>
      <c r="DF180" s="44"/>
      <c r="DG180" s="44"/>
      <c r="DH180" s="44"/>
      <c r="DI180" s="44"/>
      <c r="DJ180" s="44"/>
      <c r="DK180" s="44"/>
      <c r="DL180" s="44"/>
      <c r="DM180" s="44"/>
      <c r="DN180" s="44"/>
      <c r="DO180" s="44"/>
      <c r="DP180" s="44"/>
      <c r="DQ180" s="44"/>
      <c r="DR180" s="44"/>
      <c r="DS180" s="44"/>
      <c r="DT180" s="44"/>
      <c r="DU180" s="44"/>
      <c r="DV180" s="44"/>
      <c r="DW180" s="44"/>
      <c r="DX180" s="44"/>
      <c r="DY180" s="44"/>
      <c r="DZ180" s="44"/>
      <c r="EA180" s="44"/>
      <c r="EB180" s="44"/>
      <c r="EC180" s="44"/>
      <c r="ED180" s="44"/>
      <c r="EE180" s="44"/>
      <c r="EF180" s="44"/>
      <c r="EG180" s="44"/>
      <c r="EH180" s="44"/>
      <c r="EI180" s="44"/>
      <c r="EJ180" s="44"/>
      <c r="EK180" s="44"/>
      <c r="EL180" s="44"/>
      <c r="EM180" s="44"/>
      <c r="EN180" s="44"/>
      <c r="EO180" s="44"/>
      <c r="EP180" s="44"/>
      <c r="EQ180" s="44"/>
      <c r="ER180" s="44"/>
      <c r="ES180" s="44"/>
      <c r="ET180" s="44"/>
      <c r="EU180" s="44"/>
      <c r="EV180" s="44"/>
      <c r="EW180" s="44"/>
      <c r="EX180" s="44"/>
      <c r="EY180" s="44"/>
      <c r="EZ180" s="44"/>
      <c r="FA180" s="44"/>
      <c r="FB180" s="44"/>
      <c r="FC180" s="44"/>
      <c r="FD180" s="44"/>
      <c r="FE180" s="44"/>
      <c r="FF180" s="44"/>
      <c r="FG180" s="44"/>
      <c r="FH180" s="44"/>
      <c r="FI180" s="44"/>
      <c r="FJ180" s="44"/>
      <c r="FK180" s="44"/>
      <c r="FL180" s="44"/>
      <c r="FM180" s="44"/>
      <c r="FN180" s="44"/>
      <c r="FO180" s="44"/>
      <c r="FP180" s="44"/>
      <c r="FQ180" s="44"/>
      <c r="FR180" s="44"/>
      <c r="FS180" s="44"/>
      <c r="FT180" s="44"/>
      <c r="FU180" s="44"/>
      <c r="FV180" s="44"/>
      <c r="FW180" s="44"/>
      <c r="FX180" s="44"/>
      <c r="FY180" s="44"/>
      <c r="FZ180" s="44"/>
      <c r="GA180" s="44"/>
      <c r="GB180" s="44"/>
      <c r="GC180" s="44"/>
      <c r="GD180" s="44"/>
      <c r="GE180" s="44"/>
      <c r="GF180" s="44"/>
      <c r="GG180" s="44"/>
      <c r="GH180" s="44"/>
      <c r="GI180" s="44"/>
      <c r="GJ180" s="44"/>
      <c r="GK180" s="44"/>
      <c r="GL180" s="44"/>
      <c r="GM180" s="44"/>
      <c r="GN180" s="44"/>
      <c r="GO180" s="44"/>
      <c r="GP180" s="44"/>
      <c r="GQ180" s="44"/>
      <c r="GR180" s="44"/>
      <c r="GS180" s="44"/>
      <c r="GT180" s="44"/>
      <c r="GU180" s="44"/>
      <c r="GV180" s="44"/>
      <c r="GW180" s="44"/>
      <c r="GX180" s="44"/>
      <c r="GY180" s="44"/>
      <c r="GZ180" s="44"/>
      <c r="HA180" s="44"/>
      <c r="HB180" s="44"/>
      <c r="HC180" s="44"/>
      <c r="HD180" s="44"/>
      <c r="HE180" s="44"/>
      <c r="HF180" s="44"/>
      <c r="HG180" s="44"/>
      <c r="HH180" s="44"/>
      <c r="HI180" s="44"/>
      <c r="HJ180" s="44"/>
      <c r="HK180" s="44"/>
      <c r="HL180" s="44"/>
      <c r="HM180" s="44"/>
      <c r="HN180" s="44"/>
      <c r="HO180" s="44"/>
      <c r="HP180" s="44"/>
      <c r="HQ180" s="44"/>
      <c r="HR180" s="44"/>
      <c r="HS180" s="44"/>
      <c r="HT180" s="44"/>
      <c r="HU180" s="44"/>
      <c r="HV180" s="44"/>
      <c r="HW180" s="44"/>
      <c r="HX180" s="44"/>
      <c r="HY180" s="44"/>
      <c r="HZ180" s="44"/>
      <c r="IA180" s="44"/>
      <c r="IB180" s="44"/>
      <c r="IC180" s="44"/>
      <c r="ID180" s="44"/>
      <c r="IE180" s="44"/>
      <c r="IF180" s="44"/>
      <c r="IG180" s="44"/>
      <c r="IH180" s="44"/>
      <c r="II180" s="44"/>
      <c r="IJ180" s="44"/>
      <c r="IK180" s="44"/>
    </row>
    <row r="181" spans="1:245" ht="15.75" x14ac:dyDescent="0.25">
      <c r="A181" s="68"/>
      <c r="B181" s="69"/>
      <c r="C181" s="70"/>
      <c r="D181" s="71"/>
      <c r="E181" s="71"/>
      <c r="F181" s="71"/>
      <c r="G181" s="71"/>
      <c r="H181" s="71"/>
      <c r="I181" s="72"/>
      <c r="J181" s="72"/>
      <c r="K181" s="72"/>
      <c r="L181" s="72"/>
      <c r="M181" s="72"/>
      <c r="N181" s="70"/>
      <c r="O181" s="70"/>
      <c r="P181" s="73"/>
      <c r="Q181" s="73"/>
      <c r="R181" s="73"/>
      <c r="S181" s="73"/>
      <c r="T181" s="73"/>
      <c r="U181" s="73"/>
      <c r="V181" s="11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  <c r="AP181" s="41"/>
      <c r="AQ181" s="41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  <c r="BQ181" s="44"/>
      <c r="BR181" s="44"/>
      <c r="BS181" s="44"/>
      <c r="BT181" s="44"/>
      <c r="BU181" s="44"/>
      <c r="BV181" s="44"/>
      <c r="BW181" s="44"/>
      <c r="BX181" s="44"/>
      <c r="BY181" s="44"/>
      <c r="BZ181" s="44"/>
      <c r="CA181" s="44"/>
      <c r="CB181" s="44"/>
      <c r="CC181" s="44"/>
      <c r="CD181" s="44"/>
      <c r="CE181" s="44"/>
      <c r="CF181" s="44"/>
      <c r="CG181" s="44"/>
      <c r="CH181" s="44"/>
      <c r="CI181" s="44"/>
      <c r="CJ181" s="44"/>
      <c r="CK181" s="44"/>
      <c r="CL181" s="44"/>
      <c r="CM181" s="44"/>
      <c r="CN181" s="44"/>
      <c r="CO181" s="44"/>
      <c r="CP181" s="44"/>
      <c r="CQ181" s="44"/>
      <c r="CR181" s="44"/>
      <c r="CS181" s="44"/>
      <c r="CT181" s="44"/>
      <c r="CU181" s="44"/>
      <c r="CV181" s="44"/>
      <c r="CW181" s="44"/>
      <c r="CX181" s="44"/>
      <c r="CY181" s="44"/>
      <c r="CZ181" s="44"/>
      <c r="DA181" s="44"/>
      <c r="DB181" s="44"/>
      <c r="DC181" s="44"/>
      <c r="DD181" s="44"/>
      <c r="DE181" s="44"/>
      <c r="DF181" s="44"/>
      <c r="DG181" s="44"/>
      <c r="DH181" s="44"/>
      <c r="DI181" s="44"/>
      <c r="DJ181" s="44"/>
      <c r="DK181" s="44"/>
      <c r="DL181" s="44"/>
      <c r="DM181" s="44"/>
      <c r="DN181" s="44"/>
      <c r="DO181" s="44"/>
      <c r="DP181" s="44"/>
      <c r="DQ181" s="44"/>
      <c r="DR181" s="44"/>
      <c r="DS181" s="44"/>
      <c r="DT181" s="44"/>
      <c r="DU181" s="44"/>
      <c r="DV181" s="44"/>
      <c r="DW181" s="44"/>
      <c r="DX181" s="44"/>
      <c r="DY181" s="44"/>
      <c r="DZ181" s="44"/>
      <c r="EA181" s="44"/>
      <c r="EB181" s="44"/>
      <c r="EC181" s="44"/>
      <c r="ED181" s="44"/>
      <c r="EE181" s="44"/>
      <c r="EF181" s="44"/>
      <c r="EG181" s="44"/>
      <c r="EH181" s="44"/>
      <c r="EI181" s="44"/>
      <c r="EJ181" s="44"/>
      <c r="EK181" s="44"/>
      <c r="EL181" s="44"/>
      <c r="EM181" s="44"/>
      <c r="EN181" s="44"/>
      <c r="EO181" s="44"/>
      <c r="EP181" s="44"/>
      <c r="EQ181" s="44"/>
      <c r="ER181" s="44"/>
      <c r="ES181" s="44"/>
      <c r="ET181" s="44"/>
      <c r="EU181" s="44"/>
      <c r="EV181" s="44"/>
      <c r="EW181" s="44"/>
      <c r="EX181" s="44"/>
      <c r="EY181" s="44"/>
      <c r="EZ181" s="44"/>
      <c r="FA181" s="44"/>
      <c r="FB181" s="44"/>
      <c r="FC181" s="44"/>
      <c r="FD181" s="44"/>
      <c r="FE181" s="44"/>
      <c r="FF181" s="44"/>
      <c r="FG181" s="44"/>
      <c r="FH181" s="44"/>
      <c r="FI181" s="44"/>
      <c r="FJ181" s="44"/>
      <c r="FK181" s="44"/>
      <c r="FL181" s="44"/>
      <c r="FM181" s="44"/>
      <c r="FN181" s="44"/>
      <c r="FO181" s="44"/>
      <c r="FP181" s="44"/>
      <c r="FQ181" s="44"/>
      <c r="FR181" s="44"/>
      <c r="FS181" s="44"/>
      <c r="FT181" s="44"/>
      <c r="FU181" s="44"/>
      <c r="FV181" s="44"/>
      <c r="FW181" s="44"/>
      <c r="FX181" s="44"/>
      <c r="FY181" s="44"/>
      <c r="FZ181" s="44"/>
      <c r="GA181" s="44"/>
      <c r="GB181" s="44"/>
      <c r="GC181" s="44"/>
      <c r="GD181" s="44"/>
      <c r="GE181" s="44"/>
      <c r="GF181" s="44"/>
      <c r="GG181" s="44"/>
      <c r="GH181" s="44"/>
      <c r="GI181" s="44"/>
      <c r="GJ181" s="44"/>
      <c r="GK181" s="44"/>
      <c r="GL181" s="44"/>
      <c r="GM181" s="44"/>
      <c r="GN181" s="44"/>
      <c r="GO181" s="44"/>
      <c r="GP181" s="44"/>
      <c r="GQ181" s="44"/>
      <c r="GR181" s="44"/>
      <c r="GS181" s="44"/>
      <c r="GT181" s="44"/>
      <c r="GU181" s="44"/>
      <c r="GV181" s="44"/>
      <c r="GW181" s="44"/>
      <c r="GX181" s="44"/>
      <c r="GY181" s="44"/>
      <c r="GZ181" s="44"/>
      <c r="HA181" s="44"/>
      <c r="HB181" s="44"/>
      <c r="HC181" s="44"/>
      <c r="HD181" s="44"/>
      <c r="HE181" s="44"/>
      <c r="HF181" s="44"/>
      <c r="HG181" s="44"/>
      <c r="HH181" s="44"/>
      <c r="HI181" s="44"/>
      <c r="HJ181" s="44"/>
      <c r="HK181" s="44"/>
      <c r="HL181" s="44"/>
      <c r="HM181" s="44"/>
      <c r="HN181" s="44"/>
      <c r="HO181" s="44"/>
      <c r="HP181" s="44"/>
      <c r="HQ181" s="44"/>
      <c r="HR181" s="44"/>
      <c r="HS181" s="44"/>
      <c r="HT181" s="44"/>
      <c r="HU181" s="44"/>
      <c r="HV181" s="44"/>
      <c r="HW181" s="44"/>
      <c r="HX181" s="44"/>
      <c r="HY181" s="44"/>
      <c r="HZ181" s="44"/>
      <c r="IA181" s="44"/>
      <c r="IB181" s="44"/>
      <c r="IC181" s="44"/>
      <c r="ID181" s="44"/>
      <c r="IE181" s="44"/>
      <c r="IF181" s="44"/>
      <c r="IG181" s="44"/>
      <c r="IH181" s="44"/>
      <c r="II181" s="44"/>
      <c r="IJ181" s="44"/>
      <c r="IK181" s="44"/>
    </row>
    <row r="182" spans="1:245" ht="15.75" x14ac:dyDescent="0.25">
      <c r="A182" s="68"/>
      <c r="B182" s="69"/>
      <c r="C182" s="70"/>
      <c r="D182" s="71"/>
      <c r="E182" s="71"/>
      <c r="F182" s="71"/>
      <c r="G182" s="71"/>
      <c r="H182" s="71"/>
      <c r="I182" s="72"/>
      <c r="J182" s="72"/>
      <c r="K182" s="72"/>
      <c r="L182" s="72"/>
      <c r="M182" s="72"/>
      <c r="N182" s="70"/>
      <c r="O182" s="70"/>
      <c r="P182" s="73"/>
      <c r="Q182" s="73"/>
      <c r="R182" s="73"/>
      <c r="S182" s="73"/>
      <c r="T182" s="73"/>
      <c r="U182" s="73"/>
      <c r="V182" s="11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  <c r="AP182" s="41"/>
      <c r="AQ182" s="41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4"/>
      <c r="BD182" s="44"/>
      <c r="BE182" s="44"/>
      <c r="BF182" s="44"/>
      <c r="BG182" s="44"/>
      <c r="BH182" s="44"/>
      <c r="BI182" s="44"/>
      <c r="BJ182" s="44"/>
      <c r="BK182" s="44"/>
      <c r="BL182" s="44"/>
      <c r="BM182" s="44"/>
      <c r="BN182" s="44"/>
      <c r="BO182" s="44"/>
      <c r="BP182" s="44"/>
      <c r="BQ182" s="44"/>
      <c r="BR182" s="44"/>
      <c r="BS182" s="44"/>
      <c r="BT182" s="44"/>
      <c r="BU182" s="44"/>
      <c r="BV182" s="44"/>
      <c r="BW182" s="44"/>
      <c r="BX182" s="44"/>
      <c r="BY182" s="44"/>
      <c r="BZ182" s="44"/>
      <c r="CA182" s="44"/>
      <c r="CB182" s="44"/>
      <c r="CC182" s="44"/>
      <c r="CD182" s="44"/>
      <c r="CE182" s="44"/>
      <c r="CF182" s="44"/>
      <c r="CG182" s="44"/>
      <c r="CH182" s="44"/>
      <c r="CI182" s="44"/>
      <c r="CJ182" s="44"/>
      <c r="CK182" s="44"/>
      <c r="CL182" s="44"/>
      <c r="CM182" s="44"/>
      <c r="CN182" s="44"/>
      <c r="CO182" s="44"/>
      <c r="CP182" s="44"/>
      <c r="CQ182" s="44"/>
      <c r="CR182" s="44"/>
      <c r="CS182" s="44"/>
      <c r="CT182" s="44"/>
      <c r="CU182" s="44"/>
      <c r="CV182" s="44"/>
      <c r="CW182" s="44"/>
      <c r="CX182" s="44"/>
      <c r="CY182" s="44"/>
      <c r="CZ182" s="44"/>
      <c r="DA182" s="44"/>
      <c r="DB182" s="44"/>
      <c r="DC182" s="44"/>
      <c r="DD182" s="44"/>
      <c r="DE182" s="44"/>
      <c r="DF182" s="44"/>
      <c r="DG182" s="44"/>
      <c r="DH182" s="44"/>
      <c r="DI182" s="44"/>
      <c r="DJ182" s="44"/>
      <c r="DK182" s="44"/>
      <c r="DL182" s="44"/>
      <c r="DM182" s="44"/>
      <c r="DN182" s="44"/>
      <c r="DO182" s="44"/>
      <c r="DP182" s="44"/>
      <c r="DQ182" s="44"/>
      <c r="DR182" s="44"/>
      <c r="DS182" s="44"/>
      <c r="DT182" s="44"/>
      <c r="DU182" s="44"/>
      <c r="DV182" s="44"/>
      <c r="DW182" s="44"/>
      <c r="DX182" s="44"/>
      <c r="DY182" s="44"/>
      <c r="DZ182" s="44"/>
      <c r="EA182" s="44"/>
      <c r="EB182" s="44"/>
      <c r="EC182" s="44"/>
      <c r="ED182" s="44"/>
      <c r="EE182" s="44"/>
      <c r="EF182" s="44"/>
      <c r="EG182" s="44"/>
      <c r="EH182" s="44"/>
      <c r="EI182" s="44"/>
      <c r="EJ182" s="44"/>
      <c r="EK182" s="44"/>
      <c r="EL182" s="44"/>
      <c r="EM182" s="44"/>
      <c r="EN182" s="44"/>
      <c r="EO182" s="44"/>
      <c r="EP182" s="44"/>
      <c r="EQ182" s="44"/>
      <c r="ER182" s="44"/>
      <c r="ES182" s="44"/>
      <c r="ET182" s="44"/>
      <c r="EU182" s="44"/>
      <c r="EV182" s="44"/>
      <c r="EW182" s="44"/>
      <c r="EX182" s="44"/>
      <c r="EY182" s="44"/>
      <c r="EZ182" s="44"/>
      <c r="FA182" s="44"/>
      <c r="FB182" s="44"/>
      <c r="FC182" s="44"/>
      <c r="FD182" s="44"/>
      <c r="FE182" s="44"/>
      <c r="FF182" s="44"/>
      <c r="FG182" s="44"/>
      <c r="FH182" s="44"/>
      <c r="FI182" s="44"/>
      <c r="FJ182" s="44"/>
      <c r="FK182" s="44"/>
      <c r="FL182" s="44"/>
      <c r="FM182" s="44"/>
      <c r="FN182" s="44"/>
      <c r="FO182" s="44"/>
      <c r="FP182" s="44"/>
      <c r="FQ182" s="44"/>
      <c r="FR182" s="44"/>
      <c r="FS182" s="44"/>
      <c r="FT182" s="44"/>
      <c r="FU182" s="44"/>
      <c r="FV182" s="44"/>
      <c r="FW182" s="44"/>
      <c r="FX182" s="44"/>
      <c r="FY182" s="44"/>
      <c r="FZ182" s="44"/>
      <c r="GA182" s="44"/>
      <c r="GB182" s="44"/>
      <c r="GC182" s="44"/>
      <c r="GD182" s="44"/>
      <c r="GE182" s="44"/>
      <c r="GF182" s="44"/>
      <c r="GG182" s="44"/>
      <c r="GH182" s="44"/>
      <c r="GI182" s="44"/>
      <c r="GJ182" s="44"/>
      <c r="GK182" s="44"/>
      <c r="GL182" s="44"/>
      <c r="GM182" s="44"/>
      <c r="GN182" s="44"/>
      <c r="GO182" s="44"/>
      <c r="GP182" s="44"/>
      <c r="GQ182" s="44"/>
      <c r="GR182" s="44"/>
      <c r="GS182" s="44"/>
      <c r="GT182" s="44"/>
      <c r="GU182" s="44"/>
      <c r="GV182" s="44"/>
      <c r="GW182" s="44"/>
      <c r="GX182" s="44"/>
      <c r="GY182" s="44"/>
      <c r="GZ182" s="44"/>
      <c r="HA182" s="44"/>
      <c r="HB182" s="44"/>
      <c r="HC182" s="44"/>
      <c r="HD182" s="44"/>
      <c r="HE182" s="44"/>
      <c r="HF182" s="44"/>
      <c r="HG182" s="44"/>
      <c r="HH182" s="44"/>
      <c r="HI182" s="44"/>
      <c r="HJ182" s="44"/>
      <c r="HK182" s="44"/>
      <c r="HL182" s="44"/>
      <c r="HM182" s="44"/>
      <c r="HN182" s="44"/>
      <c r="HO182" s="44"/>
      <c r="HP182" s="44"/>
      <c r="HQ182" s="44"/>
      <c r="HR182" s="44"/>
      <c r="HS182" s="44"/>
      <c r="HT182" s="44"/>
      <c r="HU182" s="44"/>
      <c r="HV182" s="44"/>
      <c r="HW182" s="44"/>
      <c r="HX182" s="44"/>
      <c r="HY182" s="44"/>
      <c r="HZ182" s="44"/>
      <c r="IA182" s="44"/>
      <c r="IB182" s="44"/>
      <c r="IC182" s="44"/>
      <c r="ID182" s="44"/>
      <c r="IE182" s="44"/>
      <c r="IF182" s="44"/>
      <c r="IG182" s="44"/>
      <c r="IH182" s="44"/>
      <c r="II182" s="44"/>
      <c r="IJ182" s="44"/>
      <c r="IK182" s="44"/>
    </row>
    <row r="183" spans="1:245" ht="15.75" x14ac:dyDescent="0.25">
      <c r="A183" s="68"/>
      <c r="B183" s="69"/>
      <c r="C183" s="70"/>
      <c r="D183" s="71"/>
      <c r="E183" s="71"/>
      <c r="F183" s="71"/>
      <c r="G183" s="71"/>
      <c r="H183" s="71"/>
      <c r="I183" s="72"/>
      <c r="J183" s="72"/>
      <c r="K183" s="72"/>
      <c r="L183" s="72"/>
      <c r="M183" s="72"/>
      <c r="N183" s="70"/>
      <c r="O183" s="70"/>
      <c r="P183" s="73"/>
      <c r="Q183" s="73"/>
      <c r="R183" s="73"/>
      <c r="S183" s="73"/>
      <c r="T183" s="73"/>
      <c r="U183" s="73"/>
      <c r="V183" s="11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  <c r="AP183" s="41"/>
      <c r="AQ183" s="41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4"/>
      <c r="BD183" s="44"/>
      <c r="BE183" s="44"/>
      <c r="BF183" s="44"/>
      <c r="BG183" s="44"/>
      <c r="BH183" s="44"/>
      <c r="BI183" s="44"/>
      <c r="BJ183" s="44"/>
      <c r="BK183" s="44"/>
      <c r="BL183" s="44"/>
      <c r="BM183" s="44"/>
      <c r="BN183" s="44"/>
      <c r="BO183" s="44"/>
      <c r="BP183" s="44"/>
      <c r="BQ183" s="44"/>
      <c r="BR183" s="44"/>
      <c r="BS183" s="44"/>
      <c r="BT183" s="44"/>
      <c r="BU183" s="44"/>
      <c r="BV183" s="44"/>
      <c r="BW183" s="44"/>
      <c r="BX183" s="44"/>
      <c r="BY183" s="44"/>
      <c r="BZ183" s="44"/>
      <c r="CA183" s="44"/>
      <c r="CB183" s="44"/>
      <c r="CC183" s="44"/>
      <c r="CD183" s="44"/>
      <c r="CE183" s="44"/>
      <c r="CF183" s="44"/>
      <c r="CG183" s="44"/>
      <c r="CH183" s="44"/>
      <c r="CI183" s="44"/>
      <c r="CJ183" s="44"/>
      <c r="CK183" s="44"/>
      <c r="CL183" s="44"/>
      <c r="CM183" s="44"/>
      <c r="CN183" s="44"/>
      <c r="CO183" s="44"/>
      <c r="CP183" s="44"/>
      <c r="CQ183" s="44"/>
      <c r="CR183" s="44"/>
      <c r="CS183" s="44"/>
      <c r="CT183" s="44"/>
      <c r="CU183" s="44"/>
      <c r="CV183" s="44"/>
      <c r="CW183" s="44"/>
      <c r="CX183" s="44"/>
      <c r="CY183" s="44"/>
      <c r="CZ183" s="44"/>
      <c r="DA183" s="44"/>
      <c r="DB183" s="44"/>
      <c r="DC183" s="44"/>
      <c r="DD183" s="44"/>
      <c r="DE183" s="44"/>
      <c r="DF183" s="44"/>
      <c r="DG183" s="44"/>
      <c r="DH183" s="44"/>
      <c r="DI183" s="44"/>
      <c r="DJ183" s="44"/>
      <c r="DK183" s="44"/>
      <c r="DL183" s="44"/>
      <c r="DM183" s="44"/>
      <c r="DN183" s="44"/>
      <c r="DO183" s="44"/>
      <c r="DP183" s="44"/>
      <c r="DQ183" s="44"/>
      <c r="DR183" s="44"/>
      <c r="DS183" s="44"/>
      <c r="DT183" s="44"/>
      <c r="DU183" s="44"/>
      <c r="DV183" s="44"/>
      <c r="DW183" s="44"/>
      <c r="DX183" s="44"/>
      <c r="DY183" s="44"/>
      <c r="DZ183" s="44"/>
      <c r="EA183" s="44"/>
      <c r="EB183" s="44"/>
      <c r="EC183" s="44"/>
      <c r="ED183" s="44"/>
      <c r="EE183" s="44"/>
      <c r="EF183" s="44"/>
      <c r="EG183" s="44"/>
      <c r="EH183" s="44"/>
      <c r="EI183" s="44"/>
      <c r="EJ183" s="44"/>
      <c r="EK183" s="44"/>
      <c r="EL183" s="44"/>
      <c r="EM183" s="44"/>
      <c r="EN183" s="44"/>
      <c r="EO183" s="44"/>
      <c r="EP183" s="44"/>
      <c r="EQ183" s="44"/>
      <c r="ER183" s="44"/>
      <c r="ES183" s="44"/>
      <c r="ET183" s="44"/>
      <c r="EU183" s="44"/>
      <c r="EV183" s="44"/>
      <c r="EW183" s="44"/>
      <c r="EX183" s="44"/>
      <c r="EY183" s="44"/>
      <c r="EZ183" s="44"/>
      <c r="FA183" s="44"/>
      <c r="FB183" s="44"/>
      <c r="FC183" s="44"/>
      <c r="FD183" s="44"/>
      <c r="FE183" s="44"/>
      <c r="FF183" s="44"/>
      <c r="FG183" s="44"/>
      <c r="FH183" s="44"/>
      <c r="FI183" s="44"/>
      <c r="FJ183" s="44"/>
      <c r="FK183" s="44"/>
      <c r="FL183" s="44"/>
      <c r="FM183" s="44"/>
      <c r="FN183" s="44"/>
      <c r="FO183" s="44"/>
      <c r="FP183" s="44"/>
      <c r="FQ183" s="44"/>
      <c r="FR183" s="44"/>
      <c r="FS183" s="44"/>
      <c r="FT183" s="44"/>
      <c r="FU183" s="44"/>
      <c r="FV183" s="44"/>
      <c r="FW183" s="44"/>
      <c r="FX183" s="44"/>
      <c r="FY183" s="44"/>
      <c r="FZ183" s="44"/>
      <c r="GA183" s="44"/>
      <c r="GB183" s="44"/>
      <c r="GC183" s="44"/>
      <c r="GD183" s="44"/>
      <c r="GE183" s="44"/>
      <c r="GF183" s="44"/>
      <c r="GG183" s="44"/>
      <c r="GH183" s="44"/>
      <c r="GI183" s="44"/>
      <c r="GJ183" s="44"/>
      <c r="GK183" s="44"/>
      <c r="GL183" s="44"/>
      <c r="GM183" s="44"/>
      <c r="GN183" s="44"/>
      <c r="GO183" s="44"/>
      <c r="GP183" s="44"/>
      <c r="GQ183" s="44"/>
      <c r="GR183" s="44"/>
      <c r="GS183" s="44"/>
      <c r="GT183" s="44"/>
      <c r="GU183" s="44"/>
      <c r="GV183" s="44"/>
      <c r="GW183" s="44"/>
      <c r="GX183" s="44"/>
      <c r="GY183" s="44"/>
      <c r="GZ183" s="44"/>
      <c r="HA183" s="44"/>
      <c r="HB183" s="44"/>
      <c r="HC183" s="44"/>
      <c r="HD183" s="44"/>
      <c r="HE183" s="44"/>
      <c r="HF183" s="44"/>
      <c r="HG183" s="44"/>
      <c r="HH183" s="44"/>
      <c r="HI183" s="44"/>
      <c r="HJ183" s="44"/>
      <c r="HK183" s="44"/>
      <c r="HL183" s="44"/>
      <c r="HM183" s="44"/>
      <c r="HN183" s="44"/>
      <c r="HO183" s="44"/>
      <c r="HP183" s="44"/>
      <c r="HQ183" s="44"/>
      <c r="HR183" s="44"/>
      <c r="HS183" s="44"/>
      <c r="HT183" s="44"/>
      <c r="HU183" s="44"/>
      <c r="HV183" s="44"/>
      <c r="HW183" s="44"/>
      <c r="HX183" s="44"/>
      <c r="HY183" s="44"/>
      <c r="HZ183" s="44"/>
      <c r="IA183" s="44"/>
      <c r="IB183" s="44"/>
      <c r="IC183" s="44"/>
      <c r="ID183" s="44"/>
      <c r="IE183" s="44"/>
      <c r="IF183" s="44"/>
      <c r="IG183" s="44"/>
      <c r="IH183" s="44"/>
      <c r="II183" s="44"/>
      <c r="IJ183" s="44"/>
      <c r="IK183" s="44"/>
    </row>
    <row r="184" spans="1:245" ht="15.75" x14ac:dyDescent="0.25">
      <c r="A184" s="68"/>
      <c r="B184" s="69"/>
      <c r="C184" s="70"/>
      <c r="D184" s="71"/>
      <c r="E184" s="71"/>
      <c r="F184" s="71"/>
      <c r="G184" s="71"/>
      <c r="H184" s="71"/>
      <c r="I184" s="72"/>
      <c r="J184" s="72"/>
      <c r="K184" s="72"/>
      <c r="L184" s="72"/>
      <c r="M184" s="72"/>
      <c r="N184" s="70"/>
      <c r="O184" s="70"/>
      <c r="P184" s="73"/>
      <c r="Q184" s="73"/>
      <c r="R184" s="73"/>
      <c r="S184" s="73"/>
      <c r="T184" s="73"/>
      <c r="U184" s="73"/>
      <c r="V184" s="11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4"/>
      <c r="BD184" s="44"/>
      <c r="BE184" s="44"/>
      <c r="BF184" s="44"/>
      <c r="BG184" s="44"/>
      <c r="BH184" s="44"/>
      <c r="BI184" s="44"/>
      <c r="BJ184" s="44"/>
      <c r="BK184" s="44"/>
      <c r="BL184" s="44"/>
      <c r="BM184" s="44"/>
      <c r="BN184" s="44"/>
      <c r="BO184" s="44"/>
      <c r="BP184" s="44"/>
      <c r="BQ184" s="44"/>
      <c r="BR184" s="44"/>
      <c r="BS184" s="44"/>
      <c r="BT184" s="44"/>
      <c r="BU184" s="44"/>
      <c r="BV184" s="44"/>
      <c r="BW184" s="44"/>
      <c r="BX184" s="44"/>
      <c r="BY184" s="44"/>
      <c r="BZ184" s="44"/>
      <c r="CA184" s="44"/>
      <c r="CB184" s="44"/>
      <c r="CC184" s="44"/>
      <c r="CD184" s="44"/>
      <c r="CE184" s="44"/>
      <c r="CF184" s="44"/>
      <c r="CG184" s="44"/>
      <c r="CH184" s="44"/>
      <c r="CI184" s="44"/>
      <c r="CJ184" s="44"/>
      <c r="CK184" s="44"/>
      <c r="CL184" s="44"/>
      <c r="CM184" s="44"/>
      <c r="CN184" s="44"/>
      <c r="CO184" s="44"/>
      <c r="CP184" s="44"/>
      <c r="CQ184" s="44"/>
      <c r="CR184" s="44"/>
      <c r="CS184" s="44"/>
      <c r="CT184" s="44"/>
      <c r="CU184" s="44"/>
      <c r="CV184" s="44"/>
      <c r="CW184" s="44"/>
      <c r="CX184" s="44"/>
      <c r="CY184" s="44"/>
      <c r="CZ184" s="44"/>
      <c r="DA184" s="44"/>
      <c r="DB184" s="44"/>
      <c r="DC184" s="44"/>
      <c r="DD184" s="44"/>
      <c r="DE184" s="44"/>
      <c r="DF184" s="44"/>
      <c r="DG184" s="44"/>
      <c r="DH184" s="44"/>
      <c r="DI184" s="44"/>
      <c r="DJ184" s="44"/>
      <c r="DK184" s="44"/>
      <c r="DL184" s="44"/>
      <c r="DM184" s="44"/>
      <c r="DN184" s="44"/>
      <c r="DO184" s="44"/>
      <c r="DP184" s="44"/>
      <c r="DQ184" s="44"/>
      <c r="DR184" s="44"/>
      <c r="DS184" s="44"/>
      <c r="DT184" s="44"/>
      <c r="DU184" s="44"/>
      <c r="DV184" s="44"/>
      <c r="DW184" s="44"/>
      <c r="DX184" s="44"/>
      <c r="DY184" s="44"/>
      <c r="DZ184" s="44"/>
      <c r="EA184" s="44"/>
      <c r="EB184" s="44"/>
      <c r="EC184" s="44"/>
      <c r="ED184" s="44"/>
      <c r="EE184" s="44"/>
      <c r="EF184" s="44"/>
      <c r="EG184" s="44"/>
      <c r="EH184" s="44"/>
      <c r="EI184" s="44"/>
      <c r="EJ184" s="44"/>
      <c r="EK184" s="44"/>
      <c r="EL184" s="44"/>
      <c r="EM184" s="44"/>
      <c r="EN184" s="44"/>
      <c r="EO184" s="44"/>
      <c r="EP184" s="44"/>
      <c r="EQ184" s="44"/>
      <c r="ER184" s="44"/>
      <c r="ES184" s="44"/>
      <c r="ET184" s="44"/>
      <c r="EU184" s="44"/>
      <c r="EV184" s="44"/>
      <c r="EW184" s="44"/>
      <c r="EX184" s="44"/>
      <c r="EY184" s="44"/>
      <c r="EZ184" s="44"/>
      <c r="FA184" s="44"/>
      <c r="FB184" s="44"/>
      <c r="FC184" s="44"/>
      <c r="FD184" s="44"/>
      <c r="FE184" s="44"/>
      <c r="FF184" s="44"/>
      <c r="FG184" s="44"/>
      <c r="FH184" s="44"/>
      <c r="FI184" s="44"/>
      <c r="FJ184" s="44"/>
      <c r="FK184" s="44"/>
      <c r="FL184" s="44"/>
      <c r="FM184" s="44"/>
      <c r="FN184" s="44"/>
      <c r="FO184" s="44"/>
      <c r="FP184" s="44"/>
      <c r="FQ184" s="44"/>
      <c r="FR184" s="44"/>
      <c r="FS184" s="44"/>
      <c r="FT184" s="44"/>
      <c r="FU184" s="44"/>
      <c r="FV184" s="44"/>
      <c r="FW184" s="44"/>
      <c r="FX184" s="44"/>
      <c r="FY184" s="44"/>
      <c r="FZ184" s="44"/>
      <c r="GA184" s="44"/>
      <c r="GB184" s="44"/>
      <c r="GC184" s="44"/>
      <c r="GD184" s="44"/>
      <c r="GE184" s="44"/>
      <c r="GF184" s="44"/>
      <c r="GG184" s="44"/>
      <c r="GH184" s="44"/>
      <c r="GI184" s="44"/>
      <c r="GJ184" s="44"/>
      <c r="GK184" s="44"/>
      <c r="GL184" s="44"/>
      <c r="GM184" s="44"/>
      <c r="GN184" s="44"/>
      <c r="GO184" s="44"/>
      <c r="GP184" s="44"/>
      <c r="GQ184" s="44"/>
      <c r="GR184" s="44"/>
      <c r="GS184" s="44"/>
      <c r="GT184" s="44"/>
      <c r="GU184" s="44"/>
      <c r="GV184" s="44"/>
      <c r="GW184" s="44"/>
      <c r="GX184" s="44"/>
      <c r="GY184" s="44"/>
      <c r="GZ184" s="44"/>
      <c r="HA184" s="44"/>
      <c r="HB184" s="44"/>
      <c r="HC184" s="44"/>
      <c r="HD184" s="44"/>
      <c r="HE184" s="44"/>
      <c r="HF184" s="44"/>
      <c r="HG184" s="44"/>
      <c r="HH184" s="44"/>
      <c r="HI184" s="44"/>
      <c r="HJ184" s="44"/>
      <c r="HK184" s="44"/>
      <c r="HL184" s="44"/>
      <c r="HM184" s="44"/>
      <c r="HN184" s="44"/>
      <c r="HO184" s="44"/>
      <c r="HP184" s="44"/>
      <c r="HQ184" s="44"/>
      <c r="HR184" s="44"/>
      <c r="HS184" s="44"/>
      <c r="HT184" s="44"/>
      <c r="HU184" s="44"/>
      <c r="HV184" s="44"/>
      <c r="HW184" s="44"/>
      <c r="HX184" s="44"/>
      <c r="HY184" s="44"/>
      <c r="HZ184" s="44"/>
      <c r="IA184" s="44"/>
      <c r="IB184" s="44"/>
      <c r="IC184" s="44"/>
      <c r="ID184" s="44"/>
      <c r="IE184" s="44"/>
      <c r="IF184" s="44"/>
      <c r="IG184" s="44"/>
      <c r="IH184" s="44"/>
      <c r="II184" s="44"/>
      <c r="IJ184" s="44"/>
      <c r="IK184" s="44"/>
    </row>
    <row r="185" spans="1:245" ht="18.75" x14ac:dyDescent="0.3">
      <c r="A185" s="74"/>
      <c r="B185" s="75" t="s">
        <v>314</v>
      </c>
      <c r="C185" s="75" t="s">
        <v>315</v>
      </c>
      <c r="D185" s="76"/>
      <c r="I185" s="75"/>
      <c r="J185" s="75"/>
      <c r="K185" s="75"/>
      <c r="N185" s="78"/>
      <c r="O185" s="79"/>
      <c r="P185" s="80"/>
      <c r="Q185" s="81"/>
      <c r="R185" s="81"/>
      <c r="S185" s="81"/>
      <c r="T185" s="81"/>
    </row>
    <row r="186" spans="1:245" ht="18.75" x14ac:dyDescent="0.3">
      <c r="A186" s="74"/>
      <c r="B186" s="75"/>
      <c r="C186" s="75"/>
      <c r="D186" s="76"/>
      <c r="I186" s="75"/>
      <c r="J186" s="75"/>
      <c r="K186" s="75"/>
      <c r="N186" s="78"/>
      <c r="O186" s="79"/>
      <c r="P186" s="80"/>
      <c r="Q186" s="81"/>
      <c r="R186" s="81"/>
      <c r="S186" s="81"/>
      <c r="T186" s="81"/>
    </row>
    <row r="187" spans="1:245" ht="15.75" x14ac:dyDescent="0.25">
      <c r="A187" s="23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82" t="s">
        <v>316</v>
      </c>
      <c r="R187" s="82"/>
      <c r="S187" s="82"/>
      <c r="T187" s="82"/>
      <c r="U187" s="21"/>
      <c r="V187" s="113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  <c r="CA187" s="21"/>
      <c r="CB187" s="21"/>
      <c r="CC187" s="21"/>
      <c r="CD187" s="21"/>
      <c r="CE187" s="21"/>
      <c r="CF187" s="21"/>
      <c r="CG187" s="21"/>
      <c r="CH187" s="21"/>
      <c r="CI187" s="21"/>
      <c r="CJ187" s="21"/>
      <c r="CK187" s="21"/>
      <c r="CL187" s="21"/>
      <c r="CM187" s="21"/>
      <c r="CN187" s="21"/>
      <c r="CO187" s="21"/>
      <c r="CP187" s="21"/>
      <c r="CQ187" s="21"/>
      <c r="CR187" s="21"/>
      <c r="CS187" s="21"/>
      <c r="CT187" s="21"/>
      <c r="CU187" s="21"/>
      <c r="CV187" s="21"/>
      <c r="CW187" s="21"/>
      <c r="CX187" s="21"/>
      <c r="CY187" s="21"/>
      <c r="CZ187" s="21"/>
      <c r="DA187" s="21"/>
      <c r="DB187" s="21"/>
      <c r="DC187" s="21"/>
      <c r="DD187" s="21"/>
      <c r="DE187" s="21"/>
      <c r="DF187" s="21"/>
      <c r="DG187" s="21"/>
      <c r="DH187" s="21"/>
      <c r="DI187" s="21"/>
      <c r="DJ187" s="21"/>
      <c r="DK187" s="21"/>
      <c r="DL187" s="21"/>
      <c r="DM187" s="21"/>
      <c r="DN187" s="21"/>
      <c r="DO187" s="21"/>
      <c r="DP187" s="21"/>
      <c r="DQ187" s="21"/>
      <c r="DR187" s="21"/>
      <c r="DS187" s="21"/>
      <c r="DT187" s="21"/>
      <c r="DU187" s="21"/>
      <c r="DV187" s="21"/>
      <c r="DW187" s="21"/>
      <c r="DX187" s="21"/>
      <c r="DY187" s="21"/>
      <c r="DZ187" s="21"/>
      <c r="EA187" s="21"/>
      <c r="EB187" s="21"/>
      <c r="EC187" s="21"/>
      <c r="ED187" s="21"/>
      <c r="EE187" s="21"/>
      <c r="EF187" s="21"/>
      <c r="EG187" s="21"/>
      <c r="EH187" s="21"/>
      <c r="EI187" s="21"/>
      <c r="EJ187" s="21"/>
      <c r="EK187" s="21"/>
      <c r="EL187" s="21"/>
      <c r="EM187" s="21"/>
      <c r="EN187" s="21"/>
      <c r="EO187" s="21"/>
      <c r="EP187" s="21"/>
      <c r="EQ187" s="21"/>
      <c r="ER187" s="21"/>
      <c r="ES187" s="21"/>
      <c r="ET187" s="21"/>
      <c r="EU187" s="21"/>
      <c r="EV187" s="21"/>
      <c r="EW187" s="21"/>
      <c r="EX187" s="21"/>
      <c r="EY187" s="21"/>
      <c r="EZ187" s="21"/>
      <c r="FA187" s="21"/>
      <c r="FB187" s="21"/>
      <c r="FC187" s="21"/>
      <c r="FD187" s="21"/>
      <c r="FE187" s="21"/>
      <c r="FF187" s="21"/>
      <c r="FG187" s="21"/>
      <c r="FH187" s="21"/>
      <c r="FI187" s="21"/>
      <c r="FJ187" s="21"/>
      <c r="FK187" s="21"/>
      <c r="FL187" s="21"/>
      <c r="FM187" s="21"/>
      <c r="FN187" s="21"/>
      <c r="FO187" s="21"/>
      <c r="FP187" s="21"/>
      <c r="FQ187" s="21"/>
      <c r="FR187" s="21"/>
      <c r="FS187" s="21"/>
      <c r="FT187" s="21"/>
      <c r="FU187" s="21"/>
      <c r="FV187" s="21"/>
      <c r="FW187" s="21"/>
      <c r="FX187" s="21"/>
      <c r="FY187" s="21"/>
      <c r="FZ187" s="21"/>
      <c r="GA187" s="21"/>
      <c r="GB187" s="21"/>
      <c r="GC187" s="21"/>
      <c r="GD187" s="21"/>
      <c r="GE187" s="21"/>
      <c r="GF187" s="21"/>
      <c r="GG187" s="21"/>
      <c r="GH187" s="21"/>
      <c r="GI187" s="21"/>
      <c r="GJ187" s="21"/>
      <c r="GK187" s="21"/>
      <c r="GL187" s="21"/>
      <c r="GM187" s="21"/>
      <c r="GN187" s="21"/>
      <c r="GO187" s="21"/>
      <c r="GP187" s="21"/>
      <c r="GQ187" s="21"/>
      <c r="GR187" s="21"/>
      <c r="GS187" s="21"/>
      <c r="GT187" s="21"/>
      <c r="GU187" s="21"/>
      <c r="GV187" s="21"/>
      <c r="GW187" s="21"/>
      <c r="GX187" s="21"/>
      <c r="GY187" s="21"/>
      <c r="GZ187" s="21"/>
      <c r="HA187" s="21"/>
      <c r="HB187" s="21"/>
      <c r="HC187" s="21"/>
      <c r="HD187" s="21"/>
      <c r="HE187" s="21"/>
      <c r="HF187" s="21"/>
      <c r="HG187" s="21"/>
      <c r="HH187" s="21"/>
      <c r="HI187" s="21"/>
      <c r="HJ187" s="21"/>
      <c r="HK187" s="21"/>
      <c r="HL187" s="21"/>
      <c r="HM187" s="21"/>
      <c r="HN187" s="21"/>
      <c r="HO187" s="21"/>
      <c r="HP187" s="21"/>
      <c r="HQ187" s="21"/>
      <c r="HR187" s="21"/>
      <c r="HS187" s="21"/>
      <c r="HT187" s="21"/>
      <c r="HU187" s="21"/>
      <c r="HV187" s="21"/>
      <c r="HW187" s="21"/>
      <c r="HX187" s="21"/>
      <c r="HY187" s="21"/>
      <c r="HZ187" s="21"/>
      <c r="IA187" s="21"/>
      <c r="IB187" s="21"/>
      <c r="IC187" s="21"/>
      <c r="ID187" s="21"/>
      <c r="IE187" s="21"/>
      <c r="IF187" s="21"/>
      <c r="IG187" s="21"/>
      <c r="IH187" s="21"/>
      <c r="II187" s="21"/>
      <c r="IJ187" s="21"/>
      <c r="IK187" s="21"/>
    </row>
    <row r="188" spans="1:245" ht="15.75" x14ac:dyDescent="0.25">
      <c r="A188" s="22"/>
      <c r="B188" s="4"/>
      <c r="C188" s="22" t="s">
        <v>317</v>
      </c>
      <c r="D188" s="4"/>
      <c r="E188" s="4"/>
      <c r="F188" s="4"/>
      <c r="G188" s="4"/>
      <c r="H188" s="4"/>
      <c r="I188" s="83"/>
      <c r="J188" s="83"/>
      <c r="K188" s="83"/>
      <c r="L188" s="83"/>
      <c r="M188" s="83"/>
      <c r="N188" s="4"/>
      <c r="O188" s="4"/>
      <c r="P188" s="4"/>
      <c r="Q188" s="84" t="s">
        <v>318</v>
      </c>
      <c r="R188" s="84"/>
      <c r="S188" s="84"/>
      <c r="T188" s="84"/>
      <c r="U188" s="4"/>
      <c r="V188" s="11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</row>
    <row r="189" spans="1:245" ht="15.75" x14ac:dyDescent="0.25">
      <c r="A189" s="23"/>
      <c r="B189" s="21"/>
      <c r="C189" s="23"/>
      <c r="D189" s="21"/>
      <c r="E189" s="21"/>
      <c r="F189" s="21"/>
      <c r="G189" s="21"/>
      <c r="H189" s="21"/>
      <c r="I189" s="85"/>
      <c r="J189" s="85"/>
      <c r="K189" s="85"/>
      <c r="L189" s="85"/>
      <c r="M189" s="85"/>
      <c r="N189" s="21"/>
      <c r="O189" s="21"/>
      <c r="P189" s="21"/>
      <c r="Q189" s="82"/>
      <c r="R189" s="82"/>
      <c r="S189" s="82"/>
      <c r="T189" s="82"/>
      <c r="U189" s="21"/>
      <c r="V189" s="113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  <c r="CJ189" s="21"/>
      <c r="CK189" s="21"/>
      <c r="CL189" s="21"/>
      <c r="CM189" s="21"/>
      <c r="CN189" s="21"/>
      <c r="CO189" s="21"/>
      <c r="CP189" s="21"/>
      <c r="CQ189" s="21"/>
      <c r="CR189" s="21"/>
      <c r="CS189" s="21"/>
      <c r="CT189" s="21"/>
      <c r="CU189" s="21"/>
      <c r="CV189" s="21"/>
      <c r="CW189" s="21"/>
      <c r="CX189" s="21"/>
      <c r="CY189" s="21"/>
      <c r="CZ189" s="21"/>
      <c r="DA189" s="21"/>
      <c r="DB189" s="21"/>
      <c r="DC189" s="21"/>
      <c r="DD189" s="21"/>
      <c r="DE189" s="21"/>
      <c r="DF189" s="21"/>
      <c r="DG189" s="21"/>
      <c r="DH189" s="21"/>
      <c r="DI189" s="21"/>
      <c r="DJ189" s="21"/>
      <c r="DK189" s="21"/>
      <c r="DL189" s="21"/>
      <c r="DM189" s="21"/>
      <c r="DN189" s="21"/>
      <c r="DO189" s="21"/>
      <c r="DP189" s="21"/>
      <c r="DQ189" s="21"/>
      <c r="DR189" s="21"/>
      <c r="DS189" s="21"/>
      <c r="DT189" s="21"/>
      <c r="DU189" s="21"/>
      <c r="DV189" s="21"/>
      <c r="DW189" s="21"/>
      <c r="DX189" s="21"/>
      <c r="DY189" s="21"/>
      <c r="DZ189" s="21"/>
      <c r="EA189" s="21"/>
      <c r="EB189" s="21"/>
      <c r="EC189" s="21"/>
      <c r="ED189" s="21"/>
      <c r="EE189" s="21"/>
      <c r="EF189" s="21"/>
      <c r="EG189" s="21"/>
      <c r="EH189" s="21"/>
      <c r="EI189" s="21"/>
      <c r="EJ189" s="21"/>
      <c r="EK189" s="21"/>
      <c r="EL189" s="21"/>
      <c r="EM189" s="21"/>
      <c r="EN189" s="21"/>
      <c r="EO189" s="21"/>
      <c r="EP189" s="21"/>
      <c r="EQ189" s="21"/>
      <c r="ER189" s="21"/>
      <c r="ES189" s="21"/>
      <c r="ET189" s="21"/>
      <c r="EU189" s="21"/>
      <c r="EV189" s="21"/>
      <c r="EW189" s="21"/>
      <c r="EX189" s="21"/>
      <c r="EY189" s="21"/>
      <c r="EZ189" s="21"/>
      <c r="FA189" s="21"/>
      <c r="FB189" s="21"/>
      <c r="FC189" s="21"/>
      <c r="FD189" s="21"/>
      <c r="FE189" s="21"/>
      <c r="FF189" s="21"/>
      <c r="FG189" s="21"/>
      <c r="FH189" s="21"/>
      <c r="FI189" s="21"/>
      <c r="FJ189" s="21"/>
      <c r="FK189" s="21"/>
      <c r="FL189" s="21"/>
      <c r="FM189" s="21"/>
      <c r="FN189" s="21"/>
      <c r="FO189" s="21"/>
      <c r="FP189" s="21"/>
      <c r="FQ189" s="21"/>
      <c r="FR189" s="21"/>
      <c r="FS189" s="21"/>
      <c r="FT189" s="21"/>
      <c r="FU189" s="21"/>
      <c r="FV189" s="21"/>
      <c r="FW189" s="21"/>
      <c r="FX189" s="21"/>
      <c r="FY189" s="21"/>
      <c r="FZ189" s="21"/>
      <c r="GA189" s="21"/>
      <c r="GB189" s="21"/>
      <c r="GC189" s="21"/>
      <c r="GD189" s="21"/>
      <c r="GE189" s="21"/>
      <c r="GF189" s="21"/>
      <c r="GG189" s="21"/>
      <c r="GH189" s="21"/>
      <c r="GI189" s="21"/>
      <c r="GJ189" s="21"/>
      <c r="GK189" s="21"/>
      <c r="GL189" s="21"/>
      <c r="GM189" s="21"/>
      <c r="GN189" s="21"/>
      <c r="GO189" s="21"/>
      <c r="GP189" s="21"/>
      <c r="GQ189" s="21"/>
      <c r="GR189" s="21"/>
      <c r="GS189" s="21"/>
      <c r="GT189" s="21"/>
      <c r="GU189" s="21"/>
      <c r="GV189" s="21"/>
      <c r="GW189" s="21"/>
      <c r="GX189" s="21"/>
      <c r="GY189" s="21"/>
      <c r="GZ189" s="21"/>
      <c r="HA189" s="21"/>
      <c r="HB189" s="21"/>
      <c r="HC189" s="21"/>
      <c r="HD189" s="21"/>
      <c r="HE189" s="21"/>
      <c r="HF189" s="21"/>
      <c r="HG189" s="21"/>
      <c r="HH189" s="21"/>
      <c r="HI189" s="21"/>
      <c r="HJ189" s="21"/>
      <c r="HK189" s="21"/>
      <c r="HL189" s="21"/>
      <c r="HM189" s="21"/>
      <c r="HN189" s="21"/>
      <c r="HO189" s="21"/>
      <c r="HP189" s="21"/>
      <c r="HQ189" s="21"/>
      <c r="HR189" s="21"/>
      <c r="HS189" s="21"/>
      <c r="HT189" s="21"/>
      <c r="HU189" s="21"/>
      <c r="HV189" s="21"/>
      <c r="HW189" s="21"/>
      <c r="HX189" s="21"/>
      <c r="HY189" s="21"/>
      <c r="HZ189" s="21"/>
      <c r="IA189" s="21"/>
      <c r="IB189" s="21"/>
      <c r="IC189" s="21"/>
      <c r="ID189" s="21"/>
      <c r="IE189" s="21"/>
      <c r="IF189" s="21"/>
      <c r="IG189" s="21"/>
      <c r="IH189" s="21"/>
      <c r="II189" s="21"/>
      <c r="IJ189" s="21"/>
      <c r="IK189" s="21"/>
    </row>
    <row r="190" spans="1:245" ht="15.75" x14ac:dyDescent="0.25">
      <c r="A190" s="23"/>
      <c r="B190" s="21"/>
      <c r="C190" s="23"/>
      <c r="D190" s="21"/>
      <c r="E190" s="21"/>
      <c r="F190" s="21"/>
      <c r="G190" s="21"/>
      <c r="H190" s="21"/>
      <c r="I190" s="85"/>
      <c r="J190" s="85"/>
      <c r="K190" s="85"/>
      <c r="L190" s="85"/>
      <c r="M190" s="85"/>
      <c r="N190" s="21"/>
      <c r="O190" s="21"/>
      <c r="P190" s="21"/>
      <c r="Q190" s="82"/>
      <c r="R190" s="82"/>
      <c r="S190" s="82"/>
      <c r="T190" s="82"/>
      <c r="U190" s="21"/>
      <c r="V190" s="113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  <c r="CJ190" s="21"/>
      <c r="CK190" s="21"/>
      <c r="CL190" s="21"/>
      <c r="CM190" s="21"/>
      <c r="CN190" s="21"/>
      <c r="CO190" s="21"/>
      <c r="CP190" s="21"/>
      <c r="CQ190" s="21"/>
      <c r="CR190" s="21"/>
      <c r="CS190" s="21"/>
      <c r="CT190" s="21"/>
      <c r="CU190" s="21"/>
      <c r="CV190" s="21"/>
      <c r="CW190" s="21"/>
      <c r="CX190" s="21"/>
      <c r="CY190" s="21"/>
      <c r="CZ190" s="21"/>
      <c r="DA190" s="21"/>
      <c r="DB190" s="21"/>
      <c r="DC190" s="21"/>
      <c r="DD190" s="21"/>
      <c r="DE190" s="21"/>
      <c r="DF190" s="21"/>
      <c r="DG190" s="21"/>
      <c r="DH190" s="21"/>
      <c r="DI190" s="21"/>
      <c r="DJ190" s="21"/>
      <c r="DK190" s="21"/>
      <c r="DL190" s="21"/>
      <c r="DM190" s="21"/>
      <c r="DN190" s="21"/>
      <c r="DO190" s="21"/>
      <c r="DP190" s="21"/>
      <c r="DQ190" s="21"/>
      <c r="DR190" s="21"/>
      <c r="DS190" s="21"/>
      <c r="DT190" s="21"/>
      <c r="DU190" s="21"/>
      <c r="DV190" s="21"/>
      <c r="DW190" s="21"/>
      <c r="DX190" s="21"/>
      <c r="DY190" s="21"/>
      <c r="DZ190" s="21"/>
      <c r="EA190" s="21"/>
      <c r="EB190" s="21"/>
      <c r="EC190" s="21"/>
      <c r="ED190" s="21"/>
      <c r="EE190" s="21"/>
      <c r="EF190" s="21"/>
      <c r="EG190" s="21"/>
      <c r="EH190" s="21"/>
      <c r="EI190" s="21"/>
      <c r="EJ190" s="21"/>
      <c r="EK190" s="21"/>
      <c r="EL190" s="21"/>
      <c r="EM190" s="21"/>
      <c r="EN190" s="21"/>
      <c r="EO190" s="21"/>
      <c r="EP190" s="21"/>
      <c r="EQ190" s="21"/>
      <c r="ER190" s="21"/>
      <c r="ES190" s="21"/>
      <c r="ET190" s="21"/>
      <c r="EU190" s="21"/>
      <c r="EV190" s="21"/>
      <c r="EW190" s="21"/>
      <c r="EX190" s="21"/>
      <c r="EY190" s="21"/>
      <c r="EZ190" s="21"/>
      <c r="FA190" s="21"/>
      <c r="FB190" s="21"/>
      <c r="FC190" s="21"/>
      <c r="FD190" s="21"/>
      <c r="FE190" s="21"/>
      <c r="FF190" s="21"/>
      <c r="FG190" s="21"/>
      <c r="FH190" s="21"/>
      <c r="FI190" s="21"/>
      <c r="FJ190" s="21"/>
      <c r="FK190" s="21"/>
      <c r="FL190" s="21"/>
      <c r="FM190" s="21"/>
      <c r="FN190" s="21"/>
      <c r="FO190" s="21"/>
      <c r="FP190" s="21"/>
      <c r="FQ190" s="21"/>
      <c r="FR190" s="21"/>
      <c r="FS190" s="21"/>
      <c r="FT190" s="21"/>
      <c r="FU190" s="21"/>
      <c r="FV190" s="21"/>
      <c r="FW190" s="21"/>
      <c r="FX190" s="21"/>
      <c r="FY190" s="21"/>
      <c r="FZ190" s="21"/>
      <c r="GA190" s="21"/>
      <c r="GB190" s="21"/>
      <c r="GC190" s="21"/>
      <c r="GD190" s="21"/>
      <c r="GE190" s="21"/>
      <c r="GF190" s="21"/>
      <c r="GG190" s="21"/>
      <c r="GH190" s="21"/>
      <c r="GI190" s="21"/>
      <c r="GJ190" s="21"/>
      <c r="GK190" s="21"/>
      <c r="GL190" s="21"/>
      <c r="GM190" s="21"/>
      <c r="GN190" s="21"/>
      <c r="GO190" s="21"/>
      <c r="GP190" s="21"/>
      <c r="GQ190" s="21"/>
      <c r="GR190" s="21"/>
      <c r="GS190" s="21"/>
      <c r="GT190" s="21"/>
      <c r="GU190" s="21"/>
      <c r="GV190" s="21"/>
      <c r="GW190" s="21"/>
      <c r="GX190" s="21"/>
      <c r="GY190" s="21"/>
      <c r="GZ190" s="21"/>
      <c r="HA190" s="21"/>
      <c r="HB190" s="21"/>
      <c r="HC190" s="21"/>
      <c r="HD190" s="21"/>
      <c r="HE190" s="21"/>
      <c r="HF190" s="21"/>
      <c r="HG190" s="21"/>
      <c r="HH190" s="21"/>
      <c r="HI190" s="21"/>
      <c r="HJ190" s="21"/>
      <c r="HK190" s="21"/>
      <c r="HL190" s="21"/>
      <c r="HM190" s="21"/>
      <c r="HN190" s="21"/>
      <c r="HO190" s="21"/>
      <c r="HP190" s="21"/>
      <c r="HQ190" s="21"/>
      <c r="HR190" s="21"/>
      <c r="HS190" s="21"/>
      <c r="HT190" s="21"/>
      <c r="HU190" s="21"/>
      <c r="HV190" s="21"/>
      <c r="HW190" s="21"/>
      <c r="HX190" s="21"/>
      <c r="HY190" s="21"/>
      <c r="HZ190" s="21"/>
      <c r="IA190" s="21"/>
      <c r="IB190" s="21"/>
      <c r="IC190" s="21"/>
      <c r="ID190" s="21"/>
      <c r="IE190" s="21"/>
      <c r="IF190" s="21"/>
      <c r="IG190" s="21"/>
      <c r="IH190" s="21"/>
      <c r="II190" s="21"/>
      <c r="IJ190" s="21"/>
      <c r="IK190" s="21"/>
    </row>
    <row r="191" spans="1:245" ht="15.75" x14ac:dyDescent="0.25">
      <c r="A191" s="23"/>
      <c r="B191" s="21"/>
      <c r="C191" s="23"/>
      <c r="D191" s="21"/>
      <c r="E191" s="21"/>
      <c r="F191" s="21"/>
      <c r="G191" s="21"/>
      <c r="H191" s="21"/>
      <c r="I191" s="85"/>
      <c r="J191" s="85"/>
      <c r="K191" s="85"/>
      <c r="L191" s="85"/>
      <c r="M191" s="85"/>
      <c r="N191" s="21"/>
      <c r="O191" s="21"/>
      <c r="P191" s="21"/>
      <c r="Q191" s="82"/>
      <c r="R191" s="82"/>
      <c r="S191" s="82"/>
      <c r="T191" s="82"/>
      <c r="U191" s="21"/>
      <c r="V191" s="113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  <c r="CJ191" s="21"/>
      <c r="CK191" s="21"/>
      <c r="CL191" s="21"/>
      <c r="CM191" s="21"/>
      <c r="CN191" s="21"/>
      <c r="CO191" s="21"/>
      <c r="CP191" s="21"/>
      <c r="CQ191" s="21"/>
      <c r="CR191" s="21"/>
      <c r="CS191" s="21"/>
      <c r="CT191" s="21"/>
      <c r="CU191" s="21"/>
      <c r="CV191" s="21"/>
      <c r="CW191" s="21"/>
      <c r="CX191" s="21"/>
      <c r="CY191" s="21"/>
      <c r="CZ191" s="21"/>
      <c r="DA191" s="21"/>
      <c r="DB191" s="21"/>
      <c r="DC191" s="21"/>
      <c r="DD191" s="21"/>
      <c r="DE191" s="21"/>
      <c r="DF191" s="21"/>
      <c r="DG191" s="21"/>
      <c r="DH191" s="21"/>
      <c r="DI191" s="21"/>
      <c r="DJ191" s="21"/>
      <c r="DK191" s="21"/>
      <c r="DL191" s="21"/>
      <c r="DM191" s="21"/>
      <c r="DN191" s="21"/>
      <c r="DO191" s="21"/>
      <c r="DP191" s="21"/>
      <c r="DQ191" s="21"/>
      <c r="DR191" s="21"/>
      <c r="DS191" s="21"/>
      <c r="DT191" s="21"/>
      <c r="DU191" s="21"/>
      <c r="DV191" s="21"/>
      <c r="DW191" s="21"/>
      <c r="DX191" s="21"/>
      <c r="DY191" s="21"/>
      <c r="DZ191" s="21"/>
      <c r="EA191" s="21"/>
      <c r="EB191" s="21"/>
      <c r="EC191" s="21"/>
      <c r="ED191" s="21"/>
      <c r="EE191" s="21"/>
      <c r="EF191" s="21"/>
      <c r="EG191" s="21"/>
      <c r="EH191" s="21"/>
      <c r="EI191" s="21"/>
      <c r="EJ191" s="21"/>
      <c r="EK191" s="21"/>
      <c r="EL191" s="21"/>
      <c r="EM191" s="21"/>
      <c r="EN191" s="21"/>
      <c r="EO191" s="21"/>
      <c r="EP191" s="21"/>
      <c r="EQ191" s="21"/>
      <c r="ER191" s="21"/>
      <c r="ES191" s="21"/>
      <c r="ET191" s="21"/>
      <c r="EU191" s="21"/>
      <c r="EV191" s="21"/>
      <c r="EW191" s="21"/>
      <c r="EX191" s="21"/>
      <c r="EY191" s="21"/>
      <c r="EZ191" s="21"/>
      <c r="FA191" s="21"/>
      <c r="FB191" s="21"/>
      <c r="FC191" s="21"/>
      <c r="FD191" s="21"/>
      <c r="FE191" s="21"/>
      <c r="FF191" s="21"/>
      <c r="FG191" s="21"/>
      <c r="FH191" s="21"/>
      <c r="FI191" s="21"/>
      <c r="FJ191" s="21"/>
      <c r="FK191" s="21"/>
      <c r="FL191" s="21"/>
      <c r="FM191" s="21"/>
      <c r="FN191" s="21"/>
      <c r="FO191" s="21"/>
      <c r="FP191" s="21"/>
      <c r="FQ191" s="21"/>
      <c r="FR191" s="21"/>
      <c r="FS191" s="21"/>
      <c r="FT191" s="21"/>
      <c r="FU191" s="21"/>
      <c r="FV191" s="21"/>
      <c r="FW191" s="21"/>
      <c r="FX191" s="21"/>
      <c r="FY191" s="21"/>
      <c r="FZ191" s="21"/>
      <c r="GA191" s="21"/>
      <c r="GB191" s="21"/>
      <c r="GC191" s="21"/>
      <c r="GD191" s="21"/>
      <c r="GE191" s="21"/>
      <c r="GF191" s="21"/>
      <c r="GG191" s="21"/>
      <c r="GH191" s="21"/>
      <c r="GI191" s="21"/>
      <c r="GJ191" s="21"/>
      <c r="GK191" s="21"/>
      <c r="GL191" s="21"/>
      <c r="GM191" s="21"/>
      <c r="GN191" s="21"/>
      <c r="GO191" s="21"/>
      <c r="GP191" s="21"/>
      <c r="GQ191" s="21"/>
      <c r="GR191" s="21"/>
      <c r="GS191" s="21"/>
      <c r="GT191" s="21"/>
      <c r="GU191" s="21"/>
      <c r="GV191" s="21"/>
      <c r="GW191" s="21"/>
      <c r="GX191" s="21"/>
      <c r="GY191" s="21"/>
      <c r="GZ191" s="21"/>
      <c r="HA191" s="21"/>
      <c r="HB191" s="21"/>
      <c r="HC191" s="21"/>
      <c r="HD191" s="21"/>
      <c r="HE191" s="21"/>
      <c r="HF191" s="21"/>
      <c r="HG191" s="21"/>
      <c r="HH191" s="21"/>
      <c r="HI191" s="21"/>
      <c r="HJ191" s="21"/>
      <c r="HK191" s="21"/>
      <c r="HL191" s="21"/>
      <c r="HM191" s="21"/>
      <c r="HN191" s="21"/>
      <c r="HO191" s="21"/>
      <c r="HP191" s="21"/>
      <c r="HQ191" s="21"/>
      <c r="HR191" s="21"/>
      <c r="HS191" s="21"/>
      <c r="HT191" s="21"/>
      <c r="HU191" s="21"/>
      <c r="HV191" s="21"/>
      <c r="HW191" s="21"/>
      <c r="HX191" s="21"/>
      <c r="HY191" s="21"/>
      <c r="HZ191" s="21"/>
      <c r="IA191" s="21"/>
      <c r="IB191" s="21"/>
      <c r="IC191" s="21"/>
      <c r="ID191" s="21"/>
      <c r="IE191" s="21"/>
      <c r="IF191" s="21"/>
      <c r="IG191" s="21"/>
      <c r="IH191" s="21"/>
      <c r="II191" s="21"/>
      <c r="IJ191" s="21"/>
      <c r="IK191" s="21"/>
    </row>
    <row r="192" spans="1:245" ht="15.75" x14ac:dyDescent="0.25">
      <c r="A192" s="23"/>
      <c r="B192" s="23"/>
      <c r="C192" s="23"/>
      <c r="D192" s="21"/>
      <c r="E192" s="21"/>
      <c r="F192" s="21"/>
      <c r="G192" s="21"/>
      <c r="H192" s="21"/>
      <c r="I192" s="85"/>
      <c r="J192" s="85"/>
      <c r="K192" s="85"/>
      <c r="L192" s="85"/>
      <c r="M192" s="85"/>
      <c r="N192" s="21"/>
      <c r="O192" s="21"/>
      <c r="P192" s="21"/>
      <c r="Q192" s="82"/>
      <c r="R192" s="82"/>
      <c r="S192" s="82"/>
      <c r="T192" s="82"/>
      <c r="U192" s="21"/>
      <c r="V192" s="113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  <c r="CM192" s="21"/>
      <c r="CN192" s="21"/>
      <c r="CO192" s="21"/>
      <c r="CP192" s="21"/>
      <c r="CQ192" s="21"/>
      <c r="CR192" s="21"/>
      <c r="CS192" s="21"/>
      <c r="CT192" s="21"/>
      <c r="CU192" s="21"/>
      <c r="CV192" s="21"/>
      <c r="CW192" s="21"/>
      <c r="CX192" s="21"/>
      <c r="CY192" s="21"/>
      <c r="CZ192" s="21"/>
      <c r="DA192" s="21"/>
      <c r="DB192" s="21"/>
      <c r="DC192" s="21"/>
      <c r="DD192" s="21"/>
      <c r="DE192" s="21"/>
      <c r="DF192" s="21"/>
      <c r="DG192" s="21"/>
      <c r="DH192" s="21"/>
      <c r="DI192" s="21"/>
      <c r="DJ192" s="21"/>
      <c r="DK192" s="21"/>
      <c r="DL192" s="21"/>
      <c r="DM192" s="21"/>
      <c r="DN192" s="21"/>
      <c r="DO192" s="21"/>
      <c r="DP192" s="21"/>
      <c r="DQ192" s="21"/>
      <c r="DR192" s="21"/>
      <c r="DS192" s="21"/>
      <c r="DT192" s="21"/>
      <c r="DU192" s="21"/>
      <c r="DV192" s="21"/>
      <c r="DW192" s="21"/>
      <c r="DX192" s="21"/>
      <c r="DY192" s="21"/>
      <c r="DZ192" s="21"/>
      <c r="EA192" s="21"/>
      <c r="EB192" s="21"/>
      <c r="EC192" s="21"/>
      <c r="ED192" s="21"/>
      <c r="EE192" s="21"/>
      <c r="EF192" s="21"/>
      <c r="EG192" s="21"/>
      <c r="EH192" s="21"/>
      <c r="EI192" s="21"/>
      <c r="EJ192" s="21"/>
      <c r="EK192" s="21"/>
      <c r="EL192" s="21"/>
      <c r="EM192" s="21"/>
      <c r="EN192" s="21"/>
      <c r="EO192" s="21"/>
      <c r="EP192" s="21"/>
      <c r="EQ192" s="21"/>
      <c r="ER192" s="21"/>
      <c r="ES192" s="21"/>
      <c r="ET192" s="21"/>
      <c r="EU192" s="21"/>
      <c r="EV192" s="21"/>
      <c r="EW192" s="21"/>
      <c r="EX192" s="21"/>
      <c r="EY192" s="21"/>
      <c r="EZ192" s="21"/>
      <c r="FA192" s="21"/>
      <c r="FB192" s="21"/>
      <c r="FC192" s="21"/>
      <c r="FD192" s="21"/>
      <c r="FE192" s="21"/>
      <c r="FF192" s="21"/>
      <c r="FG192" s="21"/>
      <c r="FH192" s="21"/>
      <c r="FI192" s="21"/>
      <c r="FJ192" s="21"/>
      <c r="FK192" s="21"/>
      <c r="FL192" s="21"/>
      <c r="FM192" s="21"/>
      <c r="FN192" s="21"/>
      <c r="FO192" s="21"/>
      <c r="FP192" s="21"/>
      <c r="FQ192" s="21"/>
      <c r="FR192" s="21"/>
      <c r="FS192" s="21"/>
      <c r="FT192" s="21"/>
      <c r="FU192" s="21"/>
      <c r="FV192" s="21"/>
      <c r="FW192" s="21"/>
      <c r="FX192" s="21"/>
      <c r="FY192" s="21"/>
      <c r="FZ192" s="21"/>
      <c r="GA192" s="21"/>
      <c r="GB192" s="21"/>
      <c r="GC192" s="21"/>
      <c r="GD192" s="21"/>
      <c r="GE192" s="21"/>
      <c r="GF192" s="21"/>
      <c r="GG192" s="21"/>
      <c r="GH192" s="21"/>
      <c r="GI192" s="21"/>
      <c r="GJ192" s="21"/>
      <c r="GK192" s="21"/>
      <c r="GL192" s="21"/>
      <c r="GM192" s="21"/>
      <c r="GN192" s="21"/>
      <c r="GO192" s="21"/>
      <c r="GP192" s="21"/>
      <c r="GQ192" s="21"/>
      <c r="GR192" s="21"/>
      <c r="GS192" s="21"/>
      <c r="GT192" s="21"/>
      <c r="GU192" s="21"/>
      <c r="GV192" s="21"/>
      <c r="GW192" s="21"/>
      <c r="GX192" s="21"/>
      <c r="GY192" s="21"/>
      <c r="GZ192" s="21"/>
      <c r="HA192" s="21"/>
      <c r="HB192" s="21"/>
      <c r="HC192" s="21"/>
      <c r="HD192" s="21"/>
      <c r="HE192" s="21"/>
      <c r="HF192" s="21"/>
      <c r="HG192" s="21"/>
      <c r="HH192" s="21"/>
      <c r="HI192" s="21"/>
      <c r="HJ192" s="21"/>
      <c r="HK192" s="21"/>
      <c r="HL192" s="21"/>
      <c r="HM192" s="21"/>
      <c r="HN192" s="21"/>
      <c r="HO192" s="21"/>
      <c r="HP192" s="21"/>
      <c r="HQ192" s="21"/>
      <c r="HR192" s="21"/>
      <c r="HS192" s="21"/>
      <c r="HT192" s="21"/>
      <c r="HU192" s="21"/>
      <c r="HV192" s="21"/>
      <c r="HW192" s="21"/>
      <c r="HX192" s="21"/>
      <c r="HY192" s="21"/>
      <c r="HZ192" s="21"/>
      <c r="IA192" s="21"/>
      <c r="IB192" s="21"/>
      <c r="IC192" s="21"/>
      <c r="ID192" s="21"/>
      <c r="IE192" s="21"/>
      <c r="IF192" s="21"/>
      <c r="IG192" s="21"/>
      <c r="IH192" s="21"/>
      <c r="II192" s="21"/>
      <c r="IJ192" s="21"/>
      <c r="IK192" s="21"/>
    </row>
    <row r="193" spans="1:245" ht="15.75" x14ac:dyDescent="0.25">
      <c r="A193" s="22"/>
      <c r="B193" s="4"/>
      <c r="C193" s="22" t="s">
        <v>319</v>
      </c>
      <c r="D193" s="22"/>
      <c r="E193" s="4"/>
      <c r="F193" s="4"/>
      <c r="G193" s="4"/>
      <c r="H193" s="4"/>
      <c r="I193" s="83"/>
      <c r="J193" s="83"/>
      <c r="K193" s="83"/>
      <c r="L193" s="83"/>
      <c r="M193" s="83"/>
      <c r="N193" s="4"/>
      <c r="O193" s="4"/>
      <c r="P193" s="4"/>
      <c r="Q193" s="84" t="s">
        <v>320</v>
      </c>
      <c r="R193" s="84"/>
      <c r="S193" s="84"/>
      <c r="T193" s="84"/>
      <c r="U193" s="4"/>
      <c r="V193" s="11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</row>
    <row r="213" spans="1:245" x14ac:dyDescent="0.25">
      <c r="B213" s="78" t="s">
        <v>321</v>
      </c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  <c r="BX213" s="35"/>
      <c r="BY213" s="35"/>
      <c r="BZ213" s="35"/>
      <c r="CA213" s="35"/>
      <c r="CB213" s="35"/>
      <c r="CC213" s="35"/>
      <c r="CD213" s="35"/>
      <c r="CE213" s="35"/>
      <c r="CF213" s="35"/>
      <c r="CG213" s="35"/>
      <c r="CH213" s="35"/>
      <c r="CI213" s="35"/>
      <c r="CJ213" s="35"/>
      <c r="CK213" s="35"/>
      <c r="CL213" s="35"/>
      <c r="CM213" s="35"/>
      <c r="CN213" s="35"/>
      <c r="CO213" s="35"/>
      <c r="CP213" s="35"/>
      <c r="CQ213" s="35"/>
      <c r="CR213" s="35"/>
      <c r="CS213" s="35"/>
      <c r="CT213" s="35"/>
      <c r="CU213" s="35"/>
      <c r="CV213" s="35"/>
      <c r="CW213" s="35"/>
      <c r="CX213" s="35"/>
      <c r="CY213" s="35"/>
      <c r="CZ213" s="35"/>
      <c r="DA213" s="35"/>
      <c r="DB213" s="35"/>
      <c r="DC213" s="35"/>
      <c r="DD213" s="35"/>
      <c r="DE213" s="35"/>
      <c r="DF213" s="35"/>
      <c r="DG213" s="35"/>
      <c r="DH213" s="35"/>
      <c r="DI213" s="35"/>
      <c r="DJ213" s="35"/>
      <c r="DK213" s="35"/>
      <c r="DL213" s="35"/>
      <c r="DM213" s="35"/>
      <c r="DN213" s="35"/>
      <c r="DO213" s="35"/>
      <c r="DP213" s="35"/>
      <c r="DQ213" s="35"/>
      <c r="DR213" s="35"/>
      <c r="DS213" s="35"/>
      <c r="DT213" s="35"/>
      <c r="DU213" s="35"/>
      <c r="DV213" s="35"/>
      <c r="DW213" s="35"/>
      <c r="DX213" s="35"/>
      <c r="DY213" s="35"/>
      <c r="DZ213" s="35"/>
      <c r="EA213" s="35"/>
      <c r="EB213" s="35"/>
      <c r="EC213" s="35"/>
      <c r="ED213" s="35"/>
      <c r="EE213" s="35"/>
      <c r="EF213" s="35"/>
      <c r="EG213" s="35"/>
      <c r="EH213" s="35"/>
      <c r="EI213" s="35"/>
      <c r="EJ213" s="35"/>
      <c r="EK213" s="35"/>
      <c r="EL213" s="35"/>
      <c r="EM213" s="35"/>
      <c r="EN213" s="35"/>
      <c r="EO213" s="35"/>
      <c r="EP213" s="35"/>
      <c r="EQ213" s="35"/>
      <c r="ER213" s="35"/>
      <c r="ES213" s="35"/>
      <c r="ET213" s="35"/>
      <c r="EU213" s="35"/>
      <c r="EV213" s="35"/>
      <c r="EW213" s="35"/>
      <c r="EX213" s="35"/>
      <c r="EY213" s="35"/>
      <c r="EZ213" s="35"/>
      <c r="FA213" s="35"/>
      <c r="FB213" s="35"/>
      <c r="FC213" s="35"/>
      <c r="FD213" s="35"/>
      <c r="FE213" s="35"/>
      <c r="FF213" s="35"/>
      <c r="FG213" s="35"/>
      <c r="FH213" s="35"/>
      <c r="FI213" s="35"/>
      <c r="FJ213" s="35"/>
      <c r="FK213" s="35"/>
      <c r="FL213" s="35"/>
      <c r="FM213" s="35"/>
      <c r="FN213" s="35"/>
      <c r="FO213" s="35"/>
      <c r="FP213" s="35"/>
      <c r="FQ213" s="35"/>
      <c r="FR213" s="35"/>
      <c r="FS213" s="35"/>
      <c r="FT213" s="35"/>
      <c r="FU213" s="35"/>
      <c r="FV213" s="35"/>
      <c r="FW213" s="35"/>
      <c r="FX213" s="35"/>
      <c r="FY213" s="35"/>
      <c r="FZ213" s="35"/>
      <c r="GA213" s="35"/>
      <c r="GB213" s="35"/>
      <c r="GC213" s="35"/>
      <c r="GD213" s="35"/>
      <c r="GE213" s="35"/>
      <c r="GF213" s="35"/>
      <c r="GG213" s="35"/>
      <c r="GH213" s="35"/>
      <c r="GI213" s="35"/>
      <c r="GJ213" s="35"/>
      <c r="GK213" s="35"/>
      <c r="GL213" s="35"/>
      <c r="GM213" s="35"/>
      <c r="GN213" s="35"/>
      <c r="GO213" s="35"/>
      <c r="GP213" s="35"/>
      <c r="GQ213" s="35"/>
      <c r="GR213" s="35"/>
      <c r="GS213" s="35"/>
      <c r="GT213" s="35"/>
      <c r="GU213" s="35"/>
      <c r="GV213" s="35"/>
      <c r="GW213" s="35"/>
      <c r="GX213" s="35"/>
      <c r="GY213" s="35"/>
      <c r="GZ213" s="35"/>
      <c r="HA213" s="35"/>
      <c r="HB213" s="35"/>
      <c r="HC213" s="35"/>
      <c r="HD213" s="35"/>
      <c r="HE213" s="35"/>
      <c r="HF213" s="35"/>
      <c r="HG213" s="35"/>
      <c r="HH213" s="35"/>
      <c r="HI213" s="35"/>
      <c r="HJ213" s="35"/>
      <c r="HK213" s="35"/>
      <c r="HL213" s="35"/>
      <c r="HM213" s="35"/>
      <c r="HN213" s="35"/>
      <c r="HO213" s="35"/>
      <c r="HP213" s="35"/>
      <c r="HQ213" s="35"/>
      <c r="HR213" s="35"/>
      <c r="HS213" s="35"/>
      <c r="HT213" s="35"/>
      <c r="HU213" s="35"/>
      <c r="HV213" s="35"/>
      <c r="HW213" s="35"/>
      <c r="HX213" s="35"/>
      <c r="HY213" s="35"/>
      <c r="HZ213" s="35"/>
      <c r="IA213" s="35"/>
      <c r="IB213" s="35"/>
      <c r="IC213" s="35"/>
      <c r="ID213" s="35"/>
      <c r="IE213" s="35"/>
      <c r="IF213" s="35"/>
      <c r="IG213" s="35"/>
      <c r="IH213" s="35"/>
      <c r="II213" s="35"/>
      <c r="IJ213" s="35"/>
      <c r="IK213" s="35"/>
    </row>
    <row r="214" spans="1:245" x14ac:dyDescent="0.25">
      <c r="A214" s="88">
        <v>39</v>
      </c>
      <c r="B214" s="88" t="s">
        <v>19</v>
      </c>
      <c r="C214" s="45">
        <v>2.41</v>
      </c>
      <c r="D214" s="45"/>
      <c r="E214" s="45">
        <v>0.3</v>
      </c>
      <c r="F214" s="45"/>
      <c r="G214" s="45"/>
      <c r="H214" s="45"/>
      <c r="I214" s="45"/>
      <c r="J214" s="45"/>
      <c r="K214" s="45"/>
      <c r="L214" s="45"/>
      <c r="M214" s="45"/>
      <c r="N214" s="46">
        <v>0.78200000000000003</v>
      </c>
      <c r="O214" s="46">
        <v>3.1920000000000002</v>
      </c>
      <c r="P214" s="47">
        <v>3670800</v>
      </c>
      <c r="Q214" s="47">
        <v>291008</v>
      </c>
      <c r="R214" s="89"/>
      <c r="S214" s="89"/>
      <c r="T214" s="89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  <c r="BX214" s="35"/>
      <c r="BY214" s="35"/>
      <c r="BZ214" s="35"/>
      <c r="CA214" s="35"/>
      <c r="CB214" s="35"/>
      <c r="CC214" s="35"/>
      <c r="CD214" s="35"/>
      <c r="CE214" s="35"/>
      <c r="CF214" s="35"/>
      <c r="CG214" s="35"/>
      <c r="CH214" s="35"/>
      <c r="CI214" s="35"/>
      <c r="CJ214" s="35"/>
      <c r="CK214" s="35"/>
      <c r="CL214" s="35"/>
      <c r="CM214" s="35"/>
      <c r="CN214" s="35"/>
      <c r="CO214" s="35"/>
      <c r="CP214" s="35"/>
      <c r="CQ214" s="35"/>
      <c r="CR214" s="35"/>
      <c r="CS214" s="35"/>
      <c r="CT214" s="35"/>
      <c r="CU214" s="35"/>
      <c r="CV214" s="35"/>
      <c r="CW214" s="35"/>
      <c r="CX214" s="35"/>
      <c r="CY214" s="35"/>
      <c r="CZ214" s="35"/>
      <c r="DA214" s="35"/>
      <c r="DB214" s="35"/>
      <c r="DC214" s="35"/>
      <c r="DD214" s="35"/>
      <c r="DE214" s="35"/>
      <c r="DF214" s="35"/>
      <c r="DG214" s="35"/>
      <c r="DH214" s="35"/>
      <c r="DI214" s="35"/>
      <c r="DJ214" s="35"/>
      <c r="DK214" s="35"/>
      <c r="DL214" s="35"/>
      <c r="DM214" s="35"/>
      <c r="DN214" s="35"/>
      <c r="DO214" s="35"/>
      <c r="DP214" s="35"/>
      <c r="DQ214" s="35"/>
      <c r="DR214" s="35"/>
      <c r="DS214" s="35"/>
      <c r="DT214" s="35"/>
      <c r="DU214" s="35"/>
      <c r="DV214" s="35"/>
      <c r="DW214" s="35"/>
      <c r="DX214" s="35"/>
      <c r="DY214" s="35"/>
      <c r="DZ214" s="35"/>
      <c r="EA214" s="35"/>
      <c r="EB214" s="35"/>
      <c r="EC214" s="35"/>
      <c r="ED214" s="35"/>
      <c r="EE214" s="35"/>
      <c r="EF214" s="35"/>
      <c r="EG214" s="35"/>
      <c r="EH214" s="35"/>
      <c r="EI214" s="35"/>
      <c r="EJ214" s="35"/>
      <c r="EK214" s="35"/>
      <c r="EL214" s="35"/>
      <c r="EM214" s="35"/>
      <c r="EN214" s="35"/>
      <c r="EO214" s="35"/>
      <c r="EP214" s="35"/>
      <c r="EQ214" s="35"/>
      <c r="ER214" s="35"/>
      <c r="ES214" s="35"/>
      <c r="ET214" s="35"/>
      <c r="EU214" s="35"/>
      <c r="EV214" s="35"/>
      <c r="EW214" s="35"/>
      <c r="EX214" s="35"/>
      <c r="EY214" s="35"/>
      <c r="EZ214" s="35"/>
      <c r="FA214" s="35"/>
      <c r="FB214" s="35"/>
      <c r="FC214" s="35"/>
      <c r="FD214" s="35"/>
      <c r="FE214" s="35"/>
      <c r="FF214" s="35"/>
      <c r="FG214" s="35"/>
      <c r="FH214" s="35"/>
      <c r="FI214" s="35"/>
      <c r="FJ214" s="35"/>
      <c r="FK214" s="35"/>
      <c r="FL214" s="35"/>
      <c r="FM214" s="35"/>
      <c r="FN214" s="35"/>
      <c r="FO214" s="35"/>
      <c r="FP214" s="35"/>
      <c r="FQ214" s="35"/>
      <c r="FR214" s="35"/>
      <c r="FS214" s="35"/>
      <c r="FT214" s="35"/>
      <c r="FU214" s="35"/>
      <c r="FV214" s="35"/>
      <c r="FW214" s="35"/>
      <c r="FX214" s="35"/>
      <c r="FY214" s="35"/>
      <c r="FZ214" s="35"/>
      <c r="GA214" s="35"/>
      <c r="GB214" s="35"/>
      <c r="GC214" s="35"/>
      <c r="GD214" s="35"/>
      <c r="GE214" s="35"/>
      <c r="GF214" s="35"/>
      <c r="GG214" s="35"/>
      <c r="GH214" s="35"/>
      <c r="GI214" s="35"/>
      <c r="GJ214" s="35"/>
      <c r="GK214" s="35"/>
      <c r="GL214" s="35"/>
      <c r="GM214" s="35"/>
      <c r="GN214" s="35"/>
      <c r="GO214" s="35"/>
      <c r="GP214" s="35"/>
      <c r="GQ214" s="35"/>
      <c r="GR214" s="35"/>
      <c r="GS214" s="35"/>
      <c r="GT214" s="35"/>
      <c r="GU214" s="35"/>
      <c r="GV214" s="35"/>
      <c r="GW214" s="35"/>
      <c r="GX214" s="35"/>
      <c r="GY214" s="35"/>
      <c r="GZ214" s="35"/>
      <c r="HA214" s="35"/>
      <c r="HB214" s="35"/>
      <c r="HC214" s="35"/>
      <c r="HD214" s="35"/>
      <c r="HE214" s="35"/>
      <c r="HF214" s="35"/>
      <c r="HG214" s="35"/>
      <c r="HH214" s="35"/>
      <c r="HI214" s="35"/>
      <c r="HJ214" s="35"/>
      <c r="HK214" s="35"/>
      <c r="HL214" s="35"/>
      <c r="HM214" s="35"/>
      <c r="HN214" s="35"/>
      <c r="HO214" s="35"/>
      <c r="HP214" s="35"/>
      <c r="HQ214" s="35"/>
      <c r="HR214" s="35"/>
      <c r="HS214" s="35"/>
      <c r="HT214" s="35"/>
      <c r="HU214" s="35"/>
      <c r="HV214" s="35"/>
      <c r="HW214" s="35"/>
      <c r="HX214" s="35"/>
      <c r="HY214" s="35"/>
      <c r="HZ214" s="35"/>
      <c r="IA214" s="35"/>
      <c r="IB214" s="35"/>
      <c r="IC214" s="35"/>
      <c r="ID214" s="35"/>
      <c r="IE214" s="35"/>
      <c r="IF214" s="35"/>
      <c r="IG214" s="35"/>
      <c r="IH214" s="35"/>
      <c r="II214" s="35"/>
      <c r="IJ214" s="35"/>
      <c r="IK214" s="35"/>
    </row>
    <row r="215" spans="1:245" x14ac:dyDescent="0.25">
      <c r="A215" s="88">
        <v>55</v>
      </c>
      <c r="B215" s="88" t="s">
        <v>322</v>
      </c>
      <c r="C215" s="45">
        <v>2.2599999999999998</v>
      </c>
      <c r="D215" s="45"/>
      <c r="E215" s="45">
        <v>0.3</v>
      </c>
      <c r="F215" s="45"/>
      <c r="G215" s="45"/>
      <c r="H215" s="45"/>
      <c r="I215" s="45"/>
      <c r="J215" s="45"/>
      <c r="K215" s="45"/>
      <c r="L215" s="45">
        <v>0.3</v>
      </c>
      <c r="M215" s="45"/>
      <c r="N215" s="46">
        <v>1.956</v>
      </c>
      <c r="O215" s="46">
        <v>4.2160000000000002</v>
      </c>
      <c r="P215" s="47">
        <v>4848400</v>
      </c>
      <c r="Q215" s="47">
        <v>272895</v>
      </c>
      <c r="R215" s="90"/>
      <c r="S215" s="90"/>
      <c r="T215" s="90"/>
      <c r="U215" s="91"/>
      <c r="V215" s="115"/>
      <c r="W215" s="91"/>
      <c r="X215" s="91"/>
      <c r="Y215" s="91"/>
      <c r="Z215" s="91"/>
      <c r="AA215" s="91"/>
      <c r="AB215" s="91"/>
      <c r="AC215" s="91"/>
      <c r="AD215" s="91"/>
      <c r="AE215" s="91"/>
      <c r="AF215" s="91"/>
      <c r="AG215" s="91"/>
      <c r="AH215" s="91"/>
      <c r="AI215" s="91"/>
      <c r="AJ215" s="91"/>
      <c r="AK215" s="91"/>
      <c r="AL215" s="91"/>
      <c r="AM215" s="91"/>
      <c r="AN215" s="91"/>
      <c r="AO215" s="91"/>
      <c r="AP215" s="91"/>
      <c r="AQ215" s="91"/>
      <c r="AR215" s="91"/>
      <c r="AS215" s="48"/>
      <c r="AT215" s="48"/>
      <c r="AU215" s="48"/>
      <c r="AV215" s="48"/>
      <c r="AW215" s="48"/>
      <c r="AX215" s="48"/>
      <c r="AY215" s="48"/>
      <c r="AZ215" s="48"/>
      <c r="BA215" s="48"/>
      <c r="BB215" s="48"/>
      <c r="BC215" s="48"/>
      <c r="BD215" s="48"/>
      <c r="BE215" s="48"/>
      <c r="BF215" s="48"/>
      <c r="BG215" s="48"/>
      <c r="BH215" s="48"/>
      <c r="BI215" s="48"/>
      <c r="BJ215" s="48"/>
      <c r="BK215" s="48"/>
      <c r="BL215" s="48"/>
      <c r="BM215" s="48"/>
      <c r="BN215" s="48"/>
      <c r="BO215" s="48"/>
      <c r="BP215" s="48"/>
      <c r="BQ215" s="48"/>
      <c r="BR215" s="48"/>
      <c r="BS215" s="48"/>
      <c r="BT215" s="48"/>
      <c r="BU215" s="48"/>
      <c r="BV215" s="48"/>
      <c r="BW215" s="48"/>
      <c r="BX215" s="48"/>
      <c r="BY215" s="48"/>
      <c r="BZ215" s="48"/>
      <c r="CA215" s="48"/>
      <c r="CB215" s="48"/>
      <c r="CC215" s="48"/>
      <c r="CD215" s="48"/>
      <c r="CE215" s="48"/>
      <c r="CF215" s="48"/>
      <c r="CG215" s="48"/>
      <c r="CH215" s="48"/>
      <c r="CI215" s="48"/>
      <c r="CJ215" s="48"/>
      <c r="CK215" s="48"/>
      <c r="CL215" s="48"/>
      <c r="CM215" s="48"/>
      <c r="CN215" s="48"/>
      <c r="CO215" s="48"/>
      <c r="CP215" s="48"/>
      <c r="CQ215" s="48"/>
      <c r="CR215" s="48"/>
      <c r="CS215" s="48"/>
      <c r="CT215" s="48"/>
      <c r="CU215" s="48"/>
      <c r="CV215" s="48"/>
      <c r="CW215" s="48"/>
      <c r="CX215" s="48"/>
      <c r="CY215" s="48"/>
      <c r="CZ215" s="48"/>
      <c r="DA215" s="48"/>
      <c r="DB215" s="48"/>
      <c r="DC215" s="48"/>
      <c r="DD215" s="48"/>
      <c r="DE215" s="48"/>
      <c r="DF215" s="48"/>
      <c r="DG215" s="48"/>
      <c r="DH215" s="48"/>
      <c r="DI215" s="48"/>
      <c r="DJ215" s="48"/>
      <c r="DK215" s="48"/>
      <c r="DL215" s="48"/>
      <c r="DM215" s="48"/>
      <c r="DN215" s="48"/>
      <c r="DO215" s="48"/>
      <c r="DP215" s="48"/>
      <c r="DQ215" s="48"/>
      <c r="DR215" s="48"/>
      <c r="DS215" s="48"/>
      <c r="DT215" s="48"/>
      <c r="DU215" s="48"/>
      <c r="DV215" s="48"/>
      <c r="DW215" s="48"/>
      <c r="DX215" s="48"/>
      <c r="DY215" s="48"/>
      <c r="DZ215" s="48"/>
      <c r="EA215" s="48"/>
      <c r="EB215" s="48"/>
      <c r="EC215" s="48"/>
      <c r="ED215" s="48"/>
      <c r="EE215" s="48"/>
      <c r="EF215" s="48"/>
      <c r="EG215" s="48"/>
      <c r="EH215" s="48"/>
      <c r="EI215" s="48"/>
      <c r="EJ215" s="48"/>
      <c r="EK215" s="48"/>
      <c r="EL215" s="48"/>
      <c r="EM215" s="48"/>
      <c r="EN215" s="48"/>
      <c r="EO215" s="48"/>
      <c r="EP215" s="48"/>
      <c r="EQ215" s="48"/>
      <c r="ER215" s="48"/>
      <c r="ES215" s="48"/>
      <c r="ET215" s="48"/>
      <c r="EU215" s="48"/>
      <c r="EV215" s="48"/>
      <c r="EW215" s="48"/>
      <c r="EX215" s="48"/>
      <c r="EY215" s="48"/>
      <c r="EZ215" s="48"/>
      <c r="FA215" s="48"/>
      <c r="FB215" s="48"/>
      <c r="FC215" s="48"/>
      <c r="FD215" s="48"/>
      <c r="FE215" s="48"/>
      <c r="FF215" s="48"/>
      <c r="FG215" s="48"/>
      <c r="FH215" s="48"/>
      <c r="FI215" s="48"/>
      <c r="FJ215" s="48"/>
      <c r="FK215" s="48"/>
      <c r="FL215" s="48"/>
      <c r="FM215" s="48"/>
      <c r="FN215" s="48"/>
      <c r="FO215" s="48"/>
      <c r="FP215" s="48"/>
      <c r="FQ215" s="48"/>
      <c r="FR215" s="48"/>
      <c r="FS215" s="48"/>
      <c r="FT215" s="48"/>
      <c r="FU215" s="48"/>
      <c r="FV215" s="48"/>
      <c r="FW215" s="48"/>
      <c r="FX215" s="48"/>
      <c r="FY215" s="48"/>
      <c r="FZ215" s="48"/>
      <c r="GA215" s="48"/>
      <c r="GB215" s="48"/>
      <c r="GC215" s="48"/>
      <c r="GD215" s="48"/>
      <c r="GE215" s="48"/>
      <c r="GF215" s="48"/>
      <c r="GG215" s="48"/>
      <c r="GH215" s="48"/>
      <c r="GI215" s="48"/>
      <c r="GJ215" s="48"/>
      <c r="GK215" s="48"/>
      <c r="GL215" s="48"/>
      <c r="GM215" s="48"/>
      <c r="GN215" s="48"/>
      <c r="GO215" s="48"/>
      <c r="GP215" s="48"/>
      <c r="GQ215" s="48"/>
      <c r="GR215" s="48"/>
      <c r="GS215" s="48"/>
      <c r="GT215" s="48"/>
      <c r="GU215" s="48"/>
      <c r="GV215" s="48"/>
      <c r="GW215" s="48"/>
      <c r="GX215" s="48"/>
      <c r="GY215" s="48"/>
      <c r="GZ215" s="48"/>
      <c r="HA215" s="48"/>
      <c r="HB215" s="48"/>
      <c r="HC215" s="48"/>
      <c r="HD215" s="48"/>
      <c r="HE215" s="48"/>
      <c r="HF215" s="48"/>
      <c r="HG215" s="48"/>
      <c r="HH215" s="48"/>
      <c r="HI215" s="48"/>
      <c r="HJ215" s="48"/>
      <c r="HK215" s="48"/>
      <c r="HL215" s="48"/>
      <c r="HM215" s="48"/>
      <c r="HN215" s="48"/>
      <c r="HO215" s="48"/>
      <c r="HP215" s="48"/>
      <c r="HQ215" s="48"/>
      <c r="HR215" s="48"/>
      <c r="HS215" s="48"/>
      <c r="HT215" s="48"/>
      <c r="HU215" s="48"/>
      <c r="HV215" s="48"/>
      <c r="HW215" s="48"/>
      <c r="HX215" s="48"/>
      <c r="HY215" s="48"/>
      <c r="HZ215" s="48"/>
      <c r="IA215" s="48"/>
      <c r="IB215" s="48"/>
      <c r="IC215" s="48"/>
      <c r="ID215" s="48"/>
      <c r="IE215" s="48"/>
      <c r="IF215" s="48"/>
      <c r="IG215" s="48"/>
      <c r="IH215" s="48"/>
      <c r="II215" s="48"/>
      <c r="IJ215" s="48"/>
      <c r="IK215" s="48"/>
    </row>
    <row r="217" spans="1:245" x14ac:dyDescent="0.25">
      <c r="B217" s="78" t="s">
        <v>323</v>
      </c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/>
      <c r="BS217" s="35"/>
      <c r="BT217" s="35"/>
      <c r="BU217" s="35"/>
      <c r="BV217" s="35"/>
      <c r="BW217" s="35"/>
      <c r="BX217" s="35"/>
      <c r="BY217" s="35"/>
      <c r="BZ217" s="35"/>
      <c r="CA217" s="35"/>
      <c r="CB217" s="35"/>
      <c r="CC217" s="35"/>
      <c r="CD217" s="35"/>
      <c r="CE217" s="35"/>
      <c r="CF217" s="35"/>
      <c r="CG217" s="35"/>
      <c r="CH217" s="35"/>
      <c r="CI217" s="35"/>
      <c r="CJ217" s="35"/>
      <c r="CK217" s="35"/>
      <c r="CL217" s="35"/>
      <c r="CM217" s="35"/>
      <c r="CN217" s="35"/>
      <c r="CO217" s="35"/>
      <c r="CP217" s="35"/>
      <c r="CQ217" s="35"/>
      <c r="CR217" s="35"/>
      <c r="CS217" s="35"/>
      <c r="CT217" s="35"/>
      <c r="CU217" s="35"/>
      <c r="CV217" s="35"/>
      <c r="CW217" s="35"/>
      <c r="CX217" s="35"/>
      <c r="CY217" s="35"/>
      <c r="CZ217" s="35"/>
      <c r="DA217" s="35"/>
      <c r="DB217" s="35"/>
      <c r="DC217" s="35"/>
      <c r="DD217" s="35"/>
      <c r="DE217" s="35"/>
      <c r="DF217" s="35"/>
      <c r="DG217" s="35"/>
      <c r="DH217" s="35"/>
      <c r="DI217" s="35"/>
      <c r="DJ217" s="35"/>
      <c r="DK217" s="35"/>
      <c r="DL217" s="35"/>
      <c r="DM217" s="35"/>
      <c r="DN217" s="35"/>
      <c r="DO217" s="35"/>
      <c r="DP217" s="35"/>
      <c r="DQ217" s="35"/>
      <c r="DR217" s="35"/>
      <c r="DS217" s="35"/>
      <c r="DT217" s="35"/>
      <c r="DU217" s="35"/>
      <c r="DV217" s="35"/>
      <c r="DW217" s="35"/>
      <c r="DX217" s="35"/>
      <c r="DY217" s="35"/>
      <c r="DZ217" s="35"/>
      <c r="EA217" s="35"/>
      <c r="EB217" s="35"/>
      <c r="EC217" s="35"/>
      <c r="ED217" s="35"/>
      <c r="EE217" s="35"/>
      <c r="EF217" s="35"/>
      <c r="EG217" s="35"/>
      <c r="EH217" s="35"/>
      <c r="EI217" s="35"/>
      <c r="EJ217" s="35"/>
      <c r="EK217" s="35"/>
      <c r="EL217" s="35"/>
      <c r="EM217" s="35"/>
      <c r="EN217" s="35"/>
      <c r="EO217" s="35"/>
      <c r="EP217" s="35"/>
      <c r="EQ217" s="35"/>
      <c r="ER217" s="35"/>
      <c r="ES217" s="35"/>
      <c r="ET217" s="35"/>
      <c r="EU217" s="35"/>
      <c r="EV217" s="35"/>
      <c r="EW217" s="35"/>
      <c r="EX217" s="35"/>
      <c r="EY217" s="35"/>
      <c r="EZ217" s="35"/>
      <c r="FA217" s="35"/>
      <c r="FB217" s="35"/>
      <c r="FC217" s="35"/>
      <c r="FD217" s="35"/>
      <c r="FE217" s="35"/>
      <c r="FF217" s="35"/>
      <c r="FG217" s="35"/>
      <c r="FH217" s="35"/>
      <c r="FI217" s="35"/>
      <c r="FJ217" s="35"/>
      <c r="FK217" s="35"/>
      <c r="FL217" s="35"/>
      <c r="FM217" s="35"/>
      <c r="FN217" s="35"/>
      <c r="FO217" s="35"/>
      <c r="FP217" s="35"/>
      <c r="FQ217" s="35"/>
      <c r="FR217" s="35"/>
      <c r="FS217" s="35"/>
      <c r="FT217" s="35"/>
      <c r="FU217" s="35"/>
      <c r="FV217" s="35"/>
      <c r="FW217" s="35"/>
      <c r="FX217" s="35"/>
      <c r="FY217" s="35"/>
      <c r="FZ217" s="35"/>
      <c r="GA217" s="35"/>
      <c r="GB217" s="35"/>
      <c r="GC217" s="35"/>
      <c r="GD217" s="35"/>
      <c r="GE217" s="35"/>
      <c r="GF217" s="35"/>
      <c r="GG217" s="35"/>
      <c r="GH217" s="35"/>
      <c r="GI217" s="35"/>
      <c r="GJ217" s="35"/>
      <c r="GK217" s="35"/>
      <c r="GL217" s="35"/>
      <c r="GM217" s="35"/>
      <c r="GN217" s="35"/>
      <c r="GO217" s="35"/>
      <c r="GP217" s="35"/>
      <c r="GQ217" s="35"/>
      <c r="GR217" s="35"/>
      <c r="GS217" s="35"/>
      <c r="GT217" s="35"/>
      <c r="GU217" s="35"/>
      <c r="GV217" s="35"/>
      <c r="GW217" s="35"/>
      <c r="GX217" s="35"/>
      <c r="GY217" s="35"/>
      <c r="GZ217" s="35"/>
      <c r="HA217" s="35"/>
      <c r="HB217" s="35"/>
      <c r="HC217" s="35"/>
      <c r="HD217" s="35"/>
      <c r="HE217" s="35"/>
      <c r="HF217" s="35"/>
      <c r="HG217" s="35"/>
      <c r="HH217" s="35"/>
      <c r="HI217" s="35"/>
      <c r="HJ217" s="35"/>
      <c r="HK217" s="35"/>
      <c r="HL217" s="35"/>
      <c r="HM217" s="35"/>
      <c r="HN217" s="35"/>
      <c r="HO217" s="35"/>
      <c r="HP217" s="35"/>
      <c r="HQ217" s="35"/>
      <c r="HR217" s="35"/>
      <c r="HS217" s="35"/>
      <c r="HT217" s="35"/>
      <c r="HU217" s="35"/>
      <c r="HV217" s="35"/>
      <c r="HW217" s="35"/>
      <c r="HX217" s="35"/>
      <c r="HY217" s="35"/>
      <c r="HZ217" s="35"/>
      <c r="IA217" s="35"/>
      <c r="IB217" s="35"/>
      <c r="IC217" s="35"/>
      <c r="ID217" s="35"/>
      <c r="IE217" s="35"/>
      <c r="IF217" s="35"/>
      <c r="IG217" s="35"/>
      <c r="IH217" s="35"/>
      <c r="II217" s="35"/>
      <c r="IJ217" s="35"/>
      <c r="IK217" s="35"/>
    </row>
    <row r="218" spans="1:245" x14ac:dyDescent="0.25">
      <c r="A218" s="88">
        <v>61</v>
      </c>
      <c r="B218" s="88" t="s">
        <v>57</v>
      </c>
      <c r="C218" s="45">
        <v>2.46</v>
      </c>
      <c r="D218" s="45"/>
      <c r="E218" s="45">
        <v>0.3</v>
      </c>
      <c r="F218" s="45"/>
      <c r="G218" s="45"/>
      <c r="H218" s="45"/>
      <c r="I218" s="45"/>
      <c r="J218" s="45"/>
      <c r="K218" s="45"/>
      <c r="L218" s="45"/>
      <c r="M218" s="45"/>
      <c r="N218" s="46">
        <v>1.53</v>
      </c>
      <c r="O218" s="46">
        <v>3.99</v>
      </c>
      <c r="P218" s="47">
        <v>4827900</v>
      </c>
      <c r="Q218" s="47">
        <v>312543</v>
      </c>
      <c r="R218" s="92"/>
      <c r="S218" s="92"/>
      <c r="T218" s="92"/>
      <c r="U218" s="93"/>
      <c r="V218" s="116"/>
      <c r="W218" s="93"/>
      <c r="X218" s="93"/>
      <c r="Y218" s="93"/>
      <c r="Z218" s="93"/>
      <c r="AA218" s="93"/>
      <c r="AB218" s="93"/>
      <c r="AC218" s="93"/>
      <c r="AD218" s="93"/>
      <c r="AE218" s="93"/>
      <c r="AF218" s="93"/>
      <c r="AG218" s="93"/>
      <c r="AH218" s="93"/>
      <c r="AI218" s="93"/>
      <c r="AJ218" s="93"/>
      <c r="AK218" s="93"/>
      <c r="AL218" s="93"/>
      <c r="AM218" s="93"/>
      <c r="AN218" s="93"/>
      <c r="AO218" s="93"/>
      <c r="AP218" s="93"/>
      <c r="AQ218" s="93"/>
      <c r="AR218" s="93"/>
      <c r="AS218" s="94"/>
      <c r="AT218" s="94"/>
      <c r="AU218" s="94"/>
      <c r="AV218" s="94"/>
      <c r="AW218" s="94"/>
      <c r="AX218" s="94"/>
      <c r="AY218" s="94"/>
      <c r="AZ218" s="94"/>
      <c r="BA218" s="94"/>
      <c r="BB218" s="94"/>
      <c r="BC218" s="94"/>
      <c r="BD218" s="94"/>
      <c r="BE218" s="94"/>
      <c r="BF218" s="94"/>
      <c r="BG218" s="94"/>
      <c r="BH218" s="94"/>
      <c r="BI218" s="94"/>
      <c r="BJ218" s="94"/>
      <c r="BK218" s="94"/>
      <c r="BL218" s="94"/>
      <c r="BM218" s="94"/>
      <c r="BN218" s="94"/>
      <c r="BO218" s="94"/>
      <c r="BP218" s="94"/>
      <c r="BQ218" s="94"/>
      <c r="BR218" s="94"/>
      <c r="BS218" s="94"/>
      <c r="BT218" s="94"/>
      <c r="BU218" s="94"/>
      <c r="BV218" s="94"/>
      <c r="BW218" s="94"/>
      <c r="BX218" s="94"/>
      <c r="BY218" s="94"/>
      <c r="BZ218" s="94"/>
      <c r="CA218" s="94"/>
      <c r="CB218" s="94"/>
      <c r="CC218" s="94"/>
      <c r="CD218" s="94"/>
      <c r="CE218" s="94"/>
      <c r="CF218" s="94"/>
      <c r="CG218" s="94"/>
      <c r="CH218" s="94"/>
      <c r="CI218" s="94"/>
      <c r="CJ218" s="94"/>
      <c r="CK218" s="94"/>
      <c r="CL218" s="94"/>
      <c r="CM218" s="94"/>
      <c r="CN218" s="94"/>
      <c r="CO218" s="94"/>
      <c r="CP218" s="94"/>
      <c r="CQ218" s="94"/>
      <c r="CR218" s="94"/>
      <c r="CS218" s="94"/>
      <c r="CT218" s="94"/>
      <c r="CU218" s="94"/>
      <c r="CV218" s="94"/>
      <c r="CW218" s="94"/>
      <c r="CX218" s="94"/>
      <c r="CY218" s="94"/>
      <c r="CZ218" s="94"/>
      <c r="DA218" s="94"/>
      <c r="DB218" s="94"/>
      <c r="DC218" s="94"/>
      <c r="DD218" s="94"/>
      <c r="DE218" s="94"/>
      <c r="DF218" s="94"/>
      <c r="DG218" s="94"/>
      <c r="DH218" s="94"/>
      <c r="DI218" s="94"/>
      <c r="DJ218" s="94"/>
      <c r="DK218" s="94"/>
      <c r="DL218" s="94"/>
      <c r="DM218" s="94"/>
      <c r="DN218" s="94"/>
      <c r="DO218" s="94"/>
      <c r="DP218" s="94"/>
      <c r="DQ218" s="94"/>
      <c r="DR218" s="94"/>
      <c r="DS218" s="94"/>
      <c r="DT218" s="94"/>
      <c r="DU218" s="94"/>
      <c r="DV218" s="94"/>
      <c r="DW218" s="94"/>
      <c r="DX218" s="94"/>
      <c r="DY218" s="94"/>
      <c r="DZ218" s="94"/>
      <c r="EA218" s="94"/>
      <c r="EB218" s="94"/>
      <c r="EC218" s="94"/>
      <c r="ED218" s="94"/>
      <c r="EE218" s="94"/>
      <c r="EF218" s="94"/>
      <c r="EG218" s="94"/>
      <c r="EH218" s="94"/>
      <c r="EI218" s="94"/>
      <c r="EJ218" s="94"/>
      <c r="EK218" s="94"/>
      <c r="EL218" s="94"/>
      <c r="EM218" s="94"/>
      <c r="EN218" s="94"/>
      <c r="EO218" s="94"/>
      <c r="EP218" s="94"/>
      <c r="EQ218" s="94"/>
      <c r="ER218" s="94"/>
      <c r="ES218" s="94"/>
      <c r="ET218" s="94"/>
      <c r="EU218" s="94"/>
      <c r="EV218" s="94"/>
      <c r="EW218" s="94"/>
      <c r="EX218" s="94"/>
      <c r="EY218" s="94"/>
      <c r="EZ218" s="94"/>
      <c r="FA218" s="94"/>
      <c r="FB218" s="94"/>
      <c r="FC218" s="94"/>
      <c r="FD218" s="94"/>
      <c r="FE218" s="94"/>
      <c r="FF218" s="94"/>
      <c r="FG218" s="94"/>
      <c r="FH218" s="94"/>
      <c r="FI218" s="94"/>
      <c r="FJ218" s="94"/>
      <c r="FK218" s="94"/>
      <c r="FL218" s="94"/>
      <c r="FM218" s="94"/>
      <c r="FN218" s="94"/>
      <c r="FO218" s="94"/>
      <c r="FP218" s="94"/>
      <c r="FQ218" s="94"/>
      <c r="FR218" s="94"/>
      <c r="FS218" s="94"/>
      <c r="FT218" s="94"/>
      <c r="FU218" s="94"/>
      <c r="FV218" s="94"/>
      <c r="FW218" s="94"/>
      <c r="FX218" s="94"/>
      <c r="FY218" s="94"/>
      <c r="FZ218" s="94"/>
      <c r="GA218" s="94"/>
      <c r="GB218" s="94"/>
      <c r="GC218" s="94"/>
      <c r="GD218" s="94"/>
      <c r="GE218" s="94"/>
      <c r="GF218" s="94"/>
      <c r="GG218" s="94"/>
      <c r="GH218" s="94"/>
      <c r="GI218" s="94"/>
      <c r="GJ218" s="94"/>
      <c r="GK218" s="94"/>
      <c r="GL218" s="94"/>
      <c r="GM218" s="94"/>
      <c r="GN218" s="94"/>
      <c r="GO218" s="94"/>
      <c r="GP218" s="94"/>
      <c r="GQ218" s="94"/>
      <c r="GR218" s="94"/>
      <c r="GS218" s="94"/>
      <c r="GT218" s="94"/>
      <c r="GU218" s="94"/>
      <c r="GV218" s="94"/>
      <c r="GW218" s="94"/>
      <c r="GX218" s="94"/>
      <c r="GY218" s="94"/>
      <c r="GZ218" s="94"/>
      <c r="HA218" s="94"/>
      <c r="HB218" s="94"/>
      <c r="HC218" s="94"/>
      <c r="HD218" s="94"/>
      <c r="HE218" s="94"/>
      <c r="HF218" s="94"/>
      <c r="HG218" s="94"/>
      <c r="HH218" s="94"/>
      <c r="HI218" s="94"/>
      <c r="HJ218" s="94"/>
      <c r="HK218" s="94"/>
      <c r="HL218" s="94"/>
      <c r="HM218" s="94"/>
      <c r="HN218" s="94"/>
      <c r="HO218" s="94"/>
      <c r="HP218" s="94"/>
      <c r="HQ218" s="94"/>
      <c r="HR218" s="94"/>
      <c r="HS218" s="94"/>
      <c r="HT218" s="94"/>
      <c r="HU218" s="94"/>
      <c r="HV218" s="94"/>
      <c r="HW218" s="94"/>
      <c r="HX218" s="94"/>
      <c r="HY218" s="94"/>
      <c r="HZ218" s="94"/>
      <c r="IA218" s="94"/>
      <c r="IB218" s="94"/>
      <c r="IC218" s="94"/>
      <c r="ID218" s="94"/>
      <c r="IE218" s="94"/>
      <c r="IF218" s="94"/>
      <c r="IG218" s="94"/>
      <c r="IH218" s="94"/>
      <c r="II218" s="94"/>
      <c r="IJ218" s="94"/>
      <c r="IK218" s="94"/>
    </row>
  </sheetData>
  <mergeCells count="23">
    <mergeCell ref="J6:K6"/>
    <mergeCell ref="L6:L7"/>
    <mergeCell ref="M6:M7"/>
    <mergeCell ref="N6:N7"/>
    <mergeCell ref="V5:V7"/>
    <mergeCell ref="D6:D7"/>
    <mergeCell ref="E6:E7"/>
    <mergeCell ref="F6:F7"/>
    <mergeCell ref="G6:H6"/>
    <mergeCell ref="I6:I7"/>
    <mergeCell ref="S5:S7"/>
    <mergeCell ref="T5:T7"/>
    <mergeCell ref="U5:U7"/>
    <mergeCell ref="A3:U3"/>
    <mergeCell ref="A4:U4"/>
    <mergeCell ref="A5:A7"/>
    <mergeCell ref="B5:B7"/>
    <mergeCell ref="C5:C7"/>
    <mergeCell ref="D5:N5"/>
    <mergeCell ref="O5:O7"/>
    <mergeCell ref="P5:P7"/>
    <mergeCell ref="Q5:Q7"/>
    <mergeCell ref="R5:R7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TỔNG HỢP - chuyển tiền vào TK</vt:lpstr>
      <vt:lpstr>BẢNG TÍNH TRUY LĨNH LTT 1490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2020-02-19T03:10:04Z</cp:lastPrinted>
  <dcterms:created xsi:type="dcterms:W3CDTF">2020-02-19T02:31:27Z</dcterms:created>
  <dcterms:modified xsi:type="dcterms:W3CDTF">2020-02-19T03:31:57Z</dcterms:modified>
</cp:coreProperties>
</file>