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255" windowWidth="20115" windowHeight="7815" activeTab="2"/>
  </bookViews>
  <sheets>
    <sheet name="tăng phụ cấp thâm niên" sheetId="14" r:id="rId1"/>
    <sheet name="PV 116 lưu" sheetId="13" r:id="rId2"/>
    <sheet name="thay đổi PC huyện" sheetId="12" r:id="rId3"/>
    <sheet name="PV châu bình" sheetId="1" r:id="rId4"/>
    <sheet name="vào vùng KTKK" sheetId="3" r:id="rId5"/>
    <sheet name="thay đổi PC xã" sheetId="4" r:id="rId6"/>
    <sheet name="nâng lương ttyt" sheetId="5" r:id="rId7"/>
    <sheet name="Nâng lương trạm" sheetId="6" r:id="rId8"/>
    <sheet name="VKTTYT" sheetId="7" r:id="rId9"/>
    <sheet name="giảm thu hút" sheetId="8" r:id="rId10"/>
    <sheet name="bổ sung quỹ lương" sheetId="9" r:id="rId11"/>
    <sheet name="BSPC Châu Bình" sheetId="10" r:id="rId12"/>
    <sheet name="Sheet1" sheetId="15" r:id="rId13"/>
  </sheets>
  <calcPr calcId="125725"/>
</workbook>
</file>

<file path=xl/calcChain.xml><?xml version="1.0" encoding="utf-8"?>
<calcChain xmlns="http://schemas.openxmlformats.org/spreadsheetml/2006/main">
  <c r="Q20" i="12"/>
  <c r="G55"/>
  <c r="Q52"/>
  <c r="Q53"/>
  <c r="Q54"/>
  <c r="Q55"/>
  <c r="G52"/>
  <c r="Q50"/>
  <c r="Q51"/>
  <c r="G14"/>
  <c r="G28"/>
  <c r="G30"/>
  <c r="G32"/>
  <c r="G33"/>
  <c r="G36"/>
  <c r="G58"/>
  <c r="G25"/>
  <c r="R33" i="8" l="1"/>
  <c r="R34"/>
  <c r="R31"/>
  <c r="R13"/>
  <c r="R14"/>
  <c r="R15"/>
  <c r="R17"/>
  <c r="R18"/>
  <c r="R19"/>
  <c r="R20"/>
  <c r="R21"/>
  <c r="R23"/>
  <c r="R24"/>
  <c r="R25"/>
  <c r="R26"/>
  <c r="R27"/>
  <c r="R29"/>
  <c r="R30"/>
  <c r="R12"/>
  <c r="R11"/>
  <c r="P33"/>
  <c r="P34"/>
  <c r="P12"/>
  <c r="P13"/>
  <c r="P14"/>
  <c r="P15"/>
  <c r="P17"/>
  <c r="P18"/>
  <c r="P19"/>
  <c r="P20"/>
  <c r="P21"/>
  <c r="P23"/>
  <c r="P24"/>
  <c r="P25"/>
  <c r="P27"/>
  <c r="P29"/>
  <c r="P30"/>
  <c r="P31"/>
  <c r="G13"/>
  <c r="G23"/>
  <c r="G11"/>
  <c r="P11"/>
  <c r="M19" i="9" l="1"/>
  <c r="J15" i="12" l="1"/>
  <c r="Q19"/>
  <c r="Q22"/>
  <c r="Q23"/>
  <c r="Q24"/>
  <c r="Q25"/>
  <c r="Q27"/>
  <c r="Q31"/>
  <c r="Q32"/>
  <c r="Q33"/>
  <c r="Q35"/>
  <c r="Q38"/>
  <c r="Q43"/>
  <c r="Q44"/>
  <c r="Q45"/>
  <c r="Q46"/>
  <c r="Q47"/>
  <c r="Q11"/>
  <c r="E24" i="5" l="1"/>
  <c r="G24"/>
  <c r="P24"/>
  <c r="I18"/>
  <c r="O18" s="1"/>
  <c r="I19"/>
  <c r="O19" s="1"/>
  <c r="I20"/>
  <c r="O20" s="1"/>
  <c r="I21"/>
  <c r="O21" s="1"/>
  <c r="I22"/>
  <c r="O22" s="1"/>
  <c r="I23"/>
  <c r="O23" s="1"/>
  <c r="I9"/>
  <c r="O9" s="1"/>
  <c r="I10"/>
  <c r="M10" s="1"/>
  <c r="I11"/>
  <c r="O11" s="1"/>
  <c r="I12"/>
  <c r="M12" s="1"/>
  <c r="I13"/>
  <c r="O13" s="1"/>
  <c r="I14"/>
  <c r="M14" s="1"/>
  <c r="I15"/>
  <c r="O15" s="1"/>
  <c r="I17"/>
  <c r="O17" s="1"/>
  <c r="I8"/>
  <c r="O8" s="1"/>
  <c r="R41" i="6"/>
  <c r="R18"/>
  <c r="R20"/>
  <c r="R21"/>
  <c r="R23"/>
  <c r="R24"/>
  <c r="R26"/>
  <c r="R27"/>
  <c r="R28"/>
  <c r="R30"/>
  <c r="R31"/>
  <c r="R33"/>
  <c r="R34"/>
  <c r="R35"/>
  <c r="R37"/>
  <c r="R38"/>
  <c r="R40"/>
  <c r="R11"/>
  <c r="R13"/>
  <c r="R14"/>
  <c r="R15"/>
  <c r="R16"/>
  <c r="R9"/>
  <c r="Q41"/>
  <c r="Q11"/>
  <c r="Q13"/>
  <c r="Q14"/>
  <c r="Q15"/>
  <c r="Q16"/>
  <c r="Q18"/>
  <c r="Q20"/>
  <c r="Q21"/>
  <c r="Q23"/>
  <c r="Q24"/>
  <c r="Q26"/>
  <c r="Q27"/>
  <c r="Q28"/>
  <c r="Q30"/>
  <c r="Q31"/>
  <c r="Q33"/>
  <c r="Q34"/>
  <c r="Q35"/>
  <c r="Q37"/>
  <c r="Q38"/>
  <c r="Q40"/>
  <c r="Q9"/>
  <c r="O38"/>
  <c r="O37"/>
  <c r="O24"/>
  <c r="O18"/>
  <c r="M11"/>
  <c r="M24"/>
  <c r="M13"/>
  <c r="M14"/>
  <c r="M15"/>
  <c r="M16"/>
  <c r="M18"/>
  <c r="M20"/>
  <c r="M21"/>
  <c r="M23"/>
  <c r="M26"/>
  <c r="M27"/>
  <c r="M28"/>
  <c r="M30"/>
  <c r="M31"/>
  <c r="M33"/>
  <c r="M34"/>
  <c r="M35"/>
  <c r="M37"/>
  <c r="M38"/>
  <c r="M40"/>
  <c r="M9"/>
  <c r="I41"/>
  <c r="I13"/>
  <c r="I14"/>
  <c r="I15"/>
  <c r="I16"/>
  <c r="I18"/>
  <c r="I20"/>
  <c r="I21"/>
  <c r="I23"/>
  <c r="I26"/>
  <c r="I27"/>
  <c r="I28"/>
  <c r="I30"/>
  <c r="I31"/>
  <c r="I33"/>
  <c r="I34"/>
  <c r="I35"/>
  <c r="I37"/>
  <c r="I38"/>
  <c r="I40"/>
  <c r="I9"/>
  <c r="E41"/>
  <c r="E35" i="8"/>
  <c r="H35"/>
  <c r="I35"/>
  <c r="P35"/>
  <c r="I24" i="5" l="1"/>
  <c r="M8"/>
  <c r="M18"/>
  <c r="M23"/>
  <c r="M21"/>
  <c r="M19"/>
  <c r="M15"/>
  <c r="M13"/>
  <c r="M11"/>
  <c r="M9"/>
  <c r="O14"/>
  <c r="O12"/>
  <c r="O10"/>
  <c r="M22"/>
  <c r="M20"/>
  <c r="G25" i="4"/>
  <c r="H25"/>
  <c r="K25"/>
  <c r="J25"/>
  <c r="S22"/>
  <c r="T22" s="1"/>
  <c r="L11"/>
  <c r="L13"/>
  <c r="L14"/>
  <c r="L15"/>
  <c r="L16"/>
  <c r="U16" s="1"/>
  <c r="L17"/>
  <c r="U17" s="1"/>
  <c r="L18"/>
  <c r="U18" s="1"/>
  <c r="L19"/>
  <c r="U19" s="1"/>
  <c r="L20"/>
  <c r="L21"/>
  <c r="L22"/>
  <c r="L23"/>
  <c r="U23" s="1"/>
  <c r="L24"/>
  <c r="U24" s="1"/>
  <c r="L10"/>
  <c r="L25" s="1"/>
  <c r="O11"/>
  <c r="P11" s="1"/>
  <c r="O14"/>
  <c r="P14" s="1"/>
  <c r="O20"/>
  <c r="P20" s="1"/>
  <c r="U20" s="1"/>
  <c r="O21"/>
  <c r="P21" s="1"/>
  <c r="U21" s="1"/>
  <c r="O22"/>
  <c r="P22" s="1"/>
  <c r="O10"/>
  <c r="P10" s="1"/>
  <c r="U10" s="1"/>
  <c r="I11"/>
  <c r="I12"/>
  <c r="U12" s="1"/>
  <c r="I13"/>
  <c r="I15"/>
  <c r="I10"/>
  <c r="O24" i="5" l="1"/>
  <c r="U15" i="4"/>
  <c r="U13"/>
  <c r="I25"/>
  <c r="U11"/>
  <c r="U22"/>
  <c r="M24" i="5"/>
  <c r="P25" i="4"/>
  <c r="U14"/>
  <c r="U25"/>
  <c r="J34" i="12"/>
  <c r="Q34" s="1"/>
  <c r="J29"/>
  <c r="Q29" s="1"/>
  <c r="J49"/>
  <c r="Q49" s="1"/>
  <c r="J16"/>
  <c r="J21"/>
  <c r="Q21" s="1"/>
  <c r="J28"/>
  <c r="Q28" s="1"/>
  <c r="J30"/>
  <c r="Q30" s="1"/>
  <c r="J36"/>
  <c r="Q36" s="1"/>
  <c r="J37"/>
  <c r="Q37" s="1"/>
  <c r="J39"/>
  <c r="Q39" s="1"/>
  <c r="J40"/>
  <c r="Q40" s="1"/>
  <c r="J41"/>
  <c r="Q41" s="1"/>
  <c r="J42"/>
  <c r="Q42" s="1"/>
  <c r="J48"/>
  <c r="Q48" s="1"/>
  <c r="J58"/>
  <c r="Q58" s="1"/>
  <c r="J13"/>
  <c r="J14"/>
  <c r="J59" l="1"/>
  <c r="Q59" s="1"/>
  <c r="F14" i="10" l="1"/>
  <c r="E14"/>
  <c r="O13"/>
  <c r="U13" s="1"/>
  <c r="V13" s="1"/>
  <c r="O12"/>
  <c r="U12" s="1"/>
  <c r="V12" s="1"/>
  <c r="O11"/>
  <c r="U11" s="1"/>
  <c r="V11" s="1"/>
  <c r="O10"/>
  <c r="O14" s="1"/>
  <c r="U14" s="1"/>
  <c r="U10" l="1"/>
  <c r="V10" s="1"/>
  <c r="V14" s="1"/>
  <c r="E20" i="9" l="1"/>
  <c r="I20"/>
  <c r="J20"/>
  <c r="L20"/>
  <c r="N20"/>
  <c r="O20"/>
  <c r="P20"/>
  <c r="M16"/>
  <c r="M18"/>
  <c r="M17"/>
  <c r="K11"/>
  <c r="Q11" s="1"/>
  <c r="R11" s="1"/>
  <c r="K16"/>
  <c r="K12"/>
  <c r="Q12" s="1"/>
  <c r="R12" s="1"/>
  <c r="K13"/>
  <c r="Q13" s="1"/>
  <c r="R13" s="1"/>
  <c r="K14"/>
  <c r="Q14" s="1"/>
  <c r="R14" s="1"/>
  <c r="K15"/>
  <c r="Q15" s="1"/>
  <c r="R15" s="1"/>
  <c r="K17"/>
  <c r="K18"/>
  <c r="K19"/>
  <c r="Q19" s="1"/>
  <c r="R19" s="1"/>
  <c r="K10"/>
  <c r="Q18" l="1"/>
  <c r="R18" s="1"/>
  <c r="K20"/>
  <c r="Q17"/>
  <c r="R17" s="1"/>
  <c r="M20"/>
  <c r="Q10"/>
  <c r="Q16"/>
  <c r="R16" s="1"/>
  <c r="R10" l="1"/>
  <c r="R20" s="1"/>
  <c r="Q20"/>
  <c r="J11" i="8" l="1"/>
  <c r="J35" s="1"/>
  <c r="O41" i="6"/>
</calcChain>
</file>

<file path=xl/sharedStrings.xml><?xml version="1.0" encoding="utf-8"?>
<sst xmlns="http://schemas.openxmlformats.org/spreadsheetml/2006/main" count="1223" uniqueCount="376">
  <si>
    <t>SỞ Y TẾ NGHỆ AN</t>
  </si>
  <si>
    <t>CỘNG HÒA XÃ HỘI CHỦ NGHĨA VIỆT NAM</t>
  </si>
  <si>
    <t>TRUNG TÂM Y TẾ HUYỆN QUỲ CHÂU</t>
  </si>
  <si>
    <t>Độc lập - Tự do - Hạnh phúc</t>
  </si>
  <si>
    <t>DANH SÁCH CÁN BỘ VIÊN CHỨC TRẠM Y TẾ XÃ BỔ SUNG PHỤ CẤP LƯƠNG</t>
  </si>
  <si>
    <t>T/t</t>
  </si>
  <si>
    <t>Họ và Tên</t>
  </si>
  <si>
    <t>Ngày sinh</t>
  </si>
  <si>
    <t>Mã nghạch</t>
  </si>
  <si>
    <t>Hệ số</t>
  </si>
  <si>
    <t>Hệ số VK</t>
  </si>
  <si>
    <t>Phụ cấp bổ sung</t>
  </si>
  <si>
    <t>Tổng tiền tăng/tháng</t>
  </si>
  <si>
    <t>Ghi chú</t>
  </si>
  <si>
    <t>Chức vụ</t>
  </si>
  <si>
    <t>Khu vực</t>
  </si>
  <si>
    <t>Ưu đãi</t>
  </si>
  <si>
    <t>Thu hút</t>
  </si>
  <si>
    <t>Công tác lâu năm</t>
  </si>
  <si>
    <t xml:space="preserve">Tổng Hsố tăng </t>
  </si>
  <si>
    <t>Được hưởng</t>
  </si>
  <si>
    <t>Đã hưởng</t>
  </si>
  <si>
    <t>Bổ sung</t>
  </si>
  <si>
    <t xml:space="preserve">Được hưởng </t>
  </si>
  <si>
    <t>%</t>
  </si>
  <si>
    <t>Hsố</t>
  </si>
  <si>
    <t>Trạm Y tế Châu Bình</t>
  </si>
  <si>
    <t>Phạm Thị Nhi</t>
  </si>
  <si>
    <t>25/12/1965</t>
  </si>
  <si>
    <t>V.08.03.07</t>
  </si>
  <si>
    <t>Vy Văn Đào</t>
  </si>
  <si>
    <t>V.08.01.03</t>
  </si>
  <si>
    <t>Nguyễn Thị Liên</t>
  </si>
  <si>
    <t>26/07/1987</t>
  </si>
  <si>
    <t>V.08.08.23</t>
  </si>
  <si>
    <t>Nguyễn Thị Nhàn</t>
  </si>
  <si>
    <t>V.08.06.16</t>
  </si>
  <si>
    <t>Tạ Thị Châu</t>
  </si>
  <si>
    <t>V.08.05.13</t>
  </si>
  <si>
    <t>Tổng cộng</t>
  </si>
  <si>
    <t>Vinh, ngày          tháng      năm 2018</t>
  </si>
  <si>
    <t>Xác nhận của Sở Y tế</t>
  </si>
  <si>
    <t>TRUNG TÂM Y TẾ QUỲ CHÂU</t>
  </si>
  <si>
    <t>GIÁM ĐỐC</t>
  </si>
  <si>
    <t>PP. TỔ CHỨC CÁN BỘ</t>
  </si>
  <si>
    <t>NGƯỜI LẬP BIỂU</t>
  </si>
  <si>
    <t>Dương Đình Chỉnh</t>
  </si>
  <si>
    <t>Nguyễn Thanh Tùng</t>
  </si>
  <si>
    <t>Phạm Đình Thuần</t>
  </si>
  <si>
    <t>Đặng Tân Minh</t>
  </si>
  <si>
    <t>(Tính đến ngày 01/05/2018)</t>
  </si>
  <si>
    <t>TT</t>
  </si>
  <si>
    <t>Mã ngạch</t>
  </si>
  <si>
    <t>Hệ số bổ sung</t>
  </si>
  <si>
    <t>Năm</t>
  </si>
  <si>
    <t>Tháng</t>
  </si>
  <si>
    <t>hệ số</t>
  </si>
  <si>
    <t>Ngày hưởng</t>
  </si>
  <si>
    <t>Trạm Y tế Châu Thuận</t>
  </si>
  <si>
    <t>Lê thị Quỳnh Giang</t>
  </si>
  <si>
    <t>V.08.02.06</t>
  </si>
  <si>
    <t>chuyển 25/2019</t>
  </si>
  <si>
    <t>Trương Thị Thủy</t>
  </si>
  <si>
    <t>Lương Thị Thủy</t>
  </si>
  <si>
    <t>24/06/1976</t>
  </si>
  <si>
    <t>Vi Thị Chi</t>
  </si>
  <si>
    <t>vào vùng KK</t>
  </si>
  <si>
    <t>Trạm Y tế Châu Bính</t>
  </si>
  <si>
    <t>Trần Xuân Hòa</t>
  </si>
  <si>
    <t>Trần Thị Xuyến</t>
  </si>
  <si>
    <t xml:space="preserve"> </t>
  </si>
  <si>
    <t>Mạc Thị Thuyết</t>
  </si>
  <si>
    <t>Vi Thị Lý</t>
  </si>
  <si>
    <t>Vang Thanh Bình</t>
  </si>
  <si>
    <t>xem HS 17</t>
  </si>
  <si>
    <t>Phan Thu Hương</t>
  </si>
  <si>
    <t>Trạm Y tế Châu Tiến</t>
  </si>
  <si>
    <t>Lương Thị Hà</t>
  </si>
  <si>
    <t>Hà Thị Thơ</t>
  </si>
  <si>
    <t>Lê Thị An</t>
  </si>
  <si>
    <t>Vi Thị Hồng</t>
  </si>
  <si>
    <t>22/06/1976</t>
  </si>
  <si>
    <t>Tăng Văn Tân</t>
  </si>
  <si>
    <t>Lang Thị Hoài</t>
  </si>
  <si>
    <t>Trạm Y tế Châu Thắng</t>
  </si>
  <si>
    <t>Lương Thị Tuyến</t>
  </si>
  <si>
    <t>Sầm Thị Thanh</t>
  </si>
  <si>
    <t>Sầm Thị Mười</t>
  </si>
  <si>
    <t>Lữ Thị Thanh</t>
  </si>
  <si>
    <t>Nguyễn Thị Nhung</t>
  </si>
  <si>
    <t>Lô Thị Hồng Nhi</t>
  </si>
  <si>
    <t>mới tuyển</t>
  </si>
  <si>
    <t>Trạm Y tế Châu Hạnh</t>
  </si>
  <si>
    <t>Lê Thị Nga</t>
  </si>
  <si>
    <t>Bùi Thị Hạnh</t>
  </si>
  <si>
    <t>28/08/1980</t>
  </si>
  <si>
    <t>Lê Thị Hòa</t>
  </si>
  <si>
    <t xml:space="preserve">23/3/1986 </t>
  </si>
  <si>
    <t>không thấy</t>
  </si>
  <si>
    <t>Sầm Thị Hà</t>
  </si>
  <si>
    <t>Lê Thị Phương Thảo</t>
  </si>
  <si>
    <t>Trạm Y tế thị trấn Tân Lạc</t>
  </si>
  <si>
    <t>Vi Thị Chuyên</t>
  </si>
  <si>
    <t>28/07/1973</t>
  </si>
  <si>
    <t>Vi Thị Lan</t>
  </si>
  <si>
    <t>13/07/1971</t>
  </si>
  <si>
    <t>Nguyễn Thị Hiền</t>
  </si>
  <si>
    <t>Vi Thị Đào</t>
  </si>
  <si>
    <t>13/08/1971</t>
  </si>
  <si>
    <t>Nguyễn Thị Loan</t>
  </si>
  <si>
    <t>Trạm Y tế Châu Hội</t>
  </si>
  <si>
    <t>Lương Thị Hiền</t>
  </si>
  <si>
    <t>28/04/1976</t>
  </si>
  <si>
    <t>Lữ Thị Thành</t>
  </si>
  <si>
    <t>23/6/1985</t>
  </si>
  <si>
    <t>Lữ thị Mai Lê</t>
  </si>
  <si>
    <t>Sầm Thị Hảo</t>
  </si>
  <si>
    <t>Vi Thị Hiền</t>
  </si>
  <si>
    <t>26/10/1985</t>
  </si>
  <si>
    <t>chưa hét 70</t>
  </si>
  <si>
    <t>xem hsTNN</t>
  </si>
  <si>
    <t>Lương Thị Nga</t>
  </si>
  <si>
    <t xml:space="preserve">                               Trạm Y tế Châu Nga</t>
  </si>
  <si>
    <t>Nguyễn thị Hồng Vân</t>
  </si>
  <si>
    <t>Vy Thị Thanh</t>
  </si>
  <si>
    <t>17/05/1964</t>
  </si>
  <si>
    <t>hưu</t>
  </si>
  <si>
    <t>Trạm Y tế Châu Phong</t>
  </si>
  <si>
    <t>Vi Văn Đào</t>
  </si>
  <si>
    <t>Trương Thị Hiền</t>
  </si>
  <si>
    <t>Quang Văn Dũng</t>
  </si>
  <si>
    <t xml:space="preserve">Vi Thị Kim Chi </t>
  </si>
  <si>
    <t>Lô Văn Hải</t>
  </si>
  <si>
    <t>Phạm Thị Vân</t>
  </si>
  <si>
    <t>20/09/1978</t>
  </si>
  <si>
    <t xml:space="preserve">  Trạm Y tế Châu Hoàn</t>
  </si>
  <si>
    <t>Lữ Ngọc Chuyển</t>
  </si>
  <si>
    <t>15/06/1968</t>
  </si>
  <si>
    <t>Quang Thị Hương</t>
  </si>
  <si>
    <t>Lữ Bình Ngọc</t>
  </si>
  <si>
    <t>Vi Thị Nhung</t>
  </si>
  <si>
    <t>19/11/1983</t>
  </si>
  <si>
    <t>Lang Văn Như</t>
  </si>
  <si>
    <t xml:space="preserve">                               Trạm Y tế Diên Lãm</t>
  </si>
  <si>
    <t>Hà Văn Bính</t>
  </si>
  <si>
    <t>Vi Minh Đức</t>
  </si>
  <si>
    <t>chưa hết 70</t>
  </si>
  <si>
    <t>Quang Thị Hồng</t>
  </si>
  <si>
    <t>15/04/1980</t>
  </si>
  <si>
    <t>Hà Thị Lý</t>
  </si>
  <si>
    <t>Lô Thị Tuyết</t>
  </si>
  <si>
    <t>Ngân Thị Hà</t>
  </si>
  <si>
    <t>30/06/1963</t>
  </si>
  <si>
    <t>Trách nhiệm</t>
  </si>
  <si>
    <t>Vượt khung</t>
  </si>
  <si>
    <t>Lữ Thị Mai Lê</t>
  </si>
  <si>
    <t>Vy Văn Sinh</t>
  </si>
  <si>
    <t>Vi Thị Kim Chi</t>
  </si>
  <si>
    <t>TRUNG TÂM Y TẾ QÙY CHÂU</t>
  </si>
  <si>
    <t>Độc lập- Tự do- Hanh phúc</t>
  </si>
  <si>
    <t>Hệ số cũ</t>
  </si>
  <si>
    <t>Ngày xếp</t>
  </si>
  <si>
    <t>Hệ số mới</t>
  </si>
  <si>
    <t>Chênh lệch</t>
  </si>
  <si>
    <t>Ưu đãi tăng thêm</t>
  </si>
  <si>
    <t>Các khoản đóng góp</t>
  </si>
  <si>
    <t>Số tiền tăng</t>
  </si>
  <si>
    <t>Hệ điều trị</t>
  </si>
  <si>
    <t>V.08.01.02</t>
  </si>
  <si>
    <t>V.08.05.12</t>
  </si>
  <si>
    <t>Lương Thị Tuyết</t>
  </si>
  <si>
    <t>Lang Thị Kiều</t>
  </si>
  <si>
    <t>Lữ Thị Thuận</t>
  </si>
  <si>
    <t>Trần Thức Huy</t>
  </si>
  <si>
    <t>4,06</t>
  </si>
  <si>
    <t>Phan Thị Thành Thảo</t>
  </si>
  <si>
    <t>V.08.07.18</t>
  </si>
  <si>
    <t>Mạc Thành Linh</t>
  </si>
  <si>
    <t>V.08.08.22</t>
  </si>
  <si>
    <t>Hệ dự phòng</t>
  </si>
  <si>
    <t>Nguyễn thị Ngọc Hạnh</t>
  </si>
  <si>
    <t>06a.031</t>
  </si>
  <si>
    <t>Tống Thị Hằng</t>
  </si>
  <si>
    <t>Lê Thị Huệ</t>
  </si>
  <si>
    <t>Nguyễn Thành Chung</t>
  </si>
  <si>
    <t>Lương Anh Sơn</t>
  </si>
  <si>
    <t>Nguyễn Thị Tùy</t>
  </si>
  <si>
    <t>GIÁM ĐỐC SỞ</t>
  </si>
  <si>
    <t>PHÒNG TỔ CHỨC CÁN BỘ</t>
  </si>
  <si>
    <t>Hệ số lương</t>
  </si>
  <si>
    <t>Ngày xếp mới</t>
  </si>
  <si>
    <t>Chênh lệch hệ số</t>
  </si>
  <si>
    <t>Thu hút tăng thêm</t>
  </si>
  <si>
    <t>Khoản đóng góp</t>
  </si>
  <si>
    <t>Số tiền tăng thêm/tháng</t>
  </si>
  <si>
    <t>Trạm y tế Châu Thuận</t>
  </si>
  <si>
    <t>Trạm y tế Châu Tiến</t>
  </si>
  <si>
    <t>Trạm y tế Châu Thắng</t>
  </si>
  <si>
    <t>V.08,06,16</t>
  </si>
  <si>
    <t>Trạm y tế Châu Hạnh</t>
  </si>
  <si>
    <t>Trạm thị trấn Tân Lạc</t>
  </si>
  <si>
    <t>Trạm y tế Châu Phong</t>
  </si>
  <si>
    <t>Trạm y tê Châu Hoàn</t>
  </si>
  <si>
    <t>Trạm y tế Diên Lãm</t>
  </si>
  <si>
    <t>Trạm y tê Châu Hội</t>
  </si>
  <si>
    <t>Trạm y tê Châu Bình</t>
  </si>
  <si>
    <t>Trạm y tê Châu Nga</t>
  </si>
  <si>
    <t>68,97</t>
  </si>
  <si>
    <t>0,406</t>
  </si>
  <si>
    <t>Hoàng Thị Lập</t>
  </si>
  <si>
    <t>V.08.07.19</t>
  </si>
  <si>
    <t>0,04</t>
  </si>
  <si>
    <t>0,028</t>
  </si>
  <si>
    <t>0,010</t>
  </si>
  <si>
    <t>Lang Thị Thu</t>
  </si>
  <si>
    <t>0,016</t>
  </si>
  <si>
    <t>Hoàng Thị Hường</t>
  </si>
  <si>
    <t>12,18</t>
  </si>
  <si>
    <t>0,12</t>
  </si>
  <si>
    <t>0,061</t>
  </si>
  <si>
    <t>0,029</t>
  </si>
  <si>
    <t>HS Vượt khung</t>
  </si>
  <si>
    <t>Phụ cấp giảm</t>
  </si>
  <si>
    <t>Ngày cắt giảm</t>
  </si>
  <si>
    <t>Độc hại</t>
  </si>
  <si>
    <t>Tổng H số giảm</t>
  </si>
  <si>
    <t>Giảm</t>
  </si>
  <si>
    <t>Trạm Y tế Châu Nga</t>
  </si>
  <si>
    <t>Quỳ Châu, ngày        tháng       năm 2019</t>
  </si>
  <si>
    <t>XÁC NHẬN CỦA SỞ Y TẾ</t>
  </si>
  <si>
    <t>DANH SÁCH CÁN BỘ VIÊN CHỨC ĐƯỢC NÂNG LƯƠNG  6 THÁNG ĐẦU NĂM 2019</t>
  </si>
  <si>
    <t>HS mới</t>
  </si>
  <si>
    <t>DANH SÁCH CÁN BỘ VIÊN CHỨC TRẠM Y TẾ XÃ ĐƯỢC NÂNG LƯƠNG  6 THÁNG ĐẦU NĂM 2019</t>
  </si>
  <si>
    <t>NL TTH</t>
  </si>
  <si>
    <t xml:space="preserve">         PHÒNG TỔ CHỨC CÁN BỘ</t>
  </si>
  <si>
    <t>Phan Bá Lịch</t>
  </si>
  <si>
    <t>DANH SÁCH CÁN BỘ VIÊN CHỨCTRUNG TÂM Y TẾ  ĐƯỢC NÂNG  VƯỢT KHUNG LƯƠNG  6 THÁNG ĐẦU NĂM 2019</t>
  </si>
  <si>
    <t>Ngày tháng sinh</t>
  </si>
  <si>
    <t>Lương, phụ cấp hiện hưởng</t>
  </si>
  <si>
    <t>Lương, phụ cấp được tăng</t>
  </si>
  <si>
    <t xml:space="preserve">Họ và tên </t>
  </si>
  <si>
    <t>Ưu đãi tăng</t>
  </si>
  <si>
    <t>Thu hút tăng</t>
  </si>
  <si>
    <t>các khoản đóng góp</t>
  </si>
  <si>
    <t>Số tiền tăng/tháng</t>
  </si>
  <si>
    <t>số %</t>
  </si>
  <si>
    <t>Giảm %</t>
  </si>
  <si>
    <t>giảm</t>
  </si>
  <si>
    <t>Quỳ Châu, ngày 15 tháng 5 năm 2019</t>
  </si>
  <si>
    <t>khu vực</t>
  </si>
  <si>
    <t xml:space="preserve">     CỘNG HÒA XÃ HỘI CHỦ NGHĨA VIỆT NAM</t>
  </si>
  <si>
    <t xml:space="preserve">                            Độc lập - Tự do - Hạnh phúc</t>
  </si>
  <si>
    <t>Hệ số phụ câp</t>
  </si>
  <si>
    <t>V khung</t>
  </si>
  <si>
    <t>Lưu động</t>
  </si>
  <si>
    <t>Lương Quý Nhân</t>
  </si>
  <si>
    <t>Sầm Thị Phương Thuận</t>
  </si>
  <si>
    <t>Vi Ngọc Trâm</t>
  </si>
  <si>
    <t>Lim Trung Hiếu</t>
  </si>
  <si>
    <t>Võ Thị Ngà</t>
  </si>
  <si>
    <t>Vi Thị Giang</t>
  </si>
  <si>
    <t>Tổng hệ số, phụ cấp</t>
  </si>
  <si>
    <t>Thành tiền tăng/tháng</t>
  </si>
  <si>
    <t>DANH SÁCH VIÊN CHỨC MỚI TUYỂN DỤNG TTYT  XIN BỔ SUNG QUỸ TIỀN LƯƠNG ĐẦU NĂM 2019</t>
  </si>
  <si>
    <t xml:space="preserve">DANH SÁCH VIÊN CHỨC TRẠM Y TẾ HƯỞNG PHỤ CẤP THÂM NIÊN NGHỀ THEO NGHỊ ĐỊNH 116 </t>
  </si>
  <si>
    <t>Phụ cấp thâm niên nghề nghiệp</t>
  </si>
  <si>
    <t>Độc lập- Tự do- Hạnh phúc</t>
  </si>
  <si>
    <t>Đề nghị được hưởng</t>
  </si>
  <si>
    <t>Phụ cấp Ưu đãi nghề nghiệp</t>
  </si>
  <si>
    <t>Phụ cấp thu hút</t>
  </si>
  <si>
    <t>Số %</t>
  </si>
  <si>
    <t>bổ sung HS</t>
  </si>
  <si>
    <t>ra khỏi vùng</t>
  </si>
  <si>
    <t xml:space="preserve">DANH SÁCH VIÊN CHỨC TRẠM Y TẾ PHỤ CẤP VÀO VÙNG KINH TẾ ĐẶC BIỆT KHÓ KHĂN </t>
  </si>
  <si>
    <t>(Tính đến ngày 01/05/2019)</t>
  </si>
  <si>
    <t>DANH SÁCH CÁN BỘ VIÊN CHỨC TRẠM Y TẾ XÃ CHÂU BÌNH BỔ SUNG PHỤ CẤP ƯU ĐÃI</t>
  </si>
  <si>
    <t>foto qđ</t>
  </si>
  <si>
    <t>fôt bìa đất</t>
  </si>
  <si>
    <t>18/01/1969</t>
  </si>
  <si>
    <t>Phạm Thị Ngọc</t>
  </si>
  <si>
    <t>26/03/1972</t>
  </si>
  <si>
    <t>Bệnh viện</t>
  </si>
  <si>
    <t>Lô Thanh Quý</t>
  </si>
  <si>
    <t>20/09/1975</t>
  </si>
  <si>
    <t>Đặng Thị Ninh</t>
  </si>
  <si>
    <t>30/05/1985</t>
  </si>
  <si>
    <t>Đinh Ngọc Khiêm</t>
  </si>
  <si>
    <t>27/5/1984</t>
  </si>
  <si>
    <t>06. 032</t>
  </si>
  <si>
    <t>16/10/1966</t>
  </si>
  <si>
    <t>Lương Việt Khoa</t>
  </si>
  <si>
    <t>Lương Thị Bích Thủy</t>
  </si>
  <si>
    <t>Phạm Thị Thủy</t>
  </si>
  <si>
    <t>Lê Thị Thu Huyền</t>
  </si>
  <si>
    <t>Lô Thanh Ngọc</t>
  </si>
  <si>
    <t>24/08/1985</t>
  </si>
  <si>
    <t>Vy Thị Danh</t>
  </si>
  <si>
    <t>22/04/1978</t>
  </si>
  <si>
    <t>Tống Thị Mỹ Châu</t>
  </si>
  <si>
    <t>Vy Thị Vinh</t>
  </si>
  <si>
    <t>30/04/1972</t>
  </si>
  <si>
    <t>22/11/1975</t>
  </si>
  <si>
    <t>Lý Thị Nhung</t>
  </si>
  <si>
    <t>Lang Thị Nga</t>
  </si>
  <si>
    <t>15/11/1979</t>
  </si>
  <si>
    <t>14/05/1967</t>
  </si>
  <si>
    <t>Nguyễn Thị Khuyên</t>
  </si>
  <si>
    <t>Lương Thị Thu</t>
  </si>
  <si>
    <t>Đinh Thị Hạnh</t>
  </si>
  <si>
    <t>Nguyễn Thị Phương</t>
  </si>
  <si>
    <t>29/12/1989</t>
  </si>
  <si>
    <t>29/08/1980</t>
  </si>
  <si>
    <t>Từ Thị Hường</t>
  </si>
  <si>
    <t>Lương Văn Thương</t>
  </si>
  <si>
    <t>26/5/1976</t>
  </si>
  <si>
    <t>Cao Thị Huyền</t>
  </si>
  <si>
    <t>Phan Thị Lài</t>
  </si>
  <si>
    <t>18/09/1970</t>
  </si>
  <si>
    <t>Nguyễn Tiến Dũng</t>
  </si>
  <si>
    <t>27/06/1963</t>
  </si>
  <si>
    <t>Sầm Thị Giang</t>
  </si>
  <si>
    <t>Nguyễn Thị Thu Hoài</t>
  </si>
  <si>
    <t>23/7/1988</t>
  </si>
  <si>
    <t>Lô Thị Tâm</t>
  </si>
  <si>
    <t>30/05/1972</t>
  </si>
  <si>
    <t>Nguyễn Trọng Khánh</t>
  </si>
  <si>
    <t>Trương Thanh Tâm</t>
  </si>
  <si>
    <t>đang xem</t>
  </si>
  <si>
    <t>Tổng hệ số tăng</t>
  </si>
  <si>
    <t>DANH SÁCH CÁN BỘ Y TẾ XÃ ĐỀ NGHỊ THAY ĐỔI PHỤ CẤP</t>
  </si>
  <si>
    <t>xem giảm chưa</t>
  </si>
  <si>
    <t>DANH SÁCH CÁN BỘ VIÊN CHỨC TRẠM Y TẾ TĂNG, GIẢM PHỤ CẤP  6 THÁNG ĐẦU NĂM 2019</t>
  </si>
  <si>
    <t>Lương Thị Ngân</t>
  </si>
  <si>
    <t>Lương thị Nga</t>
  </si>
  <si>
    <t>để sau</t>
  </si>
  <si>
    <t>đang hưởng</t>
  </si>
  <si>
    <t>Trạm Y tế Châu thắng</t>
  </si>
  <si>
    <t>BC 9/2008</t>
  </si>
  <si>
    <t>chuyển CT 2/5/2019</t>
  </si>
  <si>
    <t>Kho lưu chứng từ</t>
  </si>
  <si>
    <t>ĐT BN tâm thần</t>
  </si>
  <si>
    <t>CS BN tâm thần</t>
  </si>
  <si>
    <t>CS BN hồi sức cấp cứu ngoại</t>
  </si>
  <si>
    <t>ĐT bệnh nhân gây mê sau 48h</t>
  </si>
  <si>
    <t>CS BN da liễu</t>
  </si>
  <si>
    <t>CS BN bỏng</t>
  </si>
  <si>
    <t>CS BN bỏng (thay Dưỡng thôi việc)</t>
  </si>
  <si>
    <t>CS bệnh nhân sau mổ sau 48h</t>
  </si>
  <si>
    <t>Nguyễn Thị Trang Nhung</t>
  </si>
  <si>
    <t>Vi Thị Xuân</t>
  </si>
  <si>
    <t>Lang Thị chiến</t>
  </si>
  <si>
    <t>CS BN truyền nhiễm</t>
  </si>
  <si>
    <t>Nguyễn Tuấn Anh</t>
  </si>
  <si>
    <t>28-8-0967</t>
  </si>
  <si>
    <t>Hồi sức cấp cứu, đỡ đẻ khó</t>
  </si>
  <si>
    <t>Lê Việt Thắng</t>
  </si>
  <si>
    <t>ĐT bệnh nhân gây mê sau 48h, BN hồi sức cấp cứu ngoại, bỏng</t>
  </si>
  <si>
    <t>Lê Thị Hoài</t>
  </si>
  <si>
    <t>Trương Đỗ Mỹ</t>
  </si>
  <si>
    <t>0 6.032</t>
  </si>
  <si>
    <t>Thủ quỹ</t>
  </si>
  <si>
    <t>Tống Thị Cúc</t>
  </si>
  <si>
    <t>Quỳ Châu, ngày      tháng 05 năm 2019</t>
  </si>
  <si>
    <t>Quỳ Châu, ngày     tháng 5 năm 2019</t>
  </si>
  <si>
    <t>Vinh, ngày          tháng      năm 2019</t>
  </si>
  <si>
    <t>Quỳ Châu, ngày       tháng 5 năm 2019</t>
  </si>
  <si>
    <t>Quỳ Châu, ngày        tháng 5 năm 2019</t>
  </si>
  <si>
    <t>có 02 giấy khen chưa BS nâng trc thời hạn</t>
  </si>
  <si>
    <t>có 01 bằng khen  BS nâng trc thời hạn</t>
  </si>
  <si>
    <t>có 01 bằng khen BS nâng trc thời hạn</t>
  </si>
  <si>
    <t>02.007</t>
  </si>
  <si>
    <t>03-051983</t>
  </si>
  <si>
    <t>Khám BN lao, tâm thần</t>
  </si>
  <si>
    <t>CS Bn lao, tâm thần</t>
  </si>
  <si>
    <t>Khám BN da liễu</t>
  </si>
  <si>
    <t xml:space="preserve">Kho ARV, MMT 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</si>
</sst>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.000"/>
    <numFmt numFmtId="165" formatCode="[$-1010000]d/m/yyyy;@"/>
    <numFmt numFmtId="166" formatCode="0.0"/>
    <numFmt numFmtId="167" formatCode="_-* #,##0.00\ _₫_-;\-* #,##0.00\ _₫_-;_-* &quot;-&quot;??\ _₫_-;_-@_-"/>
    <numFmt numFmtId="168" formatCode="_(* #,##0_);_(* \(#,##0\);_(* &quot;-&quot;??_);_(@_)"/>
    <numFmt numFmtId="169" formatCode="#,##0.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sz val="10"/>
      <name val="Arial"/>
      <family val="2"/>
      <charset val="163"/>
    </font>
    <font>
      <b/>
      <sz val="11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1"/>
      <color indexed="8"/>
      <name val="Calibri"/>
      <family val="2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b/>
      <sz val="13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b/>
      <i/>
      <sz val="14"/>
      <name val="Cambria"/>
      <family val="1"/>
      <charset val="163"/>
      <scheme val="major"/>
    </font>
    <font>
      <sz val="12"/>
      <name val="Cambria"/>
      <family val="1"/>
      <charset val="163"/>
      <scheme val="major"/>
    </font>
    <font>
      <b/>
      <sz val="8"/>
      <name val="Cambria"/>
      <family val="1"/>
      <charset val="163"/>
      <scheme val="major"/>
    </font>
    <font>
      <sz val="14"/>
      <name val="Cambria"/>
      <family val="1"/>
      <charset val="163"/>
      <scheme val="major"/>
    </font>
    <font>
      <sz val="14"/>
      <color rgb="FFFF0000"/>
      <name val="Cambria"/>
      <family val="1"/>
      <charset val="163"/>
      <scheme val="major"/>
    </font>
    <font>
      <b/>
      <sz val="9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sz val="12"/>
      <color rgb="FFFF0000"/>
      <name val="Cambria"/>
      <family val="1"/>
      <charset val="163"/>
      <scheme val="major"/>
    </font>
    <font>
      <b/>
      <i/>
      <sz val="12"/>
      <name val="Cambria"/>
      <family val="1"/>
      <charset val="163"/>
      <scheme val="major"/>
    </font>
    <font>
      <sz val="8"/>
      <color rgb="FFFF0000"/>
      <name val="Times New Roman"/>
      <family val="1"/>
    </font>
    <font>
      <b/>
      <sz val="12"/>
      <name val="Times New Roman"/>
      <family val="1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4"/>
      <name val="Cambria"/>
      <family val="1"/>
      <charset val="163"/>
      <scheme val="major"/>
    </font>
    <font>
      <b/>
      <sz val="12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i/>
      <sz val="9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9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4">
    <xf numFmtId="0" fontId="0" fillId="0" borderId="0" xfId="0"/>
    <xf numFmtId="0" fontId="9" fillId="0" borderId="0" xfId="1" applyFont="1"/>
    <xf numFmtId="0" fontId="10" fillId="0" borderId="0" xfId="1" applyFont="1" applyAlignment="1"/>
    <xf numFmtId="165" fontId="9" fillId="0" borderId="0" xfId="1" applyNumberFormat="1" applyFont="1"/>
    <xf numFmtId="0" fontId="10" fillId="0" borderId="0" xfId="1" applyFont="1"/>
    <xf numFmtId="0" fontId="1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3" fontId="13" fillId="0" borderId="20" xfId="1" applyNumberFormat="1" applyFont="1" applyBorder="1" applyAlignment="1">
      <alignment horizontal="center" vertical="top"/>
    </xf>
    <xf numFmtId="0" fontId="0" fillId="0" borderId="0" xfId="0"/>
    <xf numFmtId="0" fontId="15" fillId="0" borderId="0" xfId="0" applyFont="1" applyAlignment="1">
      <alignment vertical="center"/>
    </xf>
    <xf numFmtId="0" fontId="17" fillId="0" borderId="0" xfId="20" applyFont="1" applyAlignment="1"/>
    <xf numFmtId="0" fontId="16" fillId="0" borderId="0" xfId="20" applyFont="1"/>
    <xf numFmtId="0" fontId="19" fillId="0" borderId="38" xfId="20" applyFont="1" applyBorder="1" applyAlignment="1"/>
    <xf numFmtId="0" fontId="19" fillId="0" borderId="4" xfId="20" applyFont="1" applyBorder="1" applyAlignment="1"/>
    <xf numFmtId="0" fontId="6" fillId="0" borderId="4" xfId="0" applyFont="1" applyBorder="1"/>
    <xf numFmtId="0" fontId="6" fillId="0" borderId="0" xfId="0" applyFont="1"/>
    <xf numFmtId="0" fontId="22" fillId="0" borderId="13" xfId="20" applyFont="1" applyBorder="1" applyAlignment="1">
      <alignment horizontal="center"/>
    </xf>
    <xf numFmtId="0" fontId="22" fillId="3" borderId="1" xfId="20" applyFont="1" applyFill="1" applyBorder="1"/>
    <xf numFmtId="14" fontId="22" fillId="3" borderId="1" xfId="20" applyNumberFormat="1" applyFont="1" applyFill="1" applyBorder="1" applyAlignment="1">
      <alignment horizontal="center"/>
    </xf>
    <xf numFmtId="3" fontId="22" fillId="0" borderId="1" xfId="20" applyNumberFormat="1" applyFont="1" applyFill="1" applyBorder="1" applyAlignment="1">
      <alignment horizontal="center" vertical="center"/>
    </xf>
    <xf numFmtId="14" fontId="22" fillId="0" borderId="1" xfId="20" applyNumberFormat="1" applyFont="1" applyFill="1" applyBorder="1" applyAlignment="1">
      <alignment horizontal="center" vertical="center"/>
    </xf>
    <xf numFmtId="0" fontId="22" fillId="0" borderId="1" xfId="20" applyFont="1" applyBorder="1" applyAlignment="1">
      <alignment horizontal="center" vertical="center" wrapText="1"/>
    </xf>
    <xf numFmtId="0" fontId="6" fillId="0" borderId="1" xfId="0" applyFont="1" applyBorder="1"/>
    <xf numFmtId="0" fontId="22" fillId="3" borderId="1" xfId="20" applyFont="1" applyFill="1" applyBorder="1" applyAlignment="1">
      <alignment horizontal="center"/>
    </xf>
    <xf numFmtId="164" fontId="22" fillId="3" borderId="1" xfId="20" applyNumberFormat="1" applyFont="1" applyFill="1" applyBorder="1" applyAlignment="1">
      <alignment horizontal="center"/>
    </xf>
    <xf numFmtId="0" fontId="19" fillId="0" borderId="13" xfId="20" applyFont="1" applyBorder="1" applyAlignment="1"/>
    <xf numFmtId="0" fontId="19" fillId="0" borderId="1" xfId="20" applyFont="1" applyBorder="1" applyAlignment="1"/>
    <xf numFmtId="14" fontId="19" fillId="0" borderId="1" xfId="20" applyNumberFormat="1" applyFont="1" applyBorder="1" applyAlignment="1"/>
    <xf numFmtId="0" fontId="6" fillId="0" borderId="1" xfId="20" applyFont="1" applyBorder="1" applyAlignment="1">
      <alignment horizontal="center"/>
    </xf>
    <xf numFmtId="165" fontId="22" fillId="3" borderId="1" xfId="20" applyNumberFormat="1" applyFont="1" applyFill="1" applyBorder="1" applyAlignment="1">
      <alignment horizontal="center"/>
    </xf>
    <xf numFmtId="14" fontId="23" fillId="0" borderId="1" xfId="2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0" borderId="1" xfId="20" applyNumberFormat="1" applyFont="1" applyBorder="1" applyAlignment="1">
      <alignment horizontal="center" vertical="center" wrapText="1"/>
    </xf>
    <xf numFmtId="0" fontId="23" fillId="0" borderId="13" xfId="20" applyFont="1" applyBorder="1" applyAlignment="1">
      <alignment horizontal="center"/>
    </xf>
    <xf numFmtId="0" fontId="23" fillId="3" borderId="1" xfId="20" applyFont="1" applyFill="1" applyBorder="1"/>
    <xf numFmtId="14" fontId="23" fillId="3" borderId="1" xfId="20" applyNumberFormat="1" applyFont="1" applyFill="1" applyBorder="1" applyAlignment="1">
      <alignment horizontal="center"/>
    </xf>
    <xf numFmtId="3" fontId="23" fillId="0" borderId="1" xfId="20" applyNumberFormat="1" applyFont="1" applyFill="1" applyBorder="1" applyAlignment="1">
      <alignment horizontal="center" vertical="center"/>
    </xf>
    <xf numFmtId="14" fontId="23" fillId="0" borderId="1" xfId="20" applyNumberFormat="1" applyFont="1" applyFill="1" applyBorder="1" applyAlignment="1">
      <alignment horizontal="center" vertical="center"/>
    </xf>
    <xf numFmtId="0" fontId="23" fillId="0" borderId="1" xfId="20" applyFont="1" applyBorder="1" applyAlignment="1">
      <alignment horizontal="center"/>
    </xf>
    <xf numFmtId="0" fontId="19" fillId="3" borderId="1" xfId="20" applyFont="1" applyFill="1" applyBorder="1" applyAlignment="1"/>
    <xf numFmtId="14" fontId="19" fillId="3" borderId="1" xfId="20" applyNumberFormat="1" applyFont="1" applyFill="1" applyBorder="1" applyAlignment="1"/>
    <xf numFmtId="0" fontId="22" fillId="0" borderId="1" xfId="20" applyFont="1" applyBorder="1" applyAlignment="1">
      <alignment wrapText="1"/>
    </xf>
    <xf numFmtId="14" fontId="22" fillId="0" borderId="1" xfId="20" applyNumberFormat="1" applyFont="1" applyBorder="1" applyAlignment="1">
      <alignment wrapText="1"/>
    </xf>
    <xf numFmtId="0" fontId="15" fillId="0" borderId="15" xfId="0" applyFont="1" applyBorder="1"/>
    <xf numFmtId="0" fontId="24" fillId="0" borderId="0" xfId="20" applyFont="1" applyBorder="1" applyAlignment="1">
      <alignment vertical="center"/>
    </xf>
    <xf numFmtId="0" fontId="24" fillId="0" borderId="0" xfId="20" applyFont="1" applyBorder="1" applyAlignment="1">
      <alignment horizontal="center" vertical="center"/>
    </xf>
    <xf numFmtId="0" fontId="18" fillId="0" borderId="0" xfId="20" applyFont="1" applyAlignment="1"/>
    <xf numFmtId="0" fontId="22" fillId="0" borderId="0" xfId="20" applyFont="1"/>
    <xf numFmtId="166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23" fillId="2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/>
    <xf numFmtId="0" fontId="18" fillId="0" borderId="0" xfId="20" applyFont="1" applyBorder="1" applyAlignment="1">
      <alignment vertical="center"/>
    </xf>
    <xf numFmtId="0" fontId="23" fillId="0" borderId="1" xfId="20" applyFont="1" applyBorder="1" applyAlignment="1">
      <alignment horizontal="center" vertical="center" wrapText="1"/>
    </xf>
    <xf numFmtId="14" fontId="6" fillId="0" borderId="1" xfId="20" applyNumberFormat="1" applyFont="1" applyBorder="1" applyAlignment="1">
      <alignment horizontal="center"/>
    </xf>
    <xf numFmtId="0" fontId="23" fillId="0" borderId="1" xfId="0" applyFont="1" applyBorder="1"/>
    <xf numFmtId="0" fontId="23" fillId="0" borderId="0" xfId="0" applyFont="1"/>
    <xf numFmtId="0" fontId="23" fillId="3" borderId="1" xfId="20" applyFont="1" applyFill="1" applyBorder="1" applyAlignment="1">
      <alignment horizontal="center"/>
    </xf>
    <xf numFmtId="0" fontId="19" fillId="0" borderId="1" xfId="20" applyFont="1" applyBorder="1" applyAlignment="1">
      <alignment horizontal="center"/>
    </xf>
    <xf numFmtId="0" fontId="19" fillId="3" borderId="1" xfId="2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166" fontId="26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/>
    </xf>
    <xf numFmtId="166" fontId="25" fillId="2" borderId="1" xfId="0" applyNumberFormat="1" applyFont="1" applyFill="1" applyBorder="1" applyAlignment="1">
      <alignment horizontal="center"/>
    </xf>
    <xf numFmtId="166" fontId="26" fillId="2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/>
    <xf numFmtId="0" fontId="25" fillId="0" borderId="15" xfId="0" applyFont="1" applyBorder="1"/>
    <xf numFmtId="0" fontId="22" fillId="3" borderId="1" xfId="20" applyFont="1" applyFill="1" applyBorder="1" applyAlignment="1"/>
    <xf numFmtId="3" fontId="22" fillId="0" borderId="1" xfId="2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14" fontId="22" fillId="0" borderId="1" xfId="20" applyNumberFormat="1" applyFont="1" applyFill="1" applyBorder="1" applyAlignment="1">
      <alignment horizontal="center"/>
    </xf>
    <xf numFmtId="0" fontId="22" fillId="0" borderId="1" xfId="20" applyFont="1" applyBorder="1" applyAlignment="1">
      <alignment horizontal="center" wrapText="1"/>
    </xf>
    <xf numFmtId="0" fontId="6" fillId="0" borderId="1" xfId="0" applyFont="1" applyBorder="1" applyAlignment="1"/>
    <xf numFmtId="0" fontId="20" fillId="2" borderId="1" xfId="0" applyFont="1" applyFill="1" applyBorder="1" applyAlignment="1">
      <alignment horizontal="center" wrapText="1"/>
    </xf>
    <xf numFmtId="0" fontId="6" fillId="0" borderId="0" xfId="0" applyFont="1" applyAlignment="1"/>
    <xf numFmtId="0" fontId="0" fillId="0" borderId="0" xfId="0" applyAlignment="1"/>
    <xf numFmtId="0" fontId="8" fillId="3" borderId="0" xfId="20" applyFont="1" applyFill="1"/>
    <xf numFmtId="0" fontId="28" fillId="3" borderId="0" xfId="20" applyFont="1" applyFill="1"/>
    <xf numFmtId="14" fontId="6" fillId="0" borderId="1" xfId="0" applyNumberFormat="1" applyFont="1" applyBorder="1" applyAlignment="1">
      <alignment horizontal="right" vertical="center" wrapText="1"/>
    </xf>
    <xf numFmtId="0" fontId="0" fillId="0" borderId="0" xfId="0" applyFont="1"/>
    <xf numFmtId="0" fontId="16" fillId="0" borderId="0" xfId="20" applyFont="1" applyAlignment="1"/>
    <xf numFmtId="0" fontId="19" fillId="0" borderId="4" xfId="0" applyFont="1" applyBorder="1" applyAlignment="1"/>
    <xf numFmtId="14" fontId="19" fillId="0" borderId="4" xfId="20" applyNumberFormat="1" applyFont="1" applyBorder="1" applyAlignment="1"/>
    <xf numFmtId="0" fontId="19" fillId="0" borderId="4" xfId="20" applyFont="1" applyBorder="1" applyAlignment="1">
      <alignment horizontal="center"/>
    </xf>
    <xf numFmtId="0" fontId="27" fillId="0" borderId="4" xfId="0" applyFont="1" applyBorder="1" applyAlignment="1"/>
    <xf numFmtId="0" fontId="23" fillId="0" borderId="0" xfId="20" applyFont="1" applyBorder="1" applyAlignment="1">
      <alignment horizontal="center"/>
    </xf>
    <xf numFmtId="0" fontId="23" fillId="3" borderId="0" xfId="20" applyFont="1" applyFill="1" applyBorder="1"/>
    <xf numFmtId="0" fontId="23" fillId="3" borderId="0" xfId="20" applyFont="1" applyFill="1" applyBorder="1" applyAlignment="1">
      <alignment horizontal="center"/>
    </xf>
    <xf numFmtId="3" fontId="23" fillId="0" borderId="0" xfId="2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14" fontId="23" fillId="0" borderId="0" xfId="20" applyNumberFormat="1" applyFont="1" applyFill="1" applyBorder="1" applyAlignment="1">
      <alignment horizontal="center" vertical="center"/>
    </xf>
    <xf numFmtId="0" fontId="23" fillId="0" borderId="0" xfId="20" applyFont="1" applyBorder="1" applyAlignment="1">
      <alignment horizontal="center" vertical="center" wrapText="1"/>
    </xf>
    <xf numFmtId="14" fontId="23" fillId="0" borderId="0" xfId="20" applyNumberFormat="1" applyFont="1" applyBorder="1" applyAlignment="1">
      <alignment horizontal="center" vertical="center" wrapText="1"/>
    </xf>
    <xf numFmtId="0" fontId="23" fillId="0" borderId="0" xfId="0" applyFont="1" applyBorder="1"/>
    <xf numFmtId="0" fontId="26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3" fillId="0" borderId="25" xfId="20" applyFont="1" applyBorder="1" applyAlignment="1">
      <alignment horizontal="center"/>
    </xf>
    <xf numFmtId="0" fontId="23" fillId="3" borderId="15" xfId="20" applyFont="1" applyFill="1" applyBorder="1"/>
    <xf numFmtId="0" fontId="23" fillId="3" borderId="15" xfId="20" applyFont="1" applyFill="1" applyBorder="1" applyAlignment="1">
      <alignment horizontal="center"/>
    </xf>
    <xf numFmtId="3" fontId="23" fillId="0" borderId="15" xfId="20" applyNumberFormat="1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 wrapText="1"/>
    </xf>
    <xf numFmtId="14" fontId="23" fillId="0" borderId="15" xfId="20" applyNumberFormat="1" applyFont="1" applyFill="1" applyBorder="1" applyAlignment="1">
      <alignment horizontal="center" vertical="center"/>
    </xf>
    <xf numFmtId="0" fontId="23" fillId="0" borderId="15" xfId="20" applyFont="1" applyBorder="1" applyAlignment="1">
      <alignment horizontal="center" vertical="center" wrapText="1"/>
    </xf>
    <xf numFmtId="14" fontId="23" fillId="0" borderId="15" xfId="20" applyNumberFormat="1" applyFont="1" applyBorder="1" applyAlignment="1">
      <alignment horizontal="center" vertical="center" wrapText="1"/>
    </xf>
    <xf numFmtId="0" fontId="23" fillId="0" borderId="15" xfId="0" applyFont="1" applyBorder="1"/>
    <xf numFmtId="0" fontId="26" fillId="2" borderId="15" xfId="0" applyFont="1" applyFill="1" applyBorder="1" applyAlignment="1">
      <alignment horizontal="center" vertical="center" wrapText="1"/>
    </xf>
    <xf numFmtId="0" fontId="23" fillId="0" borderId="39" xfId="20" applyFont="1" applyBorder="1" applyAlignment="1">
      <alignment horizontal="center"/>
    </xf>
    <xf numFmtId="0" fontId="23" fillId="3" borderId="39" xfId="20" applyFont="1" applyFill="1" applyBorder="1"/>
    <xf numFmtId="0" fontId="23" fillId="3" borderId="39" xfId="20" applyFont="1" applyFill="1" applyBorder="1" applyAlignment="1">
      <alignment horizontal="center"/>
    </xf>
    <xf numFmtId="3" fontId="23" fillId="0" borderId="39" xfId="20" applyNumberFormat="1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 wrapText="1"/>
    </xf>
    <xf numFmtId="14" fontId="23" fillId="0" borderId="39" xfId="20" applyNumberFormat="1" applyFont="1" applyFill="1" applyBorder="1" applyAlignment="1">
      <alignment horizontal="center" vertical="center"/>
    </xf>
    <xf numFmtId="0" fontId="23" fillId="0" borderId="39" xfId="20" applyFont="1" applyBorder="1" applyAlignment="1">
      <alignment horizontal="center" vertical="center" wrapText="1"/>
    </xf>
    <xf numFmtId="14" fontId="23" fillId="0" borderId="39" xfId="20" applyNumberFormat="1" applyFont="1" applyBorder="1" applyAlignment="1">
      <alignment horizontal="center" vertical="center" wrapText="1"/>
    </xf>
    <xf numFmtId="0" fontId="23" fillId="0" borderId="39" xfId="0" applyFont="1" applyBorder="1"/>
    <xf numFmtId="0" fontId="26" fillId="2" borderId="39" xfId="0" applyFont="1" applyFill="1" applyBorder="1" applyAlignment="1">
      <alignment horizontal="center" vertical="center" wrapText="1"/>
    </xf>
    <xf numFmtId="0" fontId="21" fillId="0" borderId="0" xfId="20" applyFont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14" fontId="21" fillId="0" borderId="0" xfId="20" applyNumberFormat="1" applyFont="1" applyBorder="1" applyAlignment="1">
      <alignment horizontal="center" vertical="center"/>
    </xf>
    <xf numFmtId="0" fontId="15" fillId="0" borderId="0" xfId="0" applyFont="1" applyBorder="1"/>
    <xf numFmtId="2" fontId="14" fillId="2" borderId="46" xfId="0" applyNumberFormat="1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0" fontId="19" fillId="0" borderId="16" xfId="20" applyFont="1" applyBorder="1" applyAlignment="1"/>
    <xf numFmtId="0" fontId="22" fillId="0" borderId="16" xfId="20" applyFont="1" applyBorder="1" applyAlignment="1">
      <alignment horizontal="center" vertical="center" wrapText="1"/>
    </xf>
    <xf numFmtId="0" fontId="6" fillId="0" borderId="16" xfId="0" applyFont="1" applyBorder="1"/>
    <xf numFmtId="0" fontId="14" fillId="2" borderId="16" xfId="0" applyFont="1" applyFill="1" applyBorder="1" applyAlignment="1">
      <alignment horizontal="center" vertical="center" wrapText="1"/>
    </xf>
    <xf numFmtId="0" fontId="22" fillId="0" borderId="1" xfId="20" applyFont="1" applyBorder="1" applyAlignment="1">
      <alignment horizontal="center"/>
    </xf>
    <xf numFmtId="2" fontId="18" fillId="2" borderId="15" xfId="0" applyNumberFormat="1" applyFont="1" applyFill="1" applyBorder="1" applyAlignment="1">
      <alignment horizontal="center" vertical="center"/>
    </xf>
    <xf numFmtId="14" fontId="21" fillId="0" borderId="15" xfId="20" applyNumberFormat="1" applyFont="1" applyBorder="1" applyAlignment="1">
      <alignment horizontal="center" vertical="center"/>
    </xf>
    <xf numFmtId="2" fontId="14" fillId="2" borderId="15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/>
    <xf numFmtId="0" fontId="10" fillId="0" borderId="0" xfId="0" applyFont="1"/>
    <xf numFmtId="165" fontId="9" fillId="0" borderId="0" xfId="0" applyNumberFormat="1" applyFont="1"/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/>
    <xf numFmtId="0" fontId="29" fillId="0" borderId="0" xfId="0" applyFont="1" applyAlignment="1"/>
    <xf numFmtId="3" fontId="13" fillId="0" borderId="15" xfId="0" applyNumberFormat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164" fontId="28" fillId="0" borderId="1" xfId="2" applyNumberFormat="1" applyFont="1" applyBorder="1" applyAlignment="1">
      <alignment horizontal="center" vertical="center"/>
    </xf>
    <xf numFmtId="2" fontId="30" fillId="0" borderId="1" xfId="2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8" fillId="0" borderId="1" xfId="2" applyFont="1" applyBorder="1" applyAlignment="1">
      <alignment horizontal="right" vertical="center"/>
    </xf>
    <xf numFmtId="0" fontId="31" fillId="0" borderId="0" xfId="1" applyFont="1" applyAlignment="1">
      <alignment horizontal="right"/>
    </xf>
    <xf numFmtId="0" fontId="32" fillId="0" borderId="0" xfId="1" applyFont="1" applyAlignment="1">
      <alignment horizontal="right"/>
    </xf>
    <xf numFmtId="0" fontId="31" fillId="0" borderId="0" xfId="1" applyFont="1"/>
    <xf numFmtId="165" fontId="31" fillId="0" borderId="0" xfId="1" applyNumberFormat="1" applyFont="1"/>
    <xf numFmtId="0" fontId="30" fillId="0" borderId="0" xfId="1" applyFont="1" applyAlignment="1">
      <alignment horizontal="right"/>
    </xf>
    <xf numFmtId="0" fontId="33" fillId="0" borderId="0" xfId="1" applyFont="1" applyAlignment="1">
      <alignment horizontal="right"/>
    </xf>
    <xf numFmtId="0" fontId="35" fillId="0" borderId="2" xfId="1" applyFont="1" applyBorder="1" applyAlignment="1">
      <alignment horizontal="right" vertical="center"/>
    </xf>
    <xf numFmtId="0" fontId="35" fillId="0" borderId="2" xfId="1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0" fillId="0" borderId="1" xfId="2" applyFont="1" applyBorder="1" applyAlignment="1">
      <alignment horizontal="left" vertical="center"/>
    </xf>
    <xf numFmtId="0" fontId="30" fillId="0" borderId="1" xfId="2" applyFont="1" applyBorder="1" applyAlignment="1">
      <alignment horizontal="right" vertical="center"/>
    </xf>
    <xf numFmtId="164" fontId="30" fillId="0" borderId="1" xfId="2" applyNumberFormat="1" applyFont="1" applyBorder="1" applyAlignment="1">
      <alignment horizontal="right" vertical="center"/>
    </xf>
    <xf numFmtId="164" fontId="30" fillId="0" borderId="1" xfId="2" applyNumberFormat="1" applyFont="1" applyBorder="1" applyAlignment="1">
      <alignment horizontal="center" vertical="center"/>
    </xf>
    <xf numFmtId="164" fontId="30" fillId="3" borderId="1" xfId="2" applyNumberFormat="1" applyFont="1" applyFill="1" applyBorder="1" applyAlignment="1">
      <alignment horizontal="center" vertical="center"/>
    </xf>
    <xf numFmtId="14" fontId="30" fillId="0" borderId="1" xfId="2" applyNumberFormat="1" applyFont="1" applyBorder="1" applyAlignment="1">
      <alignment horizontal="center" vertical="center"/>
    </xf>
    <xf numFmtId="0" fontId="36" fillId="0" borderId="1" xfId="2" applyFont="1" applyBorder="1" applyAlignment="1">
      <alignment horizontal="center" vertical="center"/>
    </xf>
    <xf numFmtId="0" fontId="30" fillId="0" borderId="1" xfId="2" applyFont="1" applyFill="1" applyBorder="1" applyAlignment="1">
      <alignment horizontal="right" vertical="center"/>
    </xf>
    <xf numFmtId="0" fontId="30" fillId="0" borderId="2" xfId="1" applyFont="1" applyBorder="1" applyAlignment="1">
      <alignment horizontal="right" vertical="center"/>
    </xf>
    <xf numFmtId="0" fontId="34" fillId="0" borderId="19" xfId="1" applyFont="1" applyBorder="1" applyAlignment="1">
      <alignment vertical="center"/>
    </xf>
    <xf numFmtId="0" fontId="28" fillId="3" borderId="1" xfId="20" applyFont="1" applyFill="1" applyBorder="1"/>
    <xf numFmtId="2" fontId="28" fillId="3" borderId="1" xfId="20" applyNumberFormat="1" applyFont="1" applyFill="1" applyBorder="1" applyAlignment="1">
      <alignment horizontal="center"/>
    </xf>
    <xf numFmtId="0" fontId="28" fillId="0" borderId="1" xfId="20" applyFont="1" applyBorder="1"/>
    <xf numFmtId="0" fontId="30" fillId="0" borderId="5" xfId="1" applyFont="1" applyBorder="1" applyAlignment="1">
      <alignment horizontal="right" vertical="center" wrapText="1"/>
    </xf>
    <xf numFmtId="0" fontId="35" fillId="0" borderId="5" xfId="1" applyFont="1" applyBorder="1" applyAlignment="1">
      <alignment horizontal="right" vertical="center" wrapText="1"/>
    </xf>
    <xf numFmtId="0" fontId="34" fillId="0" borderId="5" xfId="1" applyFont="1" applyBorder="1" applyAlignment="1">
      <alignment horizontal="right" vertical="center" wrapText="1"/>
    </xf>
    <xf numFmtId="0" fontId="30" fillId="0" borderId="5" xfId="1" applyFont="1" applyBorder="1" applyAlignment="1">
      <alignment horizontal="right" vertical="center"/>
    </xf>
    <xf numFmtId="0" fontId="35" fillId="0" borderId="5" xfId="1" applyFont="1" applyBorder="1" applyAlignment="1">
      <alignment horizontal="right" vertical="center"/>
    </xf>
    <xf numFmtId="0" fontId="28" fillId="0" borderId="1" xfId="2" applyFont="1" applyBorder="1" applyAlignment="1">
      <alignment horizontal="left" vertical="center"/>
    </xf>
    <xf numFmtId="14" fontId="28" fillId="0" borderId="1" xfId="2" applyNumberFormat="1" applyFont="1" applyBorder="1" applyAlignment="1">
      <alignment horizontal="center" vertical="center"/>
    </xf>
    <xf numFmtId="2" fontId="28" fillId="0" borderId="1" xfId="2" applyNumberFormat="1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5" xfId="2" applyFont="1" applyBorder="1" applyAlignment="1">
      <alignment horizontal="left" vertical="center"/>
    </xf>
    <xf numFmtId="14" fontId="30" fillId="0" borderId="15" xfId="2" applyNumberFormat="1" applyFont="1" applyBorder="1" applyAlignment="1">
      <alignment horizontal="center" vertical="center"/>
    </xf>
    <xf numFmtId="2" fontId="30" fillId="0" borderId="15" xfId="2" applyNumberFormat="1" applyFont="1" applyBorder="1" applyAlignment="1">
      <alignment horizontal="center" vertical="center"/>
    </xf>
    <xf numFmtId="164" fontId="30" fillId="3" borderId="15" xfId="2" applyNumberFormat="1" applyFont="1" applyFill="1" applyBorder="1" applyAlignment="1">
      <alignment horizontal="center" vertical="center"/>
    </xf>
    <xf numFmtId="0" fontId="30" fillId="0" borderId="15" xfId="2" applyFont="1" applyBorder="1" applyAlignment="1">
      <alignment horizontal="right" vertical="center"/>
    </xf>
    <xf numFmtId="164" fontId="30" fillId="0" borderId="15" xfId="2" applyNumberFormat="1" applyFont="1" applyBorder="1" applyAlignment="1">
      <alignment horizontal="right" vertical="center"/>
    </xf>
    <xf numFmtId="164" fontId="30" fillId="0" borderId="15" xfId="2" applyNumberFormat="1" applyFont="1" applyBorder="1" applyAlignment="1">
      <alignment horizontal="center" vertical="center"/>
    </xf>
    <xf numFmtId="166" fontId="30" fillId="0" borderId="1" xfId="2" applyNumberFormat="1" applyFont="1" applyBorder="1" applyAlignment="1">
      <alignment horizontal="right" vertical="center"/>
    </xf>
    <xf numFmtId="0" fontId="32" fillId="0" borderId="39" xfId="1" applyFont="1" applyBorder="1" applyAlignment="1">
      <alignment horizontal="center"/>
    </xf>
    <xf numFmtId="0" fontId="16" fillId="0" borderId="0" xfId="20" applyFont="1" applyAlignment="1">
      <alignment horizontal="center"/>
    </xf>
    <xf numFmtId="0" fontId="21" fillId="0" borderId="15" xfId="20" applyFont="1" applyBorder="1" applyAlignment="1">
      <alignment horizontal="center" vertical="center"/>
    </xf>
    <xf numFmtId="0" fontId="42" fillId="0" borderId="1" xfId="20" applyFont="1" applyBorder="1" applyAlignment="1"/>
    <xf numFmtId="14" fontId="42" fillId="0" borderId="1" xfId="20" applyNumberFormat="1" applyFont="1" applyBorder="1" applyAlignment="1"/>
    <xf numFmtId="14" fontId="20" fillId="0" borderId="1" xfId="20" applyNumberFormat="1" applyFont="1" applyBorder="1" applyAlignment="1"/>
    <xf numFmtId="0" fontId="22" fillId="0" borderId="1" xfId="20" applyFont="1" applyBorder="1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20" fillId="2" borderId="1" xfId="0" applyNumberFormat="1" applyFont="1" applyFill="1" applyBorder="1" applyAlignment="1">
      <alignment horizontal="center" vertical="center" wrapText="1"/>
    </xf>
    <xf numFmtId="0" fontId="29" fillId="0" borderId="0" xfId="1" applyFont="1" applyAlignment="1"/>
    <xf numFmtId="0" fontId="11" fillId="0" borderId="0" xfId="1" applyFont="1" applyAlignment="1"/>
    <xf numFmtId="0" fontId="9" fillId="0" borderId="0" xfId="1" applyFont="1" applyAlignment="1"/>
    <xf numFmtId="0" fontId="38" fillId="0" borderId="0" xfId="1" applyFont="1" applyAlignment="1"/>
    <xf numFmtId="0" fontId="43" fillId="0" borderId="0" xfId="1" applyFont="1" applyAlignment="1"/>
    <xf numFmtId="14" fontId="23" fillId="0" borderId="1" xfId="20" applyNumberFormat="1" applyFont="1" applyBorder="1" applyAlignment="1">
      <alignment horizontal="center"/>
    </xf>
    <xf numFmtId="0" fontId="34" fillId="0" borderId="5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 wrapText="1"/>
    </xf>
    <xf numFmtId="0" fontId="34" fillId="0" borderId="15" xfId="1" applyFont="1" applyBorder="1" applyAlignment="1">
      <alignment horizontal="center" vertical="center"/>
    </xf>
    <xf numFmtId="0" fontId="3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2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2" fillId="0" borderId="0" xfId="1" applyFont="1" applyAlignment="1">
      <alignment horizontal="center"/>
    </xf>
    <xf numFmtId="14" fontId="22" fillId="4" borderId="1" xfId="20" applyNumberFormat="1" applyFont="1" applyFill="1" applyBorder="1" applyAlignment="1">
      <alignment horizontal="center" vertical="center"/>
    </xf>
    <xf numFmtId="14" fontId="6" fillId="0" borderId="0" xfId="0" applyNumberFormat="1" applyFont="1"/>
    <xf numFmtId="0" fontId="40" fillId="0" borderId="0" xfId="0" applyFont="1"/>
    <xf numFmtId="0" fontId="44" fillId="0" borderId="0" xfId="20" applyFont="1" applyAlignment="1"/>
    <xf numFmtId="0" fontId="44" fillId="0" borderId="0" xfId="20" applyFont="1" applyAlignment="1">
      <alignment horizontal="center"/>
    </xf>
    <xf numFmtId="0" fontId="45" fillId="0" borderId="0" xfId="20" applyFont="1" applyAlignment="1"/>
    <xf numFmtId="0" fontId="10" fillId="0" borderId="0" xfId="20" applyFont="1" applyAlignment="1"/>
    <xf numFmtId="0" fontId="44" fillId="0" borderId="0" xfId="20" applyFont="1"/>
    <xf numFmtId="0" fontId="9" fillId="0" borderId="0" xfId="20" applyFont="1"/>
    <xf numFmtId="0" fontId="40" fillId="0" borderId="0" xfId="0" applyFont="1" applyAlignment="1">
      <alignment vertical="center"/>
    </xf>
    <xf numFmtId="0" fontId="46" fillId="0" borderId="16" xfId="20" applyFont="1" applyBorder="1" applyAlignment="1"/>
    <xf numFmtId="0" fontId="9" fillId="0" borderId="16" xfId="20" applyFont="1" applyBorder="1" applyAlignment="1">
      <alignment horizontal="center" vertical="center" wrapText="1"/>
    </xf>
    <xf numFmtId="0" fontId="31" fillId="0" borderId="16" xfId="0" applyFont="1" applyBorder="1"/>
    <xf numFmtId="0" fontId="29" fillId="2" borderId="16" xfId="0" applyFont="1" applyFill="1" applyBorder="1" applyAlignment="1">
      <alignment horizontal="center" vertical="center" wrapText="1"/>
    </xf>
    <xf numFmtId="0" fontId="31" fillId="0" borderId="0" xfId="0" applyFont="1"/>
    <xf numFmtId="0" fontId="9" fillId="0" borderId="1" xfId="20" applyFont="1" applyBorder="1" applyAlignment="1">
      <alignment horizontal="center"/>
    </xf>
    <xf numFmtId="0" fontId="9" fillId="3" borderId="1" xfId="20" applyFont="1" applyFill="1" applyBorder="1"/>
    <xf numFmtId="14" fontId="9" fillId="3" borderId="1" xfId="20" applyNumberFormat="1" applyFont="1" applyFill="1" applyBorder="1" applyAlignment="1">
      <alignment horizontal="center"/>
    </xf>
    <xf numFmtId="3" fontId="9" fillId="0" borderId="1" xfId="2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0" borderId="1" xfId="20" applyNumberFormat="1" applyFont="1" applyFill="1" applyBorder="1" applyAlignment="1">
      <alignment horizontal="center" vertical="center"/>
    </xf>
    <xf numFmtId="0" fontId="9" fillId="0" borderId="1" xfId="20" applyFont="1" applyBorder="1" applyAlignment="1">
      <alignment horizontal="center" vertical="center" wrapText="1"/>
    </xf>
    <xf numFmtId="14" fontId="9" fillId="0" borderId="1" xfId="20" applyNumberFormat="1" applyFont="1" applyBorder="1" applyAlignment="1">
      <alignment horizontal="center" vertical="center" wrapText="1"/>
    </xf>
    <xf numFmtId="0" fontId="31" fillId="0" borderId="1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9" fillId="3" borderId="1" xfId="2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1" fillId="0" borderId="1" xfId="20" applyFont="1" applyBorder="1" applyAlignment="1">
      <alignment horizontal="center"/>
    </xf>
    <xf numFmtId="14" fontId="31" fillId="0" borderId="1" xfId="20" applyNumberFormat="1" applyFont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0" fontId="46" fillId="0" borderId="1" xfId="20" applyFont="1" applyBorder="1" applyAlignment="1"/>
    <xf numFmtId="14" fontId="46" fillId="0" borderId="1" xfId="20" applyNumberFormat="1" applyFont="1" applyBorder="1" applyAlignment="1"/>
    <xf numFmtId="0" fontId="31" fillId="0" borderId="1" xfId="0" applyFont="1" applyBorder="1" applyAlignment="1">
      <alignment horizontal="center"/>
    </xf>
    <xf numFmtId="165" fontId="9" fillId="3" borderId="1" xfId="20" applyNumberFormat="1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9" fillId="0" borderId="13" xfId="20" applyFont="1" applyBorder="1" applyAlignment="1">
      <alignment horizontal="center"/>
    </xf>
    <xf numFmtId="0" fontId="47" fillId="3" borderId="1" xfId="20" applyFont="1" applyFill="1" applyBorder="1"/>
    <xf numFmtId="0" fontId="47" fillId="3" borderId="1" xfId="20" applyFont="1" applyFill="1" applyBorder="1" applyAlignment="1">
      <alignment horizontal="center"/>
    </xf>
    <xf numFmtId="3" fontId="47" fillId="0" borderId="1" xfId="20" applyNumberFormat="1" applyFont="1" applyFill="1" applyBorder="1" applyAlignment="1">
      <alignment horizontal="center" vertical="center"/>
    </xf>
    <xf numFmtId="14" fontId="47" fillId="0" borderId="1" xfId="20" applyNumberFormat="1" applyFont="1" applyFill="1" applyBorder="1" applyAlignment="1">
      <alignment horizontal="center" vertical="center"/>
    </xf>
    <xf numFmtId="0" fontId="47" fillId="0" borderId="1" xfId="20" applyFont="1" applyBorder="1" applyAlignment="1">
      <alignment horizontal="center" vertical="center" wrapText="1"/>
    </xf>
    <xf numFmtId="14" fontId="47" fillId="0" borderId="1" xfId="20" applyNumberFormat="1" applyFont="1" applyBorder="1" applyAlignment="1">
      <alignment horizontal="center" vertical="center" wrapText="1"/>
    </xf>
    <xf numFmtId="0" fontId="47" fillId="0" borderId="1" xfId="0" applyFont="1" applyBorder="1"/>
    <xf numFmtId="0" fontId="47" fillId="0" borderId="0" xfId="0" applyFont="1"/>
    <xf numFmtId="0" fontId="40" fillId="0" borderId="0" xfId="0" applyFont="1" applyAlignment="1">
      <alignment horizontal="center"/>
    </xf>
    <xf numFmtId="0" fontId="46" fillId="0" borderId="1" xfId="20" applyFont="1" applyBorder="1" applyAlignment="1">
      <alignment horizontal="center"/>
    </xf>
    <xf numFmtId="14" fontId="47" fillId="3" borderId="1" xfId="20" applyNumberFormat="1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47" fillId="0" borderId="1" xfId="20" applyFont="1" applyBorder="1" applyAlignment="1">
      <alignment horizontal="center"/>
    </xf>
    <xf numFmtId="14" fontId="31" fillId="0" borderId="1" xfId="0" applyNumberFormat="1" applyFont="1" applyBorder="1" applyAlignment="1">
      <alignment horizontal="right" vertical="center" wrapText="1"/>
    </xf>
    <xf numFmtId="0" fontId="46" fillId="3" borderId="1" xfId="20" applyFont="1" applyFill="1" applyBorder="1" applyAlignment="1"/>
    <xf numFmtId="0" fontId="46" fillId="3" borderId="1" xfId="0" applyFont="1" applyFill="1" applyBorder="1" applyAlignment="1"/>
    <xf numFmtId="14" fontId="46" fillId="3" borderId="1" xfId="20" applyNumberFormat="1" applyFont="1" applyFill="1" applyBorder="1" applyAlignment="1"/>
    <xf numFmtId="0" fontId="46" fillId="3" borderId="1" xfId="20" applyFont="1" applyFill="1" applyBorder="1" applyAlignment="1">
      <alignment horizontal="center"/>
    </xf>
    <xf numFmtId="0" fontId="49" fillId="3" borderId="1" xfId="0" applyFont="1" applyFill="1" applyBorder="1" applyAlignment="1"/>
    <xf numFmtId="166" fontId="31" fillId="2" borderId="1" xfId="0" applyNumberFormat="1" applyFont="1" applyFill="1" applyBorder="1" applyAlignment="1">
      <alignment horizontal="center"/>
    </xf>
    <xf numFmtId="166" fontId="38" fillId="2" borderId="1" xfId="0" applyNumberFormat="1" applyFont="1" applyFill="1" applyBorder="1" applyAlignment="1">
      <alignment horizontal="center"/>
    </xf>
    <xf numFmtId="0" fontId="9" fillId="0" borderId="1" xfId="20" applyFont="1" applyBorder="1" applyAlignment="1">
      <alignment wrapText="1"/>
    </xf>
    <xf numFmtId="14" fontId="9" fillId="0" borderId="1" xfId="20" applyNumberFormat="1" applyFont="1" applyBorder="1" applyAlignment="1">
      <alignment wrapText="1"/>
    </xf>
    <xf numFmtId="0" fontId="50" fillId="0" borderId="15" xfId="20" applyFont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center"/>
    </xf>
    <xf numFmtId="14" fontId="50" fillId="0" borderId="15" xfId="20" applyNumberFormat="1" applyFont="1" applyBorder="1" applyAlignment="1">
      <alignment horizontal="center" vertical="center"/>
    </xf>
    <xf numFmtId="0" fontId="40" fillId="0" borderId="15" xfId="0" applyFont="1" applyBorder="1"/>
    <xf numFmtId="2" fontId="29" fillId="2" borderId="15" xfId="0" applyNumberFormat="1" applyFont="1" applyFill="1" applyBorder="1" applyAlignment="1">
      <alignment horizontal="center" vertical="center"/>
    </xf>
    <xf numFmtId="0" fontId="47" fillId="0" borderId="25" xfId="20" applyFont="1" applyBorder="1" applyAlignment="1">
      <alignment horizontal="center"/>
    </xf>
    <xf numFmtId="0" fontId="47" fillId="3" borderId="15" xfId="20" applyFont="1" applyFill="1" applyBorder="1"/>
    <xf numFmtId="0" fontId="47" fillId="3" borderId="15" xfId="20" applyFont="1" applyFill="1" applyBorder="1" applyAlignment="1">
      <alignment horizontal="center"/>
    </xf>
    <xf numFmtId="3" fontId="47" fillId="0" borderId="15" xfId="20" applyNumberFormat="1" applyFont="1" applyFill="1" applyBorder="1" applyAlignment="1">
      <alignment horizontal="center" vertical="center"/>
    </xf>
    <xf numFmtId="0" fontId="47" fillId="2" borderId="15" xfId="0" applyFont="1" applyFill="1" applyBorder="1" applyAlignment="1">
      <alignment horizontal="center" vertical="center" wrapText="1"/>
    </xf>
    <xf numFmtId="14" fontId="47" fillId="0" borderId="15" xfId="20" applyNumberFormat="1" applyFont="1" applyFill="1" applyBorder="1" applyAlignment="1">
      <alignment horizontal="center" vertical="center"/>
    </xf>
    <xf numFmtId="0" fontId="47" fillId="0" borderId="15" xfId="20" applyFont="1" applyBorder="1" applyAlignment="1">
      <alignment horizontal="center" vertical="center" wrapText="1"/>
    </xf>
    <xf numFmtId="14" fontId="47" fillId="0" borderId="15" xfId="20" applyNumberFormat="1" applyFont="1" applyBorder="1" applyAlignment="1">
      <alignment horizontal="center" vertical="center" wrapText="1"/>
    </xf>
    <xf numFmtId="0" fontId="47" fillId="0" borderId="15" xfId="0" applyFont="1" applyBorder="1"/>
    <xf numFmtId="0" fontId="48" fillId="2" borderId="15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40" fillId="0" borderId="0" xfId="0" applyFont="1" applyAlignment="1"/>
    <xf numFmtId="0" fontId="40" fillId="0" borderId="0" xfId="0" applyFont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righ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41" fillId="0" borderId="7" xfId="0" applyFont="1" applyBorder="1" applyAlignment="1">
      <alignment vertical="center" wrapText="1"/>
    </xf>
    <xf numFmtId="0" fontId="40" fillId="0" borderId="16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14" fontId="40" fillId="0" borderId="1" xfId="0" applyNumberFormat="1" applyFont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/>
    <xf numFmtId="0" fontId="51" fillId="0" borderId="0" xfId="1" applyFont="1" applyAlignment="1"/>
    <xf numFmtId="0" fontId="32" fillId="0" borderId="0" xfId="1" applyFont="1"/>
    <xf numFmtId="0" fontId="32" fillId="0" borderId="0" xfId="1" applyFont="1" applyAlignment="1"/>
    <xf numFmtId="0" fontId="41" fillId="0" borderId="15" xfId="0" applyFont="1" applyBorder="1" applyAlignment="1">
      <alignment horizontal="center" vertical="center" wrapText="1"/>
    </xf>
    <xf numFmtId="1" fontId="30" fillId="0" borderId="1" xfId="2" applyNumberFormat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166" fontId="30" fillId="0" borderId="15" xfId="2" applyNumberFormat="1" applyFont="1" applyBorder="1" applyAlignment="1">
      <alignment horizontal="right" vertical="center"/>
    </xf>
    <xf numFmtId="0" fontId="53" fillId="0" borderId="1" xfId="2" applyFont="1" applyBorder="1" applyAlignment="1">
      <alignment horizontal="center" vertical="center"/>
    </xf>
    <xf numFmtId="0" fontId="53" fillId="0" borderId="1" xfId="2" applyFont="1" applyBorder="1" applyAlignment="1">
      <alignment horizontal="left" vertical="center"/>
    </xf>
    <xf numFmtId="2" fontId="53" fillId="0" borderId="1" xfId="2" applyNumberFormat="1" applyFont="1" applyBorder="1" applyAlignment="1">
      <alignment horizontal="center" vertical="center"/>
    </xf>
    <xf numFmtId="164" fontId="53" fillId="3" borderId="1" xfId="2" applyNumberFormat="1" applyFont="1" applyFill="1" applyBorder="1" applyAlignment="1">
      <alignment horizontal="center" vertical="center"/>
    </xf>
    <xf numFmtId="0" fontId="53" fillId="0" borderId="1" xfId="2" applyFont="1" applyBorder="1" applyAlignment="1">
      <alignment horizontal="right" vertical="center"/>
    </xf>
    <xf numFmtId="164" fontId="53" fillId="0" borderId="1" xfId="2" applyNumberFormat="1" applyFont="1" applyBorder="1" applyAlignment="1">
      <alignment horizontal="right" vertical="center"/>
    </xf>
    <xf numFmtId="166" fontId="53" fillId="0" borderId="1" xfId="2" applyNumberFormat="1" applyFont="1" applyBorder="1" applyAlignment="1">
      <alignment horizontal="right" vertical="center"/>
    </xf>
    <xf numFmtId="164" fontId="53" fillId="0" borderId="1" xfId="2" applyNumberFormat="1" applyFont="1" applyBorder="1" applyAlignment="1">
      <alignment horizontal="center" vertical="center"/>
    </xf>
    <xf numFmtId="0" fontId="40" fillId="0" borderId="0" xfId="0" applyFont="1" applyAlignment="1">
      <alignment wrapText="1"/>
    </xf>
    <xf numFmtId="0" fontId="55" fillId="0" borderId="2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left" vertical="center" wrapText="1"/>
    </xf>
    <xf numFmtId="0" fontId="55" fillId="0" borderId="4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right" vertical="center"/>
    </xf>
    <xf numFmtId="168" fontId="55" fillId="0" borderId="4" xfId="22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55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164" fontId="55" fillId="0" borderId="1" xfId="0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0" fontId="40" fillId="0" borderId="1" xfId="0" applyFont="1" applyBorder="1"/>
    <xf numFmtId="0" fontId="40" fillId="0" borderId="1" xfId="0" applyFont="1" applyBorder="1" applyAlignment="1">
      <alignment horizontal="right"/>
    </xf>
    <xf numFmtId="0" fontId="55" fillId="0" borderId="1" xfId="0" applyFont="1" applyBorder="1" applyAlignment="1"/>
    <xf numFmtId="0" fontId="9" fillId="0" borderId="1" xfId="0" applyFont="1" applyBorder="1" applyAlignment="1"/>
    <xf numFmtId="0" fontId="55" fillId="0" borderId="1" xfId="0" applyFont="1" applyBorder="1" applyAlignment="1">
      <alignment horizontal="center"/>
    </xf>
    <xf numFmtId="0" fontId="54" fillId="0" borderId="15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14" fontId="29" fillId="0" borderId="2" xfId="0" applyNumberFormat="1" applyFont="1" applyBorder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right"/>
    </xf>
    <xf numFmtId="0" fontId="41" fillId="0" borderId="2" xfId="0" applyFont="1" applyBorder="1"/>
    <xf numFmtId="0" fontId="54" fillId="0" borderId="2" xfId="0" applyFont="1" applyBorder="1" applyAlignment="1">
      <alignment horizontal="center"/>
    </xf>
    <xf numFmtId="168" fontId="41" fillId="0" borderId="2" xfId="0" applyNumberFormat="1" applyFont="1" applyBorder="1"/>
    <xf numFmtId="0" fontId="56" fillId="0" borderId="0" xfId="0" applyFont="1" applyAlignment="1">
      <alignment vertical="center" wrapText="1"/>
    </xf>
    <xf numFmtId="0" fontId="56" fillId="0" borderId="0" xfId="0" applyFont="1" applyAlignment="1">
      <alignment horizontal="right" vertical="center" wrapText="1"/>
    </xf>
    <xf numFmtId="0" fontId="56" fillId="0" borderId="0" xfId="0" applyFont="1"/>
    <xf numFmtId="0" fontId="41" fillId="0" borderId="0" xfId="0" applyFont="1" applyAlignment="1">
      <alignment horizontal="right" vertical="center" wrapText="1"/>
    </xf>
    <xf numFmtId="0" fontId="31" fillId="0" borderId="0" xfId="1" applyFont="1" applyAlignment="1">
      <alignment horizontal="center"/>
    </xf>
    <xf numFmtId="0" fontId="31" fillId="0" borderId="0" xfId="1" applyFont="1" applyAlignment="1"/>
    <xf numFmtId="0" fontId="30" fillId="0" borderId="0" xfId="0" applyFont="1" applyAlignment="1">
      <alignment horizontal="right"/>
    </xf>
    <xf numFmtId="0" fontId="30" fillId="0" borderId="1" xfId="0" applyFont="1" applyBorder="1"/>
    <xf numFmtId="166" fontId="40" fillId="0" borderId="1" xfId="0" applyNumberFormat="1" applyFont="1" applyBorder="1"/>
    <xf numFmtId="0" fontId="30" fillId="0" borderId="1" xfId="0" applyFont="1" applyBorder="1" applyAlignment="1">
      <alignment horizontal="right"/>
    </xf>
    <xf numFmtId="0" fontId="28" fillId="0" borderId="1" xfId="0" applyFont="1" applyBorder="1"/>
    <xf numFmtId="0" fontId="58" fillId="0" borderId="0" xfId="0" applyFont="1"/>
    <xf numFmtId="0" fontId="53" fillId="0" borderId="1" xfId="0" applyFont="1" applyBorder="1"/>
    <xf numFmtId="0" fontId="55" fillId="0" borderId="0" xfId="0" applyFont="1"/>
    <xf numFmtId="0" fontId="30" fillId="0" borderId="15" xfId="0" applyFont="1" applyBorder="1" applyAlignment="1">
      <alignment horizontal="right"/>
    </xf>
    <xf numFmtId="0" fontId="30" fillId="0" borderId="15" xfId="0" applyFont="1" applyBorder="1"/>
    <xf numFmtId="14" fontId="39" fillId="0" borderId="2" xfId="1" applyNumberFormat="1" applyFont="1" applyBorder="1" applyAlignment="1">
      <alignment horizontal="center" vertical="center" wrapText="1"/>
    </xf>
    <xf numFmtId="3" fontId="39" fillId="0" borderId="2" xfId="1" applyNumberFormat="1" applyFont="1" applyBorder="1" applyAlignment="1">
      <alignment horizontal="center" vertical="center"/>
    </xf>
    <xf numFmtId="2" fontId="39" fillId="0" borderId="2" xfId="1" applyNumberFormat="1" applyFont="1" applyBorder="1" applyAlignment="1">
      <alignment horizontal="center" vertical="center"/>
    </xf>
    <xf numFmtId="2" fontId="33" fillId="0" borderId="2" xfId="1" applyNumberFormat="1" applyFont="1" applyBorder="1" applyAlignment="1">
      <alignment horizontal="right" vertical="center"/>
    </xf>
    <xf numFmtId="2" fontId="39" fillId="0" borderId="2" xfId="1" applyNumberFormat="1" applyFont="1" applyBorder="1" applyAlignment="1">
      <alignment horizontal="right" vertical="center"/>
    </xf>
    <xf numFmtId="164" fontId="39" fillId="0" borderId="2" xfId="1" applyNumberFormat="1" applyFont="1" applyBorder="1" applyAlignment="1">
      <alignment horizontal="center" vertical="center"/>
    </xf>
    <xf numFmtId="0" fontId="40" fillId="0" borderId="0" xfId="1" applyFont="1"/>
    <xf numFmtId="0" fontId="40" fillId="0" borderId="0" xfId="1" applyFont="1" applyAlignment="1">
      <alignment horizontal="right"/>
    </xf>
    <xf numFmtId="0" fontId="31" fillId="0" borderId="0" xfId="1" applyFont="1" applyAlignment="1">
      <alignment horizontal="left"/>
    </xf>
    <xf numFmtId="0" fontId="34" fillId="0" borderId="5" xfId="1" applyFont="1" applyBorder="1" applyAlignment="1">
      <alignment horizontal="left" vertical="center" wrapText="1"/>
    </xf>
    <xf numFmtId="3" fontId="34" fillId="0" borderId="2" xfId="1" applyNumberFormat="1" applyFont="1" applyBorder="1" applyAlignment="1">
      <alignment horizontal="left" vertical="top"/>
    </xf>
    <xf numFmtId="0" fontId="40" fillId="0" borderId="0" xfId="1" applyFont="1" applyAlignment="1">
      <alignment horizontal="left"/>
    </xf>
    <xf numFmtId="0" fontId="32" fillId="0" borderId="0" xfId="1" applyFont="1" applyAlignment="1">
      <alignment horizontal="left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0" fontId="53" fillId="3" borderId="13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vertical="center"/>
    </xf>
    <xf numFmtId="0" fontId="8" fillId="3" borderId="7" xfId="1" applyFont="1" applyFill="1" applyBorder="1" applyAlignment="1">
      <alignment horizontal="center" vertical="center"/>
    </xf>
    <xf numFmtId="3" fontId="8" fillId="0" borderId="7" xfId="1" applyNumberFormat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60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164" fontId="60" fillId="0" borderId="6" xfId="1" applyNumberFormat="1" applyFont="1" applyBorder="1" applyAlignment="1">
      <alignment horizontal="center" vertical="center" wrapText="1"/>
    </xf>
    <xf numFmtId="14" fontId="8" fillId="0" borderId="26" xfId="1" applyNumberFormat="1" applyFont="1" applyBorder="1" applyAlignment="1">
      <alignment horizontal="center" vertical="center"/>
    </xf>
    <xf numFmtId="14" fontId="8" fillId="3" borderId="7" xfId="1" applyNumberFormat="1" applyFont="1" applyFill="1" applyBorder="1" applyAlignment="1">
      <alignment horizontal="center" vertical="center"/>
    </xf>
    <xf numFmtId="3" fontId="61" fillId="0" borderId="7" xfId="1" applyNumberFormat="1" applyFont="1" applyFill="1" applyBorder="1" applyAlignment="1">
      <alignment horizontal="center" vertical="center"/>
    </xf>
    <xf numFmtId="0" fontId="61" fillId="0" borderId="7" xfId="1" applyFont="1" applyBorder="1" applyAlignment="1">
      <alignment horizontal="center" vertical="center"/>
    </xf>
    <xf numFmtId="0" fontId="62" fillId="0" borderId="7" xfId="1" applyFont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 wrapText="1"/>
    </xf>
    <xf numFmtId="0" fontId="60" fillId="0" borderId="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60" fillId="0" borderId="7" xfId="1" applyFont="1" applyBorder="1" applyAlignment="1">
      <alignment horizontal="center" vertical="center" wrapText="1"/>
    </xf>
    <xf numFmtId="2" fontId="8" fillId="0" borderId="2" xfId="1" applyNumberFormat="1" applyFont="1" applyBorder="1" applyAlignment="1">
      <alignment horizontal="center" vertical="center"/>
    </xf>
    <xf numFmtId="166" fontId="8" fillId="0" borderId="2" xfId="1" applyNumberFormat="1" applyFont="1" applyBorder="1" applyAlignment="1">
      <alignment horizontal="center" vertical="center"/>
    </xf>
    <xf numFmtId="166" fontId="60" fillId="0" borderId="2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9" fillId="0" borderId="7" xfId="1" applyFont="1" applyBorder="1" applyAlignment="1">
      <alignment horizontal="center" vertical="center"/>
    </xf>
    <xf numFmtId="0" fontId="60" fillId="0" borderId="7" xfId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center" vertical="center"/>
    </xf>
    <xf numFmtId="166" fontId="8" fillId="0" borderId="7" xfId="1" applyNumberFormat="1" applyFont="1" applyBorder="1" applyAlignment="1">
      <alignment horizontal="center" vertical="center"/>
    </xf>
    <xf numFmtId="166" fontId="60" fillId="0" borderId="7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2" fontId="39" fillId="0" borderId="7" xfId="1" applyNumberFormat="1" applyFont="1" applyBorder="1" applyAlignment="1">
      <alignment horizontal="center" vertical="center"/>
    </xf>
    <xf numFmtId="14" fontId="60" fillId="0" borderId="37" xfId="1" applyNumberFormat="1" applyFont="1" applyBorder="1" applyAlignment="1">
      <alignment horizontal="center" vertical="center" wrapText="1"/>
    </xf>
    <xf numFmtId="3" fontId="60" fillId="0" borderId="23" xfId="1" applyNumberFormat="1" applyFont="1" applyBorder="1" applyAlignment="1">
      <alignment horizontal="center" vertical="center"/>
    </xf>
    <xf numFmtId="2" fontId="60" fillId="0" borderId="23" xfId="1" applyNumberFormat="1" applyFont="1" applyBorder="1" applyAlignment="1">
      <alignment horizontal="center" vertical="center"/>
    </xf>
    <xf numFmtId="164" fontId="60" fillId="0" borderId="23" xfId="1" applyNumberFormat="1" applyFont="1" applyBorder="1" applyAlignment="1">
      <alignment horizontal="center" vertical="center"/>
    </xf>
    <xf numFmtId="0" fontId="39" fillId="0" borderId="23" xfId="1" applyFont="1" applyBorder="1" applyAlignment="1">
      <alignment horizontal="center" vertical="center"/>
    </xf>
    <xf numFmtId="2" fontId="39" fillId="0" borderId="23" xfId="1" applyNumberFormat="1" applyFont="1" applyBorder="1" applyAlignment="1">
      <alignment horizontal="center" vertical="center"/>
    </xf>
    <xf numFmtId="164" fontId="39" fillId="0" borderId="23" xfId="1" applyNumberFormat="1" applyFont="1" applyBorder="1" applyAlignment="1">
      <alignment horizontal="center" vertical="center"/>
    </xf>
    <xf numFmtId="0" fontId="9" fillId="0" borderId="0" xfId="20" applyFont="1" applyAlignment="1">
      <alignment horizontal="center"/>
    </xf>
    <xf numFmtId="0" fontId="11" fillId="0" borderId="39" xfId="20" applyFont="1" applyBorder="1"/>
    <xf numFmtId="0" fontId="9" fillId="0" borderId="39" xfId="20" applyFont="1" applyBorder="1"/>
    <xf numFmtId="0" fontId="11" fillId="0" borderId="39" xfId="20" applyFont="1" applyBorder="1" applyAlignment="1">
      <alignment horizontal="center"/>
    </xf>
    <xf numFmtId="0" fontId="40" fillId="0" borderId="39" xfId="0" applyFont="1" applyBorder="1"/>
    <xf numFmtId="0" fontId="38" fillId="0" borderId="39" xfId="0" applyFont="1" applyBorder="1"/>
    <xf numFmtId="0" fontId="31" fillId="0" borderId="13" xfId="20" applyFont="1" applyBorder="1" applyAlignment="1">
      <alignment horizontal="center"/>
    </xf>
    <xf numFmtId="0" fontId="31" fillId="3" borderId="1" xfId="20" applyFont="1" applyFill="1" applyBorder="1"/>
    <xf numFmtId="14" fontId="31" fillId="3" borderId="1" xfId="20" applyNumberFormat="1" applyFont="1" applyFill="1" applyBorder="1" applyAlignment="1">
      <alignment horizontal="center"/>
    </xf>
    <xf numFmtId="3" fontId="31" fillId="0" borderId="1" xfId="20" applyNumberFormat="1" applyFont="1" applyFill="1" applyBorder="1" applyAlignment="1">
      <alignment horizontal="center" vertical="center"/>
    </xf>
    <xf numFmtId="4" fontId="31" fillId="0" borderId="1" xfId="2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4" fontId="31" fillId="0" borderId="1" xfId="20" applyNumberFormat="1" applyFont="1" applyFill="1" applyBorder="1" applyAlignment="1">
      <alignment horizontal="center" vertical="center"/>
    </xf>
    <xf numFmtId="0" fontId="31" fillId="0" borderId="1" xfId="20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1" fillId="3" borderId="1" xfId="20" applyFont="1" applyFill="1" applyBorder="1" applyAlignment="1">
      <alignment horizontal="center"/>
    </xf>
    <xf numFmtId="4" fontId="47" fillId="0" borderId="15" xfId="20" applyNumberFormat="1" applyFont="1" applyFill="1" applyBorder="1" applyAlignment="1">
      <alignment horizontal="center" vertical="center"/>
    </xf>
    <xf numFmtId="0" fontId="53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vertical="center"/>
    </xf>
    <xf numFmtId="14" fontId="8" fillId="3" borderId="1" xfId="1" applyNumberFormat="1" applyFont="1" applyFill="1" applyBorder="1" applyAlignment="1">
      <alignment horizontal="center" vertical="center"/>
    </xf>
    <xf numFmtId="3" fontId="61" fillId="0" borderId="1" xfId="1" applyNumberFormat="1" applyFont="1" applyFill="1" applyBorder="1" applyAlignment="1">
      <alignment horizontal="center" vertical="center"/>
    </xf>
    <xf numFmtId="0" fontId="61" fillId="0" borderId="1" xfId="1" applyFont="1" applyBorder="1" applyAlignment="1">
      <alignment horizontal="center" vertical="center"/>
    </xf>
    <xf numFmtId="0" fontId="62" fillId="0" borderId="1" xfId="1" applyFont="1" applyBorder="1" applyAlignment="1">
      <alignment horizontal="center" vertical="center"/>
    </xf>
    <xf numFmtId="0" fontId="35" fillId="0" borderId="0" xfId="0" applyFont="1"/>
    <xf numFmtId="2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164" fontId="63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3" fillId="3" borderId="1" xfId="0" applyFont="1" applyFill="1" applyBorder="1"/>
    <xf numFmtId="0" fontId="53" fillId="3" borderId="1" xfId="0" applyFont="1" applyFill="1" applyBorder="1" applyAlignment="1">
      <alignment horizontal="center"/>
    </xf>
    <xf numFmtId="3" fontId="53" fillId="0" borderId="1" xfId="0" applyNumberFormat="1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/>
    </xf>
    <xf numFmtId="14" fontId="53" fillId="3" borderId="1" xfId="0" applyNumberFormat="1" applyFont="1" applyFill="1" applyBorder="1" applyAlignment="1">
      <alignment horizontal="center"/>
    </xf>
    <xf numFmtId="0" fontId="64" fillId="0" borderId="1" xfId="0" applyFont="1" applyBorder="1" applyAlignment="1">
      <alignment horizontal="center" vertical="center" wrapText="1"/>
    </xf>
    <xf numFmtId="0" fontId="30" fillId="0" borderId="0" xfId="0" applyFont="1"/>
    <xf numFmtId="0" fontId="28" fillId="3" borderId="1" xfId="1" applyFont="1" applyFill="1" applyBorder="1" applyAlignment="1">
      <alignment horizontal="center" vertical="center"/>
    </xf>
    <xf numFmtId="0" fontId="28" fillId="3" borderId="1" xfId="0" applyFont="1" applyFill="1" applyBorder="1"/>
    <xf numFmtId="14" fontId="28" fillId="3" borderId="1" xfId="0" applyNumberFormat="1" applyFont="1" applyFill="1" applyBorder="1" applyAlignment="1">
      <alignment horizontal="center"/>
    </xf>
    <xf numFmtId="164" fontId="28" fillId="3" borderId="1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2" fontId="63" fillId="0" borderId="1" xfId="1" applyNumberFormat="1" applyFont="1" applyBorder="1" applyAlignment="1">
      <alignment horizontal="center" vertical="center" wrapText="1"/>
    </xf>
    <xf numFmtId="166" fontId="63" fillId="0" borderId="1" xfId="1" applyNumberFormat="1" applyFont="1" applyBorder="1" applyAlignment="1">
      <alignment horizontal="center" vertical="center" wrapText="1"/>
    </xf>
    <xf numFmtId="0" fontId="63" fillId="0" borderId="1" xfId="1" applyFont="1" applyBorder="1" applyAlignment="1">
      <alignment horizontal="center" vertical="center" wrapText="1"/>
    </xf>
    <xf numFmtId="0" fontId="63" fillId="0" borderId="1" xfId="1" applyFont="1" applyBorder="1" applyAlignment="1">
      <alignment horizontal="center" vertical="center"/>
    </xf>
    <xf numFmtId="166" fontId="63" fillId="3" borderId="1" xfId="20" applyNumberFormat="1" applyFont="1" applyFill="1" applyBorder="1" applyAlignment="1">
      <alignment horizontal="center"/>
    </xf>
    <xf numFmtId="164" fontId="63" fillId="3" borderId="1" xfId="20" applyNumberFormat="1" applyFont="1" applyFill="1" applyBorder="1" applyAlignment="1">
      <alignment horizontal="center"/>
    </xf>
    <xf numFmtId="0" fontId="63" fillId="3" borderId="1" xfId="20" applyFont="1" applyFill="1" applyBorder="1" applyAlignment="1">
      <alignment horizontal="center"/>
    </xf>
    <xf numFmtId="0" fontId="63" fillId="0" borderId="1" xfId="20" applyFont="1" applyBorder="1"/>
    <xf numFmtId="3" fontId="63" fillId="0" borderId="1" xfId="20" applyNumberFormat="1" applyFont="1" applyBorder="1"/>
    <xf numFmtId="0" fontId="5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2" fontId="12" fillId="0" borderId="1" xfId="1" applyNumberFormat="1" applyFont="1" applyBorder="1" applyAlignment="1">
      <alignment horizontal="center" vertical="center"/>
    </xf>
    <xf numFmtId="0" fontId="63" fillId="0" borderId="1" xfId="0" applyFont="1" applyBorder="1" applyAlignment="1">
      <alignment horizontal="center"/>
    </xf>
    <xf numFmtId="0" fontId="51" fillId="0" borderId="0" xfId="1" applyFont="1" applyAlignment="1">
      <alignment horizontal="center"/>
    </xf>
    <xf numFmtId="14" fontId="60" fillId="0" borderId="15" xfId="1" applyNumberFormat="1" applyFont="1" applyBorder="1" applyAlignment="1">
      <alignment horizontal="center" vertical="center" wrapText="1"/>
    </xf>
    <xf numFmtId="3" fontId="60" fillId="0" borderId="15" xfId="1" applyNumberFormat="1" applyFont="1" applyBorder="1" applyAlignment="1">
      <alignment horizontal="center" vertical="center"/>
    </xf>
    <xf numFmtId="2" fontId="60" fillId="0" borderId="15" xfId="1" applyNumberFormat="1" applyFont="1" applyBorder="1" applyAlignment="1">
      <alignment horizontal="center" vertical="center"/>
    </xf>
    <xf numFmtId="2" fontId="13" fillId="0" borderId="15" xfId="1" applyNumberFormat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2" fontId="34" fillId="0" borderId="15" xfId="1" applyNumberFormat="1" applyFont="1" applyBorder="1" applyAlignment="1">
      <alignment horizontal="center" vertical="center"/>
    </xf>
    <xf numFmtId="164" fontId="34" fillId="0" borderId="15" xfId="1" applyNumberFormat="1" applyFont="1" applyBorder="1" applyAlignment="1">
      <alignment horizontal="center" vertical="center"/>
    </xf>
    <xf numFmtId="2" fontId="39" fillId="0" borderId="15" xfId="1" applyNumberFormat="1" applyFont="1" applyBorder="1" applyAlignment="1">
      <alignment horizontal="center" vertical="center"/>
    </xf>
    <xf numFmtId="0" fontId="52" fillId="0" borderId="0" xfId="1" applyFont="1" applyAlignment="1"/>
    <xf numFmtId="0" fontId="41" fillId="0" borderId="0" xfId="0" applyFont="1" applyAlignment="1">
      <alignment horizontal="center"/>
    </xf>
    <xf numFmtId="0" fontId="40" fillId="0" borderId="2" xfId="0" applyFont="1" applyBorder="1" applyAlignment="1">
      <alignment vertical="center" wrapText="1"/>
    </xf>
    <xf numFmtId="0" fontId="40" fillId="0" borderId="2" xfId="0" applyFont="1" applyBorder="1" applyAlignment="1">
      <alignment horizontal="right" vertical="center" wrapText="1"/>
    </xf>
    <xf numFmtId="0" fontId="40" fillId="0" borderId="15" xfId="0" applyFont="1" applyBorder="1" applyAlignment="1">
      <alignment horizontal="right" vertical="center" wrapText="1"/>
    </xf>
    <xf numFmtId="0" fontId="40" fillId="0" borderId="4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0" fillId="0" borderId="4" xfId="0" applyFont="1" applyBorder="1" applyAlignment="1">
      <alignment horizontal="right" vertical="center" wrapText="1"/>
    </xf>
    <xf numFmtId="0" fontId="38" fillId="0" borderId="1" xfId="0" applyFont="1" applyBorder="1" applyAlignment="1">
      <alignment vertical="center" wrapText="1"/>
    </xf>
    <xf numFmtId="14" fontId="38" fillId="0" borderId="1" xfId="0" applyNumberFormat="1" applyFont="1" applyBorder="1" applyAlignment="1">
      <alignment vertical="center" wrapText="1"/>
    </xf>
    <xf numFmtId="0" fontId="38" fillId="0" borderId="1" xfId="0" applyFont="1" applyBorder="1" applyAlignment="1">
      <alignment horizontal="right" vertical="center" wrapText="1"/>
    </xf>
    <xf numFmtId="164" fontId="38" fillId="0" borderId="1" xfId="0" applyNumberFormat="1" applyFont="1" applyBorder="1" applyAlignment="1">
      <alignment horizontal="right" vertical="center" wrapText="1"/>
    </xf>
    <xf numFmtId="0" fontId="38" fillId="0" borderId="0" xfId="0" applyFont="1"/>
    <xf numFmtId="0" fontId="43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right" vertical="center" wrapText="1"/>
    </xf>
    <xf numFmtId="0" fontId="38" fillId="0" borderId="15" xfId="0" applyFont="1" applyBorder="1" applyAlignment="1">
      <alignment vertical="center" wrapText="1"/>
    </xf>
    <xf numFmtId="14" fontId="38" fillId="0" borderId="15" xfId="0" applyNumberFormat="1" applyFont="1" applyBorder="1" applyAlignment="1">
      <alignment vertical="center" wrapText="1"/>
    </xf>
    <xf numFmtId="0" fontId="38" fillId="0" borderId="15" xfId="0" applyFont="1" applyBorder="1" applyAlignment="1">
      <alignment horizontal="right" vertical="center" wrapText="1"/>
    </xf>
    <xf numFmtId="166" fontId="38" fillId="0" borderId="15" xfId="0" applyNumberFormat="1" applyFont="1" applyBorder="1" applyAlignment="1">
      <alignment horizontal="right" vertical="center" wrapText="1"/>
    </xf>
    <xf numFmtId="164" fontId="38" fillId="0" borderId="15" xfId="0" applyNumberFormat="1" applyFont="1" applyBorder="1" applyAlignment="1">
      <alignment horizontal="right" vertical="center" wrapText="1"/>
    </xf>
    <xf numFmtId="0" fontId="41" fillId="0" borderId="0" xfId="0" applyFont="1" applyAlignment="1">
      <alignment horizontal="center" vertical="center" wrapText="1"/>
    </xf>
    <xf numFmtId="0" fontId="40" fillId="0" borderId="1" xfId="0" applyFont="1" applyBorder="1" applyAlignment="1">
      <alignment horizontal="right" vertical="center" wrapText="1"/>
    </xf>
    <xf numFmtId="164" fontId="40" fillId="0" borderId="1" xfId="0" applyNumberFormat="1" applyFont="1" applyBorder="1" applyAlignment="1">
      <alignment horizontal="right" vertical="center" wrapText="1"/>
    </xf>
    <xf numFmtId="169" fontId="40" fillId="0" borderId="1" xfId="0" applyNumberFormat="1" applyFont="1" applyBorder="1" applyAlignment="1">
      <alignment horizontal="right" vertical="center" wrapText="1"/>
    </xf>
    <xf numFmtId="164" fontId="40" fillId="0" borderId="1" xfId="0" applyNumberFormat="1" applyFont="1" applyBorder="1" applyAlignment="1">
      <alignment vertical="center" wrapText="1"/>
    </xf>
    <xf numFmtId="0" fontId="39" fillId="0" borderId="15" xfId="0" applyFont="1" applyBorder="1" applyAlignment="1">
      <alignment vertical="center" wrapText="1"/>
    </xf>
    <xf numFmtId="0" fontId="39" fillId="0" borderId="15" xfId="0" applyFont="1" applyBorder="1" applyAlignment="1">
      <alignment horizontal="right" vertical="center" wrapText="1"/>
    </xf>
    <xf numFmtId="2" fontId="39" fillId="0" borderId="15" xfId="0" applyNumberFormat="1" applyFont="1" applyBorder="1" applyAlignment="1">
      <alignment horizontal="right" vertical="center" wrapText="1"/>
    </xf>
    <xf numFmtId="3" fontId="39" fillId="0" borderId="15" xfId="0" applyNumberFormat="1" applyFont="1" applyBorder="1" applyAlignment="1">
      <alignment horizontal="right" vertical="center" wrapText="1"/>
    </xf>
    <xf numFmtId="164" fontId="39" fillId="0" borderId="15" xfId="0" applyNumberFormat="1" applyFont="1" applyBorder="1" applyAlignment="1">
      <alignment horizontal="right" vertical="center" wrapText="1"/>
    </xf>
    <xf numFmtId="0" fontId="40" fillId="0" borderId="15" xfId="0" applyFont="1" applyBorder="1" applyAlignment="1">
      <alignment vertical="center" wrapText="1"/>
    </xf>
    <xf numFmtId="0" fontId="40" fillId="0" borderId="16" xfId="0" applyFont="1" applyBorder="1" applyAlignment="1">
      <alignment horizontal="center" vertical="center" wrapText="1"/>
    </xf>
    <xf numFmtId="14" fontId="40" fillId="0" borderId="16" xfId="0" applyNumberFormat="1" applyFont="1" applyBorder="1" applyAlignment="1">
      <alignment horizontal="left" vertical="center" wrapText="1"/>
    </xf>
    <xf numFmtId="14" fontId="40" fillId="0" borderId="1" xfId="0" applyNumberFormat="1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65" fillId="0" borderId="0" xfId="0" applyFont="1" applyAlignment="1">
      <alignment vertical="center" wrapText="1"/>
    </xf>
    <xf numFmtId="0" fontId="40" fillId="0" borderId="3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0" fontId="8" fillId="0" borderId="1" xfId="20" applyFont="1" applyBorder="1" applyAlignment="1"/>
    <xf numFmtId="0" fontId="35" fillId="0" borderId="1" xfId="0" applyFont="1" applyBorder="1" applyAlignment="1">
      <alignment vertical="center" wrapText="1"/>
    </xf>
    <xf numFmtId="14" fontId="35" fillId="0" borderId="1" xfId="0" applyNumberFormat="1" applyFont="1" applyBorder="1" applyAlignment="1">
      <alignment horizontal="right" vertical="center" wrapText="1"/>
    </xf>
    <xf numFmtId="0" fontId="35" fillId="0" borderId="1" xfId="0" applyFont="1" applyBorder="1" applyAlignment="1">
      <alignment horizontal="right" vertical="center" wrapText="1"/>
    </xf>
    <xf numFmtId="164" fontId="35" fillId="0" borderId="1" xfId="0" applyNumberFormat="1" applyFont="1" applyBorder="1" applyAlignment="1">
      <alignment horizontal="right" vertical="center" wrapText="1"/>
    </xf>
    <xf numFmtId="169" fontId="35" fillId="0" borderId="1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5" fillId="0" borderId="4" xfId="0" applyFont="1" applyBorder="1" applyAlignment="1">
      <alignment horizontal="right" vertical="center" wrapText="1"/>
    </xf>
    <xf numFmtId="169" fontId="35" fillId="0" borderId="4" xfId="0" applyNumberFormat="1" applyFont="1" applyBorder="1" applyAlignment="1">
      <alignment horizontal="right" vertical="center" wrapText="1"/>
    </xf>
    <xf numFmtId="0" fontId="35" fillId="0" borderId="4" xfId="0" applyFont="1" applyBorder="1" applyAlignment="1">
      <alignment vertical="center" wrapText="1"/>
    </xf>
    <xf numFmtId="0" fontId="8" fillId="3" borderId="1" xfId="20" applyFont="1" applyFill="1" applyBorder="1"/>
    <xf numFmtId="14" fontId="8" fillId="3" borderId="1" xfId="20" applyNumberFormat="1" applyFont="1" applyFill="1" applyBorder="1" applyAlignment="1">
      <alignment horizontal="center"/>
    </xf>
    <xf numFmtId="3" fontId="8" fillId="0" borderId="1" xfId="2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 wrapText="1"/>
    </xf>
    <xf numFmtId="14" fontId="8" fillId="0" borderId="1" xfId="20" applyNumberFormat="1" applyFont="1" applyFill="1" applyBorder="1" applyAlignment="1">
      <alignment horizontal="center" vertical="center"/>
    </xf>
    <xf numFmtId="0" fontId="8" fillId="0" borderId="1" xfId="20" applyFont="1" applyBorder="1" applyAlignment="1">
      <alignment horizontal="center" vertical="center" wrapText="1"/>
    </xf>
    <xf numFmtId="0" fontId="37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37" fillId="0" borderId="0" xfId="0" applyFont="1"/>
    <xf numFmtId="0" fontId="34" fillId="0" borderId="7" xfId="0" applyFont="1" applyBorder="1" applyAlignment="1">
      <alignment vertical="center" wrapText="1"/>
    </xf>
    <xf numFmtId="14" fontId="34" fillId="0" borderId="7" xfId="0" applyNumberFormat="1" applyFont="1" applyBorder="1" applyAlignment="1">
      <alignment horizontal="right" vertical="center" wrapText="1"/>
    </xf>
    <xf numFmtId="0" fontId="34" fillId="0" borderId="7" xfId="0" applyFont="1" applyBorder="1" applyAlignment="1">
      <alignment horizontal="right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0" fontId="34" fillId="0" borderId="0" xfId="0" applyFont="1"/>
    <xf numFmtId="0" fontId="5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168" fontId="8" fillId="0" borderId="1" xfId="22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60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/>
    </xf>
    <xf numFmtId="14" fontId="60" fillId="0" borderId="15" xfId="0" applyNumberFormat="1" applyFont="1" applyBorder="1" applyAlignment="1">
      <alignment horizontal="center" vertical="center" wrapText="1"/>
    </xf>
    <xf numFmtId="3" fontId="60" fillId="0" borderId="15" xfId="0" applyNumberFormat="1" applyFont="1" applyBorder="1" applyAlignment="1">
      <alignment horizontal="center" vertical="center"/>
    </xf>
    <xf numFmtId="2" fontId="60" fillId="0" borderId="15" xfId="0" applyNumberFormat="1" applyFont="1" applyBorder="1" applyAlignment="1">
      <alignment horizontal="center" vertical="center"/>
    </xf>
    <xf numFmtId="164" fontId="60" fillId="0" borderId="15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2" fontId="39" fillId="0" borderId="15" xfId="0" applyNumberFormat="1" applyFont="1" applyBorder="1" applyAlignment="1">
      <alignment horizontal="center" vertical="center"/>
    </xf>
    <xf numFmtId="164" fontId="39" fillId="0" borderId="15" xfId="0" applyNumberFormat="1" applyFont="1" applyBorder="1" applyAlignment="1">
      <alignment horizontal="center" vertical="center"/>
    </xf>
    <xf numFmtId="168" fontId="60" fillId="0" borderId="15" xfId="22" applyNumberFormat="1" applyFont="1" applyBorder="1" applyAlignment="1">
      <alignment horizontal="center" vertical="center" wrapText="1"/>
    </xf>
    <xf numFmtId="164" fontId="40" fillId="0" borderId="0" xfId="0" applyNumberFormat="1" applyFont="1"/>
    <xf numFmtId="0" fontId="32" fillId="0" borderId="0" xfId="0" applyFont="1"/>
    <xf numFmtId="0" fontId="43" fillId="0" borderId="0" xfId="0" applyFont="1" applyAlignment="1"/>
    <xf numFmtId="0" fontId="32" fillId="0" borderId="0" xfId="0" applyFont="1" applyAlignment="1"/>
    <xf numFmtId="0" fontId="38" fillId="0" borderId="2" xfId="0" applyFont="1" applyBorder="1" applyAlignment="1">
      <alignment horizontal="right" vertical="center" wrapText="1"/>
    </xf>
    <xf numFmtId="0" fontId="38" fillId="0" borderId="2" xfId="0" applyFont="1" applyBorder="1" applyAlignment="1">
      <alignment vertical="center" wrapText="1"/>
    </xf>
    <xf numFmtId="164" fontId="38" fillId="0" borderId="2" xfId="0" applyNumberFormat="1" applyFont="1" applyBorder="1" applyAlignment="1">
      <alignment horizontal="right" vertical="center" wrapText="1"/>
    </xf>
    <xf numFmtId="0" fontId="48" fillId="0" borderId="0" xfId="0" applyFont="1"/>
    <xf numFmtId="0" fontId="30" fillId="0" borderId="2" xfId="0" applyFont="1" applyBorder="1"/>
    <xf numFmtId="164" fontId="30" fillId="0" borderId="2" xfId="2" applyNumberFormat="1" applyFont="1" applyBorder="1" applyAlignment="1">
      <alignment horizontal="right" vertical="center"/>
    </xf>
    <xf numFmtId="0" fontId="30" fillId="0" borderId="49" xfId="2" applyFont="1" applyBorder="1" applyAlignment="1">
      <alignment horizontal="center" vertical="center"/>
    </xf>
    <xf numFmtId="0" fontId="30" fillId="0" borderId="50" xfId="2" applyFont="1" applyBorder="1" applyAlignment="1">
      <alignment horizontal="left" vertical="center"/>
    </xf>
    <xf numFmtId="0" fontId="30" fillId="0" borderId="50" xfId="2" applyFont="1" applyBorder="1" applyAlignment="1">
      <alignment horizontal="center" vertical="center"/>
    </xf>
    <xf numFmtId="2" fontId="30" fillId="0" borderId="50" xfId="2" applyNumberFormat="1" applyFont="1" applyBorder="1" applyAlignment="1">
      <alignment horizontal="center" vertical="center"/>
    </xf>
    <xf numFmtId="0" fontId="30" fillId="0" borderId="50" xfId="2" applyFont="1" applyBorder="1" applyAlignment="1">
      <alignment horizontal="right" vertical="center"/>
    </xf>
    <xf numFmtId="0" fontId="30" fillId="0" borderId="50" xfId="0" applyFont="1" applyBorder="1"/>
    <xf numFmtId="164" fontId="30" fillId="0" borderId="50" xfId="2" applyNumberFormat="1" applyFont="1" applyBorder="1" applyAlignment="1">
      <alignment horizontal="right" vertical="center"/>
    </xf>
    <xf numFmtId="166" fontId="30" fillId="0" borderId="50" xfId="2" applyNumberFormat="1" applyFont="1" applyBorder="1" applyAlignment="1">
      <alignment horizontal="right" vertical="center"/>
    </xf>
    <xf numFmtId="164" fontId="30" fillId="0" borderId="50" xfId="2" applyNumberFormat="1" applyFont="1" applyBorder="1" applyAlignment="1">
      <alignment horizontal="center" vertical="center"/>
    </xf>
    <xf numFmtId="164" fontId="30" fillId="0" borderId="51" xfId="2" applyNumberFormat="1" applyFont="1" applyBorder="1" applyAlignment="1">
      <alignment horizontal="left" vertical="center"/>
    </xf>
    <xf numFmtId="0" fontId="30" fillId="0" borderId="13" xfId="2" applyFont="1" applyBorder="1" applyAlignment="1">
      <alignment horizontal="center" vertical="center"/>
    </xf>
    <xf numFmtId="164" fontId="30" fillId="0" borderId="52" xfId="2" applyNumberFormat="1" applyFont="1" applyBorder="1" applyAlignment="1">
      <alignment horizontal="left" vertical="center"/>
    </xf>
    <xf numFmtId="164" fontId="30" fillId="0" borderId="52" xfId="2" applyNumberFormat="1" applyFont="1" applyBorder="1" applyAlignment="1">
      <alignment horizontal="left" vertical="center" wrapText="1"/>
    </xf>
    <xf numFmtId="164" fontId="28" fillId="0" borderId="52" xfId="2" applyNumberFormat="1" applyFont="1" applyBorder="1" applyAlignment="1">
      <alignment horizontal="left" vertical="center"/>
    </xf>
    <xf numFmtId="164" fontId="53" fillId="0" borderId="52" xfId="2" applyNumberFormat="1" applyFont="1" applyBorder="1" applyAlignment="1">
      <alignment horizontal="left" vertical="center"/>
    </xf>
    <xf numFmtId="0" fontId="30" fillId="0" borderId="1" xfId="2" applyFont="1" applyBorder="1" applyAlignment="1">
      <alignment horizontal="center" vertical="center" readingOrder="1"/>
    </xf>
    <xf numFmtId="164" fontId="30" fillId="0" borderId="53" xfId="2" applyNumberFormat="1" applyFont="1" applyBorder="1" applyAlignment="1">
      <alignment horizontal="left" vertical="center"/>
    </xf>
    <xf numFmtId="0" fontId="44" fillId="0" borderId="0" xfId="20" applyFont="1" applyAlignment="1">
      <alignment horizontal="center"/>
    </xf>
    <xf numFmtId="0" fontId="10" fillId="0" borderId="0" xfId="20" applyFont="1" applyAlignment="1">
      <alignment horizontal="center"/>
    </xf>
    <xf numFmtId="0" fontId="46" fillId="0" borderId="39" xfId="20" applyFont="1" applyBorder="1" applyAlignment="1">
      <alignment horizontal="center"/>
    </xf>
    <xf numFmtId="0" fontId="29" fillId="2" borderId="5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0" borderId="17" xfId="20" applyFont="1" applyBorder="1" applyAlignment="1">
      <alignment horizontal="center" vertical="center" wrapText="1"/>
    </xf>
    <xf numFmtId="0" fontId="29" fillId="0" borderId="19" xfId="20" applyFont="1" applyBorder="1" applyAlignment="1">
      <alignment horizontal="center" vertical="center" wrapText="1"/>
    </xf>
    <xf numFmtId="0" fontId="29" fillId="0" borderId="18" xfId="20" applyFont="1" applyBorder="1" applyAlignment="1">
      <alignment horizontal="center" vertical="center" wrapText="1"/>
    </xf>
    <xf numFmtId="0" fontId="29" fillId="0" borderId="4" xfId="20" applyFont="1" applyBorder="1" applyAlignment="1">
      <alignment horizontal="center" vertical="center" wrapText="1"/>
    </xf>
    <xf numFmtId="0" fontId="29" fillId="0" borderId="15" xfId="20" applyFont="1" applyBorder="1" applyAlignment="1">
      <alignment horizontal="center" vertical="center" wrapText="1"/>
    </xf>
    <xf numFmtId="0" fontId="10" fillId="0" borderId="4" xfId="20" applyFont="1" applyBorder="1" applyAlignment="1">
      <alignment horizontal="center" vertical="center" wrapText="1"/>
    </xf>
    <xf numFmtId="0" fontId="10" fillId="0" borderId="15" xfId="20" applyFont="1" applyBorder="1" applyAlignment="1">
      <alignment horizontal="center" vertical="center" wrapText="1"/>
    </xf>
    <xf numFmtId="0" fontId="29" fillId="0" borderId="3" xfId="20" applyFont="1" applyBorder="1" applyAlignment="1">
      <alignment horizontal="center" vertical="center" wrapText="1"/>
    </xf>
    <xf numFmtId="0" fontId="29" fillId="0" borderId="2" xfId="20" applyFont="1" applyBorder="1" applyAlignment="1">
      <alignment horizontal="center" vertical="center" wrapText="1"/>
    </xf>
    <xf numFmtId="0" fontId="29" fillId="0" borderId="5" xfId="2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/>
    </xf>
    <xf numFmtId="0" fontId="46" fillId="3" borderId="1" xfId="20" applyFont="1" applyFill="1" applyBorder="1" applyAlignment="1">
      <alignment horizontal="left" vertical="top"/>
    </xf>
    <xf numFmtId="0" fontId="50" fillId="0" borderId="15" xfId="2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9" fillId="0" borderId="44" xfId="20" applyFont="1" applyBorder="1" applyAlignment="1">
      <alignment horizontal="center" vertical="center" wrapText="1"/>
    </xf>
    <xf numFmtId="0" fontId="29" fillId="0" borderId="29" xfId="20" applyFont="1" applyBorder="1" applyAlignment="1">
      <alignment horizontal="center" vertical="center" wrapText="1"/>
    </xf>
    <xf numFmtId="0" fontId="29" fillId="0" borderId="42" xfId="20" applyFont="1" applyBorder="1" applyAlignment="1">
      <alignment horizontal="center" vertical="center" wrapText="1"/>
    </xf>
    <xf numFmtId="0" fontId="29" fillId="0" borderId="1" xfId="20" applyFont="1" applyBorder="1" applyAlignment="1">
      <alignment horizontal="center" vertical="center" wrapText="1"/>
    </xf>
    <xf numFmtId="0" fontId="16" fillId="0" borderId="0" xfId="20" applyFont="1" applyAlignment="1">
      <alignment horizontal="center"/>
    </xf>
    <xf numFmtId="0" fontId="18" fillId="0" borderId="0" xfId="20" applyFont="1" applyAlignment="1">
      <alignment horizontal="center"/>
    </xf>
    <xf numFmtId="0" fontId="19" fillId="0" borderId="39" xfId="2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7" xfId="20" applyFont="1" applyBorder="1" applyAlignment="1">
      <alignment horizontal="center" vertical="center" wrapText="1"/>
    </xf>
    <xf numFmtId="0" fontId="14" fillId="0" borderId="19" xfId="20" applyFont="1" applyBorder="1" applyAlignment="1">
      <alignment horizontal="center" vertical="center" wrapText="1"/>
    </xf>
    <xf numFmtId="0" fontId="14" fillId="0" borderId="18" xfId="20" applyFont="1" applyBorder="1" applyAlignment="1">
      <alignment horizontal="center" vertical="center" wrapText="1"/>
    </xf>
    <xf numFmtId="0" fontId="14" fillId="0" borderId="4" xfId="20" applyFont="1" applyBorder="1" applyAlignment="1">
      <alignment horizontal="center" vertical="center" wrapText="1"/>
    </xf>
    <xf numFmtId="0" fontId="14" fillId="0" borderId="15" xfId="20" applyFont="1" applyBorder="1" applyAlignment="1">
      <alignment horizontal="center" vertical="center" wrapText="1"/>
    </xf>
    <xf numFmtId="0" fontId="18" fillId="0" borderId="4" xfId="20" applyFont="1" applyBorder="1" applyAlignment="1">
      <alignment horizontal="center" vertical="center" wrapText="1"/>
    </xf>
    <xf numFmtId="0" fontId="18" fillId="0" borderId="15" xfId="20" applyFont="1" applyBorder="1" applyAlignment="1">
      <alignment horizontal="center" vertical="center" wrapText="1"/>
    </xf>
    <xf numFmtId="0" fontId="14" fillId="0" borderId="3" xfId="20" applyFont="1" applyBorder="1" applyAlignment="1">
      <alignment horizontal="center" vertical="center" wrapText="1"/>
    </xf>
    <xf numFmtId="0" fontId="14" fillId="0" borderId="2" xfId="20" applyFont="1" applyBorder="1" applyAlignment="1">
      <alignment horizontal="center" vertical="center" wrapText="1"/>
    </xf>
    <xf numFmtId="0" fontId="14" fillId="0" borderId="5" xfId="20" applyFont="1" applyBorder="1" applyAlignment="1">
      <alignment horizontal="center" vertical="center" wrapText="1"/>
    </xf>
    <xf numFmtId="0" fontId="19" fillId="3" borderId="1" xfId="20" applyFont="1" applyFill="1" applyBorder="1" applyAlignment="1">
      <alignment horizontal="left" vertical="top"/>
    </xf>
    <xf numFmtId="0" fontId="21" fillId="0" borderId="15" xfId="2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38" xfId="20" applyFont="1" applyBorder="1" applyAlignment="1">
      <alignment horizontal="center" vertical="center" wrapText="1"/>
    </xf>
    <xf numFmtId="0" fontId="14" fillId="0" borderId="13" xfId="20" applyFont="1" applyBorder="1" applyAlignment="1">
      <alignment horizontal="center" vertical="center" wrapText="1"/>
    </xf>
    <xf numFmtId="0" fontId="14" fillId="0" borderId="25" xfId="20" applyFont="1" applyBorder="1" applyAlignment="1">
      <alignment horizontal="center" vertical="center" wrapText="1"/>
    </xf>
    <xf numFmtId="0" fontId="14" fillId="0" borderId="1" xfId="20" applyFont="1" applyBorder="1" applyAlignment="1">
      <alignment horizontal="center" vertical="center" wrapText="1"/>
    </xf>
    <xf numFmtId="0" fontId="43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38" fillId="0" borderId="0" xfId="1" applyFont="1" applyAlignment="1">
      <alignment horizontal="center"/>
    </xf>
    <xf numFmtId="0" fontId="51" fillId="0" borderId="0" xfId="1" applyFont="1" applyAlignment="1">
      <alignment horizontal="center"/>
    </xf>
    <xf numFmtId="0" fontId="39" fillId="0" borderId="6" xfId="1" applyFont="1" applyBorder="1" applyAlignment="1">
      <alignment horizontal="center" vertical="center"/>
    </xf>
    <xf numFmtId="0" fontId="39" fillId="0" borderId="47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34" fillId="0" borderId="17" xfId="1" applyFont="1" applyBorder="1" applyAlignment="1">
      <alignment horizontal="center" vertical="center"/>
    </xf>
    <xf numFmtId="0" fontId="34" fillId="0" borderId="19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 wrapText="1"/>
    </xf>
    <xf numFmtId="0" fontId="34" fillId="0" borderId="15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/>
    </xf>
    <xf numFmtId="0" fontId="34" fillId="0" borderId="16" xfId="1" applyFont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center" wrapText="1"/>
    </xf>
    <xf numFmtId="0" fontId="34" fillId="0" borderId="15" xfId="1" applyFont="1" applyBorder="1" applyAlignment="1">
      <alignment horizontal="left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3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4" fillId="0" borderId="2" xfId="1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2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47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2" xfId="1" applyFont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34" fillId="0" borderId="16" xfId="1" applyFont="1" applyBorder="1" applyAlignment="1">
      <alignment horizontal="center" vertical="center" wrapText="1"/>
    </xf>
    <xf numFmtId="0" fontId="35" fillId="0" borderId="4" xfId="1" applyFont="1" applyBorder="1" applyAlignment="1">
      <alignment horizontal="center" vertical="center" wrapText="1"/>
    </xf>
    <xf numFmtId="0" fontId="35" fillId="0" borderId="15" xfId="1" applyFont="1" applyBorder="1" applyAlignment="1">
      <alignment horizontal="center" vertical="center" wrapText="1"/>
    </xf>
    <xf numFmtId="0" fontId="57" fillId="0" borderId="5" xfId="1" applyFont="1" applyBorder="1" applyAlignment="1">
      <alignment horizontal="center" vertical="center"/>
    </xf>
    <xf numFmtId="0" fontId="52" fillId="0" borderId="0" xfId="1" applyFont="1" applyAlignment="1">
      <alignment horizontal="center"/>
    </xf>
    <xf numFmtId="0" fontId="13" fillId="0" borderId="8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 wrapText="1"/>
    </xf>
    <xf numFmtId="0" fontId="59" fillId="0" borderId="34" xfId="1" applyFont="1" applyBorder="1" applyAlignment="1">
      <alignment horizontal="center" vertical="center"/>
    </xf>
    <xf numFmtId="0" fontId="59" fillId="0" borderId="33" xfId="1" applyFont="1" applyBorder="1" applyAlignment="1">
      <alignment horizontal="center" vertical="center"/>
    </xf>
    <xf numFmtId="0" fontId="60" fillId="0" borderId="30" xfId="1" applyFont="1" applyBorder="1" applyAlignment="1">
      <alignment horizontal="center" vertical="center"/>
    </xf>
    <xf numFmtId="0" fontId="60" fillId="0" borderId="3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3" fillId="0" borderId="5" xfId="20" applyFont="1" applyBorder="1" applyAlignment="1">
      <alignment horizontal="center" vertical="center" wrapText="1"/>
    </xf>
    <xf numFmtId="0" fontId="43" fillId="0" borderId="2" xfId="20" applyFont="1" applyBorder="1" applyAlignment="1">
      <alignment horizontal="center" vertical="center" wrapText="1"/>
    </xf>
    <xf numFmtId="0" fontId="43" fillId="0" borderId="17" xfId="20" applyFont="1" applyBorder="1" applyAlignment="1">
      <alignment horizontal="center" vertical="center" wrapText="1"/>
    </xf>
    <xf numFmtId="0" fontId="43" fillId="0" borderId="19" xfId="20" applyFont="1" applyBorder="1" applyAlignment="1">
      <alignment horizontal="center" vertical="center" wrapText="1"/>
    </xf>
    <xf numFmtId="0" fontId="43" fillId="0" borderId="18" xfId="20" applyFont="1" applyBorder="1" applyAlignment="1">
      <alignment horizontal="center" vertical="center" wrapText="1"/>
    </xf>
    <xf numFmtId="0" fontId="43" fillId="0" borderId="4" xfId="20" applyFont="1" applyBorder="1" applyAlignment="1">
      <alignment horizontal="center" vertical="center" wrapText="1"/>
    </xf>
    <xf numFmtId="0" fontId="43" fillId="0" borderId="1" xfId="20" applyFont="1" applyBorder="1" applyAlignment="1">
      <alignment horizontal="center" vertical="center" wrapText="1"/>
    </xf>
    <xf numFmtId="0" fontId="43" fillId="0" borderId="15" xfId="20" applyFont="1" applyBorder="1" applyAlignment="1">
      <alignment horizontal="center" vertical="center" wrapText="1"/>
    </xf>
    <xf numFmtId="0" fontId="45" fillId="0" borderId="0" xfId="20" applyFont="1" applyAlignment="1">
      <alignment horizontal="center"/>
    </xf>
    <xf numFmtId="0" fontId="43" fillId="0" borderId="3" xfId="20" applyFont="1" applyBorder="1" applyAlignment="1">
      <alignment horizontal="center" vertical="center" wrapText="1"/>
    </xf>
    <xf numFmtId="0" fontId="46" fillId="0" borderId="0" xfId="20" applyFont="1" applyAlignment="1">
      <alignment horizontal="center"/>
    </xf>
    <xf numFmtId="0" fontId="43" fillId="2" borderId="5" xfId="0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3" fillId="0" borderId="38" xfId="20" applyFont="1" applyBorder="1" applyAlignment="1">
      <alignment horizontal="center" vertical="center" wrapText="1"/>
    </xf>
    <xf numFmtId="0" fontId="43" fillId="0" borderId="13" xfId="20" applyFont="1" applyBorder="1" applyAlignment="1">
      <alignment horizontal="center" vertical="center" wrapText="1"/>
    </xf>
    <xf numFmtId="0" fontId="43" fillId="0" borderId="25" xfId="20" applyFont="1" applyBorder="1" applyAlignment="1">
      <alignment horizontal="center" vertical="center" wrapText="1"/>
    </xf>
    <xf numFmtId="0" fontId="32" fillId="0" borderId="4" xfId="20" applyFont="1" applyBorder="1" applyAlignment="1">
      <alignment horizontal="center" vertical="center" wrapText="1"/>
    </xf>
    <xf numFmtId="0" fontId="32" fillId="0" borderId="15" xfId="20" applyFont="1" applyBorder="1" applyAlignment="1">
      <alignment horizontal="center" vertical="center" wrapText="1"/>
    </xf>
    <xf numFmtId="0" fontId="34" fillId="0" borderId="17" xfId="1" applyFont="1" applyBorder="1" applyAlignment="1">
      <alignment horizontal="right" vertical="center"/>
    </xf>
    <xf numFmtId="0" fontId="34" fillId="0" borderId="19" xfId="1" applyFont="1" applyBorder="1" applyAlignment="1">
      <alignment horizontal="right" vertical="center"/>
    </xf>
    <xf numFmtId="0" fontId="34" fillId="0" borderId="18" xfId="1" applyFont="1" applyBorder="1" applyAlignment="1">
      <alignment horizontal="right" vertical="center"/>
    </xf>
    <xf numFmtId="0" fontId="30" fillId="0" borderId="4" xfId="1" applyFont="1" applyBorder="1" applyAlignment="1">
      <alignment horizontal="right" vertical="center" wrapText="1"/>
    </xf>
    <xf numFmtId="0" fontId="30" fillId="0" borderId="15" xfId="1" applyFont="1" applyBorder="1" applyAlignment="1">
      <alignment horizontal="right" vertical="center" wrapText="1"/>
    </xf>
    <xf numFmtId="0" fontId="34" fillId="0" borderId="4" xfId="1" applyFont="1" applyBorder="1" applyAlignment="1">
      <alignment horizontal="right" vertical="center" wrapText="1"/>
    </xf>
    <xf numFmtId="0" fontId="34" fillId="0" borderId="15" xfId="1" applyFont="1" applyBorder="1" applyAlignment="1">
      <alignment horizontal="right" vertical="center" wrapText="1"/>
    </xf>
    <xf numFmtId="0" fontId="35" fillId="0" borderId="4" xfId="1" applyFont="1" applyBorder="1" applyAlignment="1">
      <alignment horizontal="right" vertical="center" wrapText="1"/>
    </xf>
    <xf numFmtId="0" fontId="35" fillId="0" borderId="15" xfId="1" applyFont="1" applyBorder="1" applyAlignment="1">
      <alignment horizontal="right" vertical="center" wrapText="1"/>
    </xf>
    <xf numFmtId="0" fontId="34" fillId="0" borderId="7" xfId="1" applyFont="1" applyBorder="1" applyAlignment="1">
      <alignment horizontal="right" vertical="center" wrapText="1"/>
    </xf>
    <xf numFmtId="0" fontId="60" fillId="0" borderId="41" xfId="1" applyFont="1" applyBorder="1" applyAlignment="1">
      <alignment horizontal="center" vertical="center"/>
    </xf>
    <xf numFmtId="0" fontId="60" fillId="0" borderId="42" xfId="1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left" vertical="center" wrapText="1"/>
    </xf>
    <xf numFmtId="0" fontId="41" fillId="0" borderId="4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left" vertical="center" wrapText="1"/>
    </xf>
    <xf numFmtId="0" fontId="41" fillId="0" borderId="44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40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34" fillId="0" borderId="48" xfId="0" applyFont="1" applyBorder="1" applyAlignment="1">
      <alignment horizontal="left" vertical="center" wrapText="1"/>
    </xf>
    <xf numFmtId="0" fontId="34" fillId="0" borderId="44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51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54" fillId="0" borderId="3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6" fillId="0" borderId="4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49" fontId="9" fillId="0" borderId="0" xfId="0" applyNumberFormat="1" applyFont="1"/>
    <xf numFmtId="49" fontId="54" fillId="0" borderId="16" xfId="0" applyNumberFormat="1" applyFont="1" applyBorder="1" applyAlignment="1">
      <alignment horizontal="center" vertical="center" wrapText="1"/>
    </xf>
    <xf numFmtId="49" fontId="54" fillId="0" borderId="1" xfId="0" applyNumberFormat="1" applyFont="1" applyBorder="1" applyAlignment="1">
      <alignment horizontal="center" vertical="center" wrapText="1"/>
    </xf>
    <xf numFmtId="49" fontId="54" fillId="0" borderId="15" xfId="0" applyNumberFormat="1" applyFont="1" applyBorder="1" applyAlignment="1">
      <alignment horizontal="center" vertical="center" wrapText="1"/>
    </xf>
    <xf numFmtId="49" fontId="55" fillId="0" borderId="4" xfId="0" applyNumberFormat="1" applyFont="1" applyBorder="1" applyAlignment="1">
      <alignment horizontal="center" vertical="center" wrapText="1"/>
    </xf>
    <xf numFmtId="49" fontId="55" fillId="0" borderId="1" xfId="0" applyNumberFormat="1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49" fontId="40" fillId="0" borderId="1" xfId="0" quotePrefix="1" applyNumberFormat="1" applyFont="1" applyBorder="1" applyAlignment="1">
      <alignment horizontal="center" vertical="center" wrapText="1"/>
    </xf>
    <xf numFmtId="49" fontId="54" fillId="0" borderId="2" xfId="0" applyNumberFormat="1" applyFont="1" applyBorder="1" applyAlignment="1">
      <alignment horizontal="center" vertical="center" wrapText="1"/>
    </xf>
    <xf numFmtId="49" fontId="56" fillId="0" borderId="0" xfId="0" applyNumberFormat="1" applyFont="1" applyAlignment="1">
      <alignment vertical="center" wrapText="1"/>
    </xf>
    <xf numFmtId="49" fontId="40" fillId="0" borderId="0" xfId="0" applyNumberFormat="1" applyFont="1" applyAlignment="1">
      <alignment vertical="center" wrapText="1"/>
    </xf>
    <xf numFmtId="49" fontId="40" fillId="0" borderId="0" xfId="0" applyNumberFormat="1" applyFont="1"/>
    <xf numFmtId="49" fontId="41" fillId="0" borderId="3" xfId="0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49" fontId="40" fillId="0" borderId="4" xfId="0" applyNumberFormat="1" applyFont="1" applyBorder="1" applyAlignment="1">
      <alignment vertical="center" wrapText="1"/>
    </xf>
    <xf numFmtId="49" fontId="38" fillId="0" borderId="1" xfId="0" applyNumberFormat="1" applyFont="1" applyBorder="1" applyAlignment="1">
      <alignment vertical="center" wrapText="1"/>
    </xf>
    <xf numFmtId="49" fontId="38" fillId="0" borderId="15" xfId="0" applyNumberFormat="1" applyFont="1" applyBorder="1" applyAlignment="1">
      <alignment vertical="center" wrapText="1"/>
    </xf>
    <xf numFmtId="49" fontId="41" fillId="0" borderId="0" xfId="0" applyNumberFormat="1" applyFont="1" applyAlignment="1">
      <alignment vertical="center" wrapText="1"/>
    </xf>
    <xf numFmtId="164" fontId="28" fillId="3" borderId="1" xfId="2" applyNumberFormat="1" applyFont="1" applyFill="1" applyBorder="1" applyAlignment="1">
      <alignment horizontal="center" vertical="center"/>
    </xf>
    <xf numFmtId="164" fontId="28" fillId="0" borderId="1" xfId="2" applyNumberFormat="1" applyFont="1" applyBorder="1" applyAlignment="1">
      <alignment horizontal="right" vertical="center"/>
    </xf>
    <xf numFmtId="166" fontId="28" fillId="0" borderId="1" xfId="2" applyNumberFormat="1" applyFont="1" applyBorder="1" applyAlignment="1">
      <alignment horizontal="right" vertical="center"/>
    </xf>
    <xf numFmtId="1" fontId="28" fillId="0" borderId="1" xfId="2" applyNumberFormat="1" applyFont="1" applyBorder="1" applyAlignment="1">
      <alignment horizontal="center" vertical="center"/>
    </xf>
    <xf numFmtId="0" fontId="30" fillId="0" borderId="1" xfId="2" applyFont="1" applyBorder="1" applyAlignment="1">
      <alignment horizontal="right"/>
    </xf>
  </cellXfs>
  <cellStyles count="23">
    <cellStyle name="Comma" xfId="22" builtinId="3"/>
    <cellStyle name="Comma 2" xfId="15"/>
    <cellStyle name="Comma 3" xfId="21"/>
    <cellStyle name="Comma 4" xfId="10"/>
    <cellStyle name="Comma 5" xfId="11"/>
    <cellStyle name="Comma 5 2" xfId="13"/>
    <cellStyle name="Normal" xfId="0" builtinId="0"/>
    <cellStyle name="Normal 10" xfId="16"/>
    <cellStyle name="Normal 11" xfId="17"/>
    <cellStyle name="Normal 12" xfId="19"/>
    <cellStyle name="Normal 12 2" xfId="20"/>
    <cellStyle name="Normal 13" xfId="4"/>
    <cellStyle name="Normal 14" xfId="1"/>
    <cellStyle name="Normal 2" xfId="12"/>
    <cellStyle name="Normal 2 2" xfId="14"/>
    <cellStyle name="Normal 3" xfId="2"/>
    <cellStyle name="Normal 3 2" xfId="18"/>
    <cellStyle name="Normal 4" xfId="6"/>
    <cellStyle name="Normal 5" xfId="3"/>
    <cellStyle name="Normal 6" xfId="5"/>
    <cellStyle name="Normal 7" xfId="9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</xdr:row>
      <xdr:rowOff>0</xdr:rowOff>
    </xdr:from>
    <xdr:to>
      <xdr:col>2</xdr:col>
      <xdr:colOff>1247775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933450" y="447675"/>
          <a:ext cx="904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</xdr:row>
      <xdr:rowOff>19051</xdr:rowOff>
    </xdr:from>
    <xdr:to>
      <xdr:col>13</xdr:col>
      <xdr:colOff>190500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6629400" y="466726"/>
          <a:ext cx="2162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2</xdr:row>
      <xdr:rowOff>19050</xdr:rowOff>
    </xdr:from>
    <xdr:to>
      <xdr:col>19</xdr:col>
      <xdr:colOff>1028700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7467600" y="514350"/>
          <a:ext cx="2105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1</xdr:row>
      <xdr:rowOff>209550</xdr:rowOff>
    </xdr:from>
    <xdr:to>
      <xdr:col>2</xdr:col>
      <xdr:colOff>447675</xdr:colOff>
      <xdr:row>1</xdr:row>
      <xdr:rowOff>209550</xdr:rowOff>
    </xdr:to>
    <xdr:cxnSp macro="">
      <xdr:nvCxnSpPr>
        <xdr:cNvPr id="5" name="Straight Connector 4"/>
        <xdr:cNvCxnSpPr/>
      </xdr:nvCxnSpPr>
      <xdr:spPr>
        <a:xfrm>
          <a:off x="962025" y="485775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47625</xdr:rowOff>
    </xdr:from>
    <xdr:to>
      <xdr:col>1</xdr:col>
      <xdr:colOff>0</xdr:colOff>
      <xdr:row>2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57175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28575</xdr:rowOff>
    </xdr:from>
    <xdr:to>
      <xdr:col>5</xdr:col>
      <xdr:colOff>0</xdr:colOff>
      <xdr:row>5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15277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209550</xdr:colOff>
      <xdr:row>2</xdr:row>
      <xdr:rowOff>28575</xdr:rowOff>
    </xdr:from>
    <xdr:to>
      <xdr:col>17</xdr:col>
      <xdr:colOff>571500</xdr:colOff>
      <xdr:row>2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762750" y="50482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5</xdr:row>
      <xdr:rowOff>9525</xdr:rowOff>
    </xdr:from>
    <xdr:to>
      <xdr:col>12</xdr:col>
      <xdr:colOff>514350</xdr:colOff>
      <xdr:row>5</xdr:row>
      <xdr:rowOff>9525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667125" y="1333500"/>
          <a:ext cx="2466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971550</xdr:colOff>
      <xdr:row>2</xdr:row>
      <xdr:rowOff>19050</xdr:rowOff>
    </xdr:from>
    <xdr:to>
      <xdr:col>2</xdr:col>
      <xdr:colOff>295275</xdr:colOff>
      <xdr:row>2</xdr:row>
      <xdr:rowOff>19050</xdr:rowOff>
    </xdr:to>
    <xdr:cxnSp macro="">
      <xdr:nvCxnSpPr>
        <xdr:cNvPr id="8" name="Straight Connector 7"/>
        <xdr:cNvCxnSpPr/>
      </xdr:nvCxnSpPr>
      <xdr:spPr>
        <a:xfrm>
          <a:off x="1285875" y="495300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2</xdr:row>
      <xdr:rowOff>19050</xdr:rowOff>
    </xdr:from>
    <xdr:to>
      <xdr:col>2</xdr:col>
      <xdr:colOff>609600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33450" y="495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285750</xdr:colOff>
      <xdr:row>2</xdr:row>
      <xdr:rowOff>9525</xdr:rowOff>
    </xdr:from>
    <xdr:to>
      <xdr:col>22</xdr:col>
      <xdr:colOff>66675</xdr:colOff>
      <xdr:row>2</xdr:row>
      <xdr:rowOff>9525</xdr:rowOff>
    </xdr:to>
    <xdr:cxnSp macro="">
      <xdr:nvCxnSpPr>
        <xdr:cNvPr id="6" name="Straight Connector 5"/>
        <xdr:cNvCxnSpPr/>
      </xdr:nvCxnSpPr>
      <xdr:spPr>
        <a:xfrm>
          <a:off x="7219950" y="485775"/>
          <a:ext cx="2171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</xdr:row>
      <xdr:rowOff>0</xdr:rowOff>
    </xdr:from>
    <xdr:to>
      <xdr:col>2</xdr:col>
      <xdr:colOff>1247775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933450" y="447675"/>
          <a:ext cx="904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</xdr:row>
      <xdr:rowOff>19051</xdr:rowOff>
    </xdr:from>
    <xdr:to>
      <xdr:col>13</xdr:col>
      <xdr:colOff>190500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6629400" y="466726"/>
          <a:ext cx="2162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2</xdr:row>
      <xdr:rowOff>9526</xdr:rowOff>
    </xdr:from>
    <xdr:to>
      <xdr:col>2</xdr:col>
      <xdr:colOff>476250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971550" y="485776"/>
          <a:ext cx="88582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323850</xdr:colOff>
      <xdr:row>2</xdr:row>
      <xdr:rowOff>19050</xdr:rowOff>
    </xdr:from>
    <xdr:to>
      <xdr:col>20</xdr:col>
      <xdr:colOff>704850</xdr:colOff>
      <xdr:row>2</xdr:row>
      <xdr:rowOff>19050</xdr:rowOff>
    </xdr:to>
    <xdr:cxnSp macro="">
      <xdr:nvCxnSpPr>
        <xdr:cNvPr id="6" name="Straight Connector 5"/>
        <xdr:cNvCxnSpPr/>
      </xdr:nvCxnSpPr>
      <xdr:spPr>
        <a:xfrm>
          <a:off x="6715125" y="495300"/>
          <a:ext cx="2190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2</xdr:row>
      <xdr:rowOff>9525</xdr:rowOff>
    </xdr:from>
    <xdr:to>
      <xdr:col>3</xdr:col>
      <xdr:colOff>142875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047750" y="485775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2</xdr:row>
      <xdr:rowOff>9525</xdr:rowOff>
    </xdr:from>
    <xdr:to>
      <xdr:col>21</xdr:col>
      <xdr:colOff>228600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6858000" y="485775"/>
          <a:ext cx="2209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2</xdr:row>
      <xdr:rowOff>0</xdr:rowOff>
    </xdr:from>
    <xdr:to>
      <xdr:col>1</xdr:col>
      <xdr:colOff>1295400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123950" y="476250"/>
          <a:ext cx="657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0</xdr:rowOff>
    </xdr:from>
    <xdr:to>
      <xdr:col>11</xdr:col>
      <xdr:colOff>457200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6305550" y="476250"/>
          <a:ext cx="2190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19050</xdr:rowOff>
    </xdr:from>
    <xdr:to>
      <xdr:col>2</xdr:col>
      <xdr:colOff>495300</xdr:colOff>
      <xdr:row>2</xdr:row>
      <xdr:rowOff>19051</xdr:rowOff>
    </xdr:to>
    <xdr:cxnSp macro="">
      <xdr:nvCxnSpPr>
        <xdr:cNvPr id="3" name="Straight Connector 2"/>
        <xdr:cNvCxnSpPr/>
      </xdr:nvCxnSpPr>
      <xdr:spPr>
        <a:xfrm flipV="1">
          <a:off x="904875" y="495300"/>
          <a:ext cx="9048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228600</xdr:colOff>
      <xdr:row>2</xdr:row>
      <xdr:rowOff>9525</xdr:rowOff>
    </xdr:from>
    <xdr:to>
      <xdr:col>21</xdr:col>
      <xdr:colOff>1009650</xdr:colOff>
      <xdr:row>2</xdr:row>
      <xdr:rowOff>9525</xdr:rowOff>
    </xdr:to>
    <xdr:cxnSp macro="">
      <xdr:nvCxnSpPr>
        <xdr:cNvPr id="7" name="Straight Connector 6"/>
        <xdr:cNvCxnSpPr/>
      </xdr:nvCxnSpPr>
      <xdr:spPr>
        <a:xfrm>
          <a:off x="7210425" y="485775"/>
          <a:ext cx="2200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19050</xdr:rowOff>
    </xdr:from>
    <xdr:to>
      <xdr:col>1</xdr:col>
      <xdr:colOff>1276350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828675" y="514350"/>
          <a:ext cx="733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</xdr:row>
      <xdr:rowOff>28575</xdr:rowOff>
    </xdr:from>
    <xdr:to>
      <xdr:col>15</xdr:col>
      <xdr:colOff>361950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7067550" y="523875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</xdr:row>
      <xdr:rowOff>209550</xdr:rowOff>
    </xdr:from>
    <xdr:to>
      <xdr:col>1</xdr:col>
      <xdr:colOff>1123950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809625" y="485775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2</xdr:row>
      <xdr:rowOff>19050</xdr:rowOff>
    </xdr:from>
    <xdr:to>
      <xdr:col>17</xdr:col>
      <xdr:colOff>104775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7086600" y="514350"/>
          <a:ext cx="2076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9525</xdr:rowOff>
    </xdr:from>
    <xdr:to>
      <xdr:col>1</xdr:col>
      <xdr:colOff>923925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666750" y="504825"/>
          <a:ext cx="581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962025</xdr:colOff>
      <xdr:row>2</xdr:row>
      <xdr:rowOff>57150</xdr:rowOff>
    </xdr:from>
    <xdr:to>
      <xdr:col>16</xdr:col>
      <xdr:colOff>95250</xdr:colOff>
      <xdr:row>2</xdr:row>
      <xdr:rowOff>57151</xdr:rowOff>
    </xdr:to>
    <xdr:cxnSp macro="">
      <xdr:nvCxnSpPr>
        <xdr:cNvPr id="5" name="Straight Connector 4"/>
        <xdr:cNvCxnSpPr/>
      </xdr:nvCxnSpPr>
      <xdr:spPr>
        <a:xfrm>
          <a:off x="9715500" y="552450"/>
          <a:ext cx="14954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6"/>
  <sheetViews>
    <sheetView topLeftCell="A46" workbookViewId="0">
      <selection activeCell="C11" sqref="C11"/>
    </sheetView>
  </sheetViews>
  <sheetFormatPr defaultColWidth="9" defaultRowHeight="15"/>
  <cols>
    <col min="1" max="2" width="3.85546875" style="219" customWidth="1"/>
    <col min="3" max="3" width="21.5703125" style="219" customWidth="1"/>
    <col min="4" max="4" width="16.85546875" style="219" customWidth="1"/>
    <col min="5" max="5" width="12.42578125" style="219" customWidth="1"/>
    <col min="6" max="6" width="6.42578125" style="219" customWidth="1"/>
    <col min="7" max="7" width="7.7109375" style="219" customWidth="1"/>
    <col min="8" max="8" width="8.28515625" style="219" customWidth="1"/>
    <col min="9" max="9" width="16.7109375" style="219" customWidth="1"/>
    <col min="10" max="10" width="6" style="263" customWidth="1"/>
    <col min="11" max="11" width="6.7109375" style="219" customWidth="1"/>
    <col min="12" max="12" width="5.7109375" style="219" customWidth="1"/>
    <col min="13" max="13" width="13.7109375" style="219" customWidth="1"/>
    <col min="14" max="14" width="8.140625" style="219" customWidth="1"/>
    <col min="15" max="15" width="12.85546875" style="219" customWidth="1"/>
    <col min="16" max="16" width="29.5703125" style="380" customWidth="1"/>
    <col min="17" max="16384" width="9" style="219"/>
  </cols>
  <sheetData>
    <row r="1" spans="1:16" ht="16.5">
      <c r="A1" s="610" t="s">
        <v>0</v>
      </c>
      <c r="B1" s="610"/>
      <c r="C1" s="610"/>
      <c r="D1" s="610"/>
      <c r="E1" s="220"/>
      <c r="F1" s="221"/>
      <c r="G1" s="221"/>
      <c r="I1" s="610" t="s">
        <v>1</v>
      </c>
      <c r="J1" s="610"/>
      <c r="K1" s="610"/>
      <c r="L1" s="610"/>
      <c r="M1" s="610"/>
      <c r="N1" s="610"/>
      <c r="O1" s="610"/>
    </row>
    <row r="2" spans="1:16" ht="18.75">
      <c r="B2" s="222" t="s">
        <v>42</v>
      </c>
      <c r="C2" s="222"/>
      <c r="D2" s="222"/>
      <c r="E2" s="222"/>
      <c r="F2" s="222"/>
      <c r="G2" s="222"/>
      <c r="H2" s="223"/>
      <c r="I2" s="611" t="s">
        <v>266</v>
      </c>
      <c r="J2" s="611"/>
      <c r="K2" s="611"/>
      <c r="L2" s="611"/>
      <c r="M2" s="611"/>
      <c r="N2" s="611"/>
      <c r="O2" s="611"/>
    </row>
    <row r="3" spans="1:16" ht="14.25" customHeight="1">
      <c r="B3" s="224"/>
      <c r="C3" s="224"/>
      <c r="D3" s="224"/>
      <c r="E3" s="224"/>
      <c r="F3" s="224"/>
      <c r="G3" s="224"/>
      <c r="H3" s="225"/>
      <c r="I3" s="224"/>
      <c r="J3" s="221"/>
      <c r="K3" s="221"/>
      <c r="L3" s="221"/>
      <c r="M3" s="221"/>
    </row>
    <row r="4" spans="1:16" ht="18.75">
      <c r="B4" s="611" t="s">
        <v>264</v>
      </c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</row>
    <row r="5" spans="1:16" ht="19.5">
      <c r="B5" s="612" t="s">
        <v>50</v>
      </c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</row>
    <row r="6" spans="1:16" ht="15" customHeight="1">
      <c r="A6" s="625"/>
      <c r="B6" s="630" t="s">
        <v>51</v>
      </c>
      <c r="C6" s="618" t="s">
        <v>6</v>
      </c>
      <c r="D6" s="618" t="s">
        <v>7</v>
      </c>
      <c r="E6" s="618" t="s">
        <v>52</v>
      </c>
      <c r="F6" s="615" t="s">
        <v>265</v>
      </c>
      <c r="G6" s="616"/>
      <c r="H6" s="616"/>
      <c r="I6" s="616"/>
      <c r="J6" s="616"/>
      <c r="K6" s="616"/>
      <c r="L6" s="616"/>
      <c r="M6" s="617"/>
      <c r="N6" s="628" t="s">
        <v>53</v>
      </c>
      <c r="O6" s="613" t="s">
        <v>13</v>
      </c>
      <c r="P6" s="381"/>
    </row>
    <row r="7" spans="1:16" ht="15" customHeight="1">
      <c r="A7" s="625"/>
      <c r="B7" s="631"/>
      <c r="C7" s="633"/>
      <c r="D7" s="633"/>
      <c r="E7" s="633"/>
      <c r="F7" s="615" t="s">
        <v>335</v>
      </c>
      <c r="G7" s="616"/>
      <c r="H7" s="616"/>
      <c r="I7" s="617"/>
      <c r="J7" s="615" t="s">
        <v>20</v>
      </c>
      <c r="K7" s="616"/>
      <c r="L7" s="616"/>
      <c r="M7" s="617"/>
      <c r="N7" s="628"/>
      <c r="O7" s="613"/>
      <c r="P7" s="381"/>
    </row>
    <row r="8" spans="1:16">
      <c r="A8" s="625"/>
      <c r="B8" s="631"/>
      <c r="C8" s="633"/>
      <c r="D8" s="633"/>
      <c r="E8" s="633"/>
      <c r="F8" s="618" t="s">
        <v>54</v>
      </c>
      <c r="G8" s="618" t="s">
        <v>55</v>
      </c>
      <c r="H8" s="620" t="s">
        <v>56</v>
      </c>
      <c r="I8" s="622" t="s">
        <v>57</v>
      </c>
      <c r="J8" s="618" t="s">
        <v>54</v>
      </c>
      <c r="K8" s="618" t="s">
        <v>55</v>
      </c>
      <c r="L8" s="618" t="s">
        <v>56</v>
      </c>
      <c r="M8" s="624" t="s">
        <v>57</v>
      </c>
      <c r="N8" s="628"/>
      <c r="O8" s="613"/>
      <c r="P8" s="381"/>
    </row>
    <row r="9" spans="1:16">
      <c r="A9" s="625"/>
      <c r="B9" s="632"/>
      <c r="C9" s="619"/>
      <c r="D9" s="619"/>
      <c r="E9" s="619"/>
      <c r="F9" s="619"/>
      <c r="G9" s="619"/>
      <c r="H9" s="621"/>
      <c r="I9" s="623"/>
      <c r="J9" s="619"/>
      <c r="K9" s="619"/>
      <c r="L9" s="619"/>
      <c r="M9" s="623"/>
      <c r="N9" s="629"/>
      <c r="O9" s="614"/>
      <c r="P9" s="381"/>
    </row>
    <row r="10" spans="1:16" ht="19.5">
      <c r="B10" s="227" t="s">
        <v>58</v>
      </c>
      <c r="C10" s="227"/>
      <c r="D10" s="227"/>
      <c r="E10" s="227"/>
      <c r="F10" s="227"/>
      <c r="G10" s="227"/>
      <c r="H10" s="227"/>
      <c r="I10" s="227"/>
      <c r="J10" s="228"/>
      <c r="K10" s="228"/>
      <c r="L10" s="228"/>
      <c r="M10" s="228"/>
      <c r="N10" s="229"/>
      <c r="O10" s="230"/>
      <c r="P10" s="382"/>
    </row>
    <row r="11" spans="1:16" ht="18.75">
      <c r="A11" s="219">
        <v>1</v>
      </c>
      <c r="B11" s="232">
        <v>1</v>
      </c>
      <c r="C11" s="233" t="s">
        <v>59</v>
      </c>
      <c r="D11" s="234">
        <v>29465</v>
      </c>
      <c r="E11" s="235" t="s">
        <v>60</v>
      </c>
      <c r="F11" s="235"/>
      <c r="G11" s="235"/>
      <c r="H11" s="236"/>
      <c r="I11" s="237"/>
      <c r="J11" s="238">
        <v>5</v>
      </c>
      <c r="K11" s="238">
        <v>0</v>
      </c>
      <c r="L11" s="238">
        <v>0.5</v>
      </c>
      <c r="M11" s="239">
        <v>43435</v>
      </c>
      <c r="N11" s="240">
        <v>0.5</v>
      </c>
      <c r="O11" s="241"/>
      <c r="P11" s="382" t="s">
        <v>338</v>
      </c>
    </row>
    <row r="12" spans="1:16" ht="18.75">
      <c r="A12" s="219">
        <v>2</v>
      </c>
      <c r="B12" s="232">
        <v>2</v>
      </c>
      <c r="C12" s="233" t="s">
        <v>63</v>
      </c>
      <c r="D12" s="242" t="s">
        <v>64</v>
      </c>
      <c r="E12" s="235" t="s">
        <v>36</v>
      </c>
      <c r="F12" s="235">
        <v>5</v>
      </c>
      <c r="G12" s="235">
        <v>0</v>
      </c>
      <c r="H12" s="243">
        <v>0.5</v>
      </c>
      <c r="I12" s="237">
        <v>41456</v>
      </c>
      <c r="J12" s="244">
        <v>10</v>
      </c>
      <c r="K12" s="244">
        <v>0</v>
      </c>
      <c r="L12" s="244">
        <v>0.7</v>
      </c>
      <c r="M12" s="245">
        <v>43282</v>
      </c>
      <c r="N12" s="240">
        <v>0.2</v>
      </c>
      <c r="O12" s="246"/>
      <c r="P12" s="382" t="s">
        <v>338</v>
      </c>
    </row>
    <row r="13" spans="1:16" ht="18.75">
      <c r="A13" s="219">
        <v>3</v>
      </c>
      <c r="B13" s="232">
        <v>3</v>
      </c>
      <c r="C13" s="233" t="s">
        <v>62</v>
      </c>
      <c r="D13" s="234">
        <v>25221</v>
      </c>
      <c r="E13" s="235" t="s">
        <v>29</v>
      </c>
      <c r="F13" s="235"/>
      <c r="G13" s="235"/>
      <c r="H13" s="243"/>
      <c r="I13" s="237"/>
      <c r="J13" s="244">
        <v>15</v>
      </c>
      <c r="K13" s="244"/>
      <c r="L13" s="244">
        <v>1</v>
      </c>
      <c r="M13" s="245">
        <v>42005</v>
      </c>
      <c r="N13" s="240"/>
      <c r="O13" s="246"/>
      <c r="P13" s="382"/>
    </row>
    <row r="14" spans="1:16" ht="18.75">
      <c r="B14" s="232">
        <v>4</v>
      </c>
      <c r="C14" s="233" t="s">
        <v>279</v>
      </c>
      <c r="D14" s="234">
        <v>31906</v>
      </c>
      <c r="E14" s="235" t="s">
        <v>38</v>
      </c>
      <c r="F14" s="235"/>
      <c r="G14" s="235"/>
      <c r="H14" s="243">
        <v>0.5</v>
      </c>
      <c r="I14" s="237"/>
      <c r="J14" s="244"/>
      <c r="K14" s="244"/>
      <c r="L14" s="244"/>
      <c r="M14" s="245"/>
      <c r="N14" s="240"/>
      <c r="O14" s="246"/>
      <c r="P14" s="382"/>
    </row>
    <row r="15" spans="1:16" ht="19.5">
      <c r="B15" s="247" t="s">
        <v>67</v>
      </c>
      <c r="C15" s="247"/>
      <c r="D15" s="247"/>
      <c r="E15" s="247"/>
      <c r="F15" s="247"/>
      <c r="G15" s="247"/>
      <c r="H15" s="236"/>
      <c r="I15" s="248"/>
      <c r="J15" s="238"/>
      <c r="K15" s="238"/>
      <c r="L15" s="238"/>
      <c r="M15" s="238"/>
      <c r="N15" s="240"/>
      <c r="O15" s="241"/>
      <c r="P15" s="382"/>
    </row>
    <row r="16" spans="1:16" ht="18.75">
      <c r="A16" s="219">
        <v>4</v>
      </c>
      <c r="B16" s="232">
        <v>1</v>
      </c>
      <c r="C16" s="233" t="s">
        <v>68</v>
      </c>
      <c r="D16" s="234">
        <v>28340</v>
      </c>
      <c r="E16" s="235" t="s">
        <v>60</v>
      </c>
      <c r="F16" s="235">
        <v>5</v>
      </c>
      <c r="G16" s="235">
        <v>0</v>
      </c>
      <c r="H16" s="236">
        <v>0.5</v>
      </c>
      <c r="I16" s="237">
        <v>41579</v>
      </c>
      <c r="J16" s="249">
        <v>10</v>
      </c>
      <c r="K16" s="238">
        <v>0</v>
      </c>
      <c r="L16" s="238">
        <v>0.7</v>
      </c>
      <c r="M16" s="237">
        <v>43405</v>
      </c>
      <c r="N16" s="240">
        <v>0.19999999999999996</v>
      </c>
      <c r="O16" s="241"/>
      <c r="P16" s="382" t="s">
        <v>338</v>
      </c>
    </row>
    <row r="17" spans="1:16" ht="18.75">
      <c r="A17" s="219">
        <v>5</v>
      </c>
      <c r="B17" s="232">
        <v>2</v>
      </c>
      <c r="C17" s="233" t="s">
        <v>75</v>
      </c>
      <c r="D17" s="250">
        <v>32462</v>
      </c>
      <c r="E17" s="235" t="s">
        <v>34</v>
      </c>
      <c r="F17" s="235"/>
      <c r="G17" s="235"/>
      <c r="H17" s="236"/>
      <c r="I17" s="237">
        <v>43435</v>
      </c>
      <c r="J17" s="238">
        <v>5</v>
      </c>
      <c r="K17" s="238">
        <v>0</v>
      </c>
      <c r="L17" s="238">
        <v>0.5</v>
      </c>
      <c r="M17" s="237">
        <v>43435</v>
      </c>
      <c r="N17" s="240">
        <v>0.5</v>
      </c>
      <c r="O17" s="241" t="s">
        <v>70</v>
      </c>
      <c r="P17" s="382"/>
    </row>
    <row r="18" spans="1:16" ht="18.75">
      <c r="A18" s="219">
        <v>6</v>
      </c>
      <c r="B18" s="232">
        <v>3</v>
      </c>
      <c r="C18" s="233" t="s">
        <v>69</v>
      </c>
      <c r="D18" s="250">
        <v>24329</v>
      </c>
      <c r="E18" s="235" t="s">
        <v>29</v>
      </c>
      <c r="F18" s="238">
        <v>10</v>
      </c>
      <c r="G18" s="238"/>
      <c r="H18" s="238">
        <v>0.7</v>
      </c>
      <c r="I18" s="237">
        <v>42005</v>
      </c>
      <c r="J18" s="238">
        <v>15</v>
      </c>
      <c r="K18" s="238"/>
      <c r="L18" s="238">
        <v>1</v>
      </c>
      <c r="M18" s="237">
        <v>43800</v>
      </c>
      <c r="N18" s="240"/>
      <c r="O18" s="241"/>
      <c r="P18" s="382" t="s">
        <v>334</v>
      </c>
    </row>
    <row r="19" spans="1:16" ht="18.75">
      <c r="A19" s="219">
        <v>7</v>
      </c>
      <c r="B19" s="232">
        <v>4</v>
      </c>
      <c r="C19" s="233" t="s">
        <v>71</v>
      </c>
      <c r="D19" s="250">
        <v>24111</v>
      </c>
      <c r="E19" s="235" t="s">
        <v>29</v>
      </c>
      <c r="F19" s="238">
        <v>10</v>
      </c>
      <c r="G19" s="238"/>
      <c r="H19" s="238">
        <v>0.7</v>
      </c>
      <c r="I19" s="237">
        <v>42005</v>
      </c>
      <c r="J19" s="238">
        <v>15</v>
      </c>
      <c r="K19" s="238"/>
      <c r="L19" s="238">
        <v>1</v>
      </c>
      <c r="M19" s="237">
        <v>43800</v>
      </c>
      <c r="N19" s="240"/>
      <c r="O19" s="241"/>
      <c r="P19" s="382" t="s">
        <v>334</v>
      </c>
    </row>
    <row r="20" spans="1:16" ht="18.75">
      <c r="A20" s="219">
        <v>8</v>
      </c>
      <c r="B20" s="232">
        <v>5</v>
      </c>
      <c r="C20" s="233" t="s">
        <v>73</v>
      </c>
      <c r="D20" s="250">
        <v>24347</v>
      </c>
      <c r="E20" s="235" t="s">
        <v>38</v>
      </c>
      <c r="F20" s="238">
        <v>10</v>
      </c>
      <c r="G20" s="238"/>
      <c r="H20" s="238">
        <v>0.7</v>
      </c>
      <c r="I20" s="237">
        <v>42826</v>
      </c>
      <c r="J20" s="238"/>
      <c r="K20" s="238"/>
      <c r="L20" s="238"/>
      <c r="M20" s="237"/>
      <c r="N20" s="240"/>
      <c r="O20" s="241"/>
      <c r="P20" s="382"/>
    </row>
    <row r="21" spans="1:16" ht="18.75">
      <c r="A21" s="219">
        <v>9</v>
      </c>
      <c r="B21" s="232">
        <v>6</v>
      </c>
      <c r="C21" s="233" t="s">
        <v>72</v>
      </c>
      <c r="D21" s="250">
        <v>25721</v>
      </c>
      <c r="E21" s="235" t="s">
        <v>36</v>
      </c>
      <c r="F21" s="238">
        <v>10</v>
      </c>
      <c r="G21" s="238"/>
      <c r="H21" s="238">
        <v>0.7</v>
      </c>
      <c r="I21" s="237">
        <v>42767</v>
      </c>
      <c r="J21" s="238"/>
      <c r="K21" s="238"/>
      <c r="L21" s="238"/>
      <c r="M21" s="237"/>
      <c r="N21" s="240"/>
      <c r="O21" s="241"/>
      <c r="P21" s="382"/>
    </row>
    <row r="22" spans="1:16" ht="19.5">
      <c r="B22" s="247" t="s">
        <v>76</v>
      </c>
      <c r="C22" s="247"/>
      <c r="D22" s="247"/>
      <c r="E22" s="247"/>
      <c r="F22" s="247"/>
      <c r="G22" s="247"/>
      <c r="H22" s="236"/>
      <c r="I22" s="248"/>
      <c r="J22" s="238"/>
      <c r="K22" s="238"/>
      <c r="L22" s="238"/>
      <c r="M22" s="238"/>
      <c r="N22" s="240"/>
      <c r="O22" s="241"/>
      <c r="P22" s="382"/>
    </row>
    <row r="23" spans="1:16" ht="18.75">
      <c r="A23" s="219">
        <v>10</v>
      </c>
      <c r="B23" s="232">
        <v>1</v>
      </c>
      <c r="C23" s="233" t="s">
        <v>80</v>
      </c>
      <c r="D23" s="242" t="s">
        <v>81</v>
      </c>
      <c r="E23" s="235" t="s">
        <v>29</v>
      </c>
      <c r="F23" s="235">
        <v>8</v>
      </c>
      <c r="G23" s="235">
        <v>0</v>
      </c>
      <c r="H23" s="251">
        <v>0.5</v>
      </c>
      <c r="I23" s="237">
        <v>42248</v>
      </c>
      <c r="J23" s="238">
        <v>10</v>
      </c>
      <c r="K23" s="238">
        <v>0</v>
      </c>
      <c r="L23" s="238">
        <v>0.7</v>
      </c>
      <c r="M23" s="239">
        <v>42979</v>
      </c>
      <c r="N23" s="240">
        <v>0.2</v>
      </c>
      <c r="O23" s="252"/>
      <c r="P23" s="382"/>
    </row>
    <row r="24" spans="1:16" ht="18.75">
      <c r="A24" s="219">
        <v>11</v>
      </c>
      <c r="B24" s="232">
        <v>2</v>
      </c>
      <c r="C24" s="233" t="s">
        <v>82</v>
      </c>
      <c r="D24" s="234">
        <v>31992</v>
      </c>
      <c r="E24" s="235" t="s">
        <v>29</v>
      </c>
      <c r="F24" s="240"/>
      <c r="G24" s="240"/>
      <c r="H24" s="240"/>
      <c r="I24" s="240"/>
      <c r="J24" s="235">
        <v>5</v>
      </c>
      <c r="K24" s="235">
        <v>0</v>
      </c>
      <c r="L24" s="251">
        <v>0.5</v>
      </c>
      <c r="M24" s="237">
        <v>43617</v>
      </c>
      <c r="N24" s="240">
        <v>0.5</v>
      </c>
      <c r="O24" s="241" t="s">
        <v>271</v>
      </c>
      <c r="P24" s="382"/>
    </row>
    <row r="25" spans="1:16" ht="18.75">
      <c r="A25" s="219">
        <v>12</v>
      </c>
      <c r="B25" s="232">
        <v>3</v>
      </c>
      <c r="C25" s="233" t="s">
        <v>83</v>
      </c>
      <c r="D25" s="234">
        <v>27921</v>
      </c>
      <c r="E25" s="235" t="s">
        <v>36</v>
      </c>
      <c r="F25" s="235">
        <v>10</v>
      </c>
      <c r="G25" s="235">
        <v>0</v>
      </c>
      <c r="H25" s="236">
        <v>0.7</v>
      </c>
      <c r="I25" s="237">
        <v>41640</v>
      </c>
      <c r="J25" s="238">
        <v>15</v>
      </c>
      <c r="K25" s="238">
        <v>0</v>
      </c>
      <c r="L25" s="238">
        <v>1</v>
      </c>
      <c r="M25" s="239">
        <v>43466</v>
      </c>
      <c r="N25" s="240">
        <v>0.3</v>
      </c>
      <c r="O25" s="241"/>
      <c r="P25" s="382" t="s">
        <v>338</v>
      </c>
    </row>
    <row r="26" spans="1:16" ht="18.75">
      <c r="A26" s="219">
        <v>13</v>
      </c>
      <c r="B26" s="232">
        <v>4</v>
      </c>
      <c r="C26" s="233" t="s">
        <v>78</v>
      </c>
      <c r="D26" s="234">
        <v>26567</v>
      </c>
      <c r="E26" s="235" t="s">
        <v>29</v>
      </c>
      <c r="F26" s="238">
        <v>10</v>
      </c>
      <c r="G26" s="238"/>
      <c r="H26" s="238">
        <v>0.7</v>
      </c>
      <c r="I26" s="239">
        <v>41913</v>
      </c>
      <c r="J26" s="238">
        <v>15</v>
      </c>
      <c r="K26" s="238"/>
      <c r="L26" s="238">
        <v>0.7</v>
      </c>
      <c r="M26" s="239">
        <v>43739</v>
      </c>
      <c r="N26" s="240"/>
      <c r="O26" s="241"/>
      <c r="P26" s="382" t="s">
        <v>334</v>
      </c>
    </row>
    <row r="27" spans="1:16" ht="18.75">
      <c r="A27" s="219">
        <v>14</v>
      </c>
      <c r="B27" s="232">
        <v>5</v>
      </c>
      <c r="C27" s="233" t="s">
        <v>80</v>
      </c>
      <c r="D27" s="234">
        <v>27933</v>
      </c>
      <c r="E27" s="235" t="s">
        <v>29</v>
      </c>
      <c r="F27" s="238">
        <v>8</v>
      </c>
      <c r="G27" s="238"/>
      <c r="H27" s="238">
        <v>0.5</v>
      </c>
      <c r="I27" s="239">
        <v>42248</v>
      </c>
      <c r="J27" s="238">
        <v>10</v>
      </c>
      <c r="K27" s="238"/>
      <c r="L27" s="238">
        <v>0.7</v>
      </c>
      <c r="M27" s="239">
        <v>42979</v>
      </c>
      <c r="N27" s="240">
        <v>0.3</v>
      </c>
      <c r="O27" s="241"/>
      <c r="P27" s="382"/>
    </row>
    <row r="28" spans="1:16" ht="19.5">
      <c r="B28" s="247" t="s">
        <v>84</v>
      </c>
      <c r="C28" s="247"/>
      <c r="D28" s="247"/>
      <c r="E28" s="247"/>
      <c r="F28" s="247"/>
      <c r="G28" s="247"/>
      <c r="H28" s="236"/>
      <c r="I28" s="248"/>
      <c r="J28" s="238"/>
      <c r="K28" s="238"/>
      <c r="L28" s="238"/>
      <c r="M28" s="238"/>
      <c r="N28" s="240"/>
      <c r="O28" s="241"/>
      <c r="P28" s="382"/>
    </row>
    <row r="29" spans="1:16" ht="18.75">
      <c r="A29" s="219">
        <v>15</v>
      </c>
      <c r="B29" s="232">
        <v>2</v>
      </c>
      <c r="C29" s="233" t="s">
        <v>86</v>
      </c>
      <c r="D29" s="234">
        <v>33886</v>
      </c>
      <c r="E29" s="235" t="s">
        <v>29</v>
      </c>
      <c r="F29" s="235">
        <v>5</v>
      </c>
      <c r="G29" s="235">
        <v>0</v>
      </c>
      <c r="H29" s="236">
        <v>0.5</v>
      </c>
      <c r="I29" s="237">
        <v>43556</v>
      </c>
      <c r="J29" s="238"/>
      <c r="K29" s="238"/>
      <c r="L29" s="238"/>
      <c r="M29" s="238"/>
      <c r="N29" s="240"/>
      <c r="P29" s="383" t="s">
        <v>271</v>
      </c>
    </row>
    <row r="30" spans="1:16" ht="18.75">
      <c r="A30" s="219">
        <v>16</v>
      </c>
      <c r="B30" s="232">
        <v>3</v>
      </c>
      <c r="C30" s="233" t="s">
        <v>87</v>
      </c>
      <c r="D30" s="234">
        <v>29445</v>
      </c>
      <c r="E30" s="235" t="s">
        <v>36</v>
      </c>
      <c r="F30" s="235">
        <v>5</v>
      </c>
      <c r="G30" s="235">
        <v>0</v>
      </c>
      <c r="H30" s="236">
        <v>0.5</v>
      </c>
      <c r="I30" s="237">
        <v>41579</v>
      </c>
      <c r="J30" s="249">
        <v>10</v>
      </c>
      <c r="K30" s="238">
        <v>0</v>
      </c>
      <c r="L30" s="238">
        <v>0.7</v>
      </c>
      <c r="M30" s="237">
        <v>43405</v>
      </c>
      <c r="N30" s="240">
        <v>0.19999999999999996</v>
      </c>
      <c r="O30" s="241"/>
      <c r="P30" s="382" t="s">
        <v>338</v>
      </c>
    </row>
    <row r="31" spans="1:16" ht="18.75">
      <c r="A31" s="219">
        <v>17</v>
      </c>
      <c r="B31" s="232">
        <v>4</v>
      </c>
      <c r="C31" s="233" t="s">
        <v>88</v>
      </c>
      <c r="D31" s="234">
        <v>30477</v>
      </c>
      <c r="E31" s="235" t="s">
        <v>29</v>
      </c>
      <c r="F31" s="235">
        <v>5</v>
      </c>
      <c r="G31" s="235">
        <v>0</v>
      </c>
      <c r="H31" s="236">
        <v>0.5</v>
      </c>
      <c r="I31" s="237">
        <v>41456</v>
      </c>
      <c r="J31" s="238">
        <v>10</v>
      </c>
      <c r="K31" s="238">
        <v>0</v>
      </c>
      <c r="L31" s="238">
        <v>0.7</v>
      </c>
      <c r="M31" s="239">
        <v>43282</v>
      </c>
      <c r="N31" s="240">
        <v>0.19999999999999996</v>
      </c>
      <c r="O31" s="241"/>
      <c r="P31" s="382"/>
    </row>
    <row r="32" spans="1:16" ht="18.75">
      <c r="A32" s="219">
        <v>18</v>
      </c>
      <c r="B32" s="232">
        <v>5</v>
      </c>
      <c r="C32" s="233" t="s">
        <v>89</v>
      </c>
      <c r="D32" s="234">
        <v>30380</v>
      </c>
      <c r="E32" s="235" t="s">
        <v>34</v>
      </c>
      <c r="F32" s="235">
        <v>5</v>
      </c>
      <c r="G32" s="235">
        <v>0</v>
      </c>
      <c r="H32" s="236">
        <v>0.5</v>
      </c>
      <c r="I32" s="237">
        <v>41456</v>
      </c>
      <c r="J32" s="238">
        <v>10</v>
      </c>
      <c r="K32" s="238">
        <v>0</v>
      </c>
      <c r="L32" s="238">
        <v>0.7</v>
      </c>
      <c r="M32" s="239">
        <v>43282</v>
      </c>
      <c r="N32" s="240">
        <v>0.19999999999999996</v>
      </c>
      <c r="O32" s="241"/>
      <c r="P32" s="382"/>
    </row>
    <row r="33" spans="1:16" ht="19.5">
      <c r="B33" s="247" t="s">
        <v>92</v>
      </c>
      <c r="C33" s="247"/>
      <c r="D33" s="247"/>
      <c r="E33" s="235" t="s">
        <v>70</v>
      </c>
      <c r="F33" s="247"/>
      <c r="G33" s="247"/>
      <c r="H33" s="243"/>
      <c r="I33" s="248"/>
      <c r="J33" s="244"/>
      <c r="K33" s="244"/>
      <c r="L33" s="244"/>
      <c r="M33" s="244"/>
      <c r="N33" s="240"/>
      <c r="O33" s="246"/>
      <c r="P33" s="382"/>
    </row>
    <row r="34" spans="1:16" ht="18.75">
      <c r="A34" s="253"/>
      <c r="B34" s="254">
        <v>3</v>
      </c>
      <c r="C34" s="255" t="s">
        <v>107</v>
      </c>
      <c r="D34" s="256" t="s">
        <v>108</v>
      </c>
      <c r="E34" s="257" t="s">
        <v>36</v>
      </c>
      <c r="F34" s="257">
        <v>10</v>
      </c>
      <c r="G34" s="257">
        <v>0</v>
      </c>
      <c r="H34" s="251">
        <v>0.7</v>
      </c>
      <c r="I34" s="258">
        <v>41640</v>
      </c>
      <c r="J34" s="259">
        <v>15</v>
      </c>
      <c r="K34" s="259">
        <v>0</v>
      </c>
      <c r="L34" s="259">
        <v>1</v>
      </c>
      <c r="M34" s="260">
        <v>43466</v>
      </c>
      <c r="N34" s="261"/>
      <c r="O34" s="252" t="s">
        <v>70</v>
      </c>
      <c r="P34" s="382" t="s">
        <v>338</v>
      </c>
    </row>
    <row r="35" spans="1:16" ht="18.75">
      <c r="B35" s="254">
        <v>3</v>
      </c>
      <c r="C35" s="233" t="s">
        <v>94</v>
      </c>
      <c r="D35" s="242" t="s">
        <v>95</v>
      </c>
      <c r="E35" s="235" t="s">
        <v>38</v>
      </c>
      <c r="F35" s="235">
        <v>5</v>
      </c>
      <c r="G35" s="235">
        <v>0</v>
      </c>
      <c r="H35" s="236">
        <v>0.5</v>
      </c>
      <c r="I35" s="237">
        <v>42583</v>
      </c>
      <c r="J35" s="238"/>
      <c r="K35" s="238" t="s">
        <v>70</v>
      </c>
      <c r="L35" s="238"/>
      <c r="M35" s="238"/>
      <c r="N35" s="240"/>
      <c r="O35" s="241"/>
      <c r="P35" s="382"/>
    </row>
    <row r="36" spans="1:16" ht="18.75">
      <c r="B36" s="254">
        <v>4</v>
      </c>
      <c r="C36" s="233" t="s">
        <v>96</v>
      </c>
      <c r="D36" s="234" t="s">
        <v>97</v>
      </c>
      <c r="E36" s="235" t="s">
        <v>34</v>
      </c>
      <c r="F36" s="235">
        <v>5</v>
      </c>
      <c r="G36" s="235">
        <v>0</v>
      </c>
      <c r="H36" s="243">
        <v>0.5</v>
      </c>
      <c r="I36" s="268">
        <v>43374</v>
      </c>
      <c r="J36" s="244"/>
      <c r="K36" s="244"/>
      <c r="L36" s="244"/>
      <c r="M36" s="244"/>
      <c r="N36" s="240"/>
      <c r="O36" s="246" t="s">
        <v>98</v>
      </c>
      <c r="P36" s="382"/>
    </row>
    <row r="37" spans="1:16" ht="19.5">
      <c r="B37" s="247" t="s">
        <v>110</v>
      </c>
      <c r="C37" s="247"/>
      <c r="D37" s="247"/>
      <c r="E37" s="247"/>
      <c r="F37" s="247"/>
      <c r="G37" s="247"/>
      <c r="H37" s="243"/>
      <c r="I37" s="248"/>
      <c r="J37" s="244"/>
      <c r="K37" s="244"/>
      <c r="L37" s="244"/>
      <c r="M37" s="244"/>
      <c r="N37" s="240"/>
      <c r="O37" s="246"/>
      <c r="P37" s="382"/>
    </row>
    <row r="38" spans="1:16" ht="18.75">
      <c r="A38" s="219">
        <v>21</v>
      </c>
      <c r="B38" s="232">
        <v>1</v>
      </c>
      <c r="C38" s="233" t="s">
        <v>111</v>
      </c>
      <c r="D38" s="242" t="s">
        <v>112</v>
      </c>
      <c r="E38" s="235" t="s">
        <v>60</v>
      </c>
      <c r="F38" s="235">
        <v>5</v>
      </c>
      <c r="G38" s="235">
        <v>0</v>
      </c>
      <c r="H38" s="243">
        <v>0.5</v>
      </c>
      <c r="I38" s="237">
        <v>42948</v>
      </c>
      <c r="J38" s="244"/>
      <c r="K38" s="244"/>
      <c r="L38" s="244"/>
      <c r="M38" s="244"/>
      <c r="N38" s="261">
        <v>0.2</v>
      </c>
      <c r="O38" s="241" t="s">
        <v>271</v>
      </c>
      <c r="P38" s="382"/>
    </row>
    <row r="39" spans="1:16" ht="18.75">
      <c r="A39" s="219">
        <v>22</v>
      </c>
      <c r="B39" s="232">
        <v>2</v>
      </c>
      <c r="C39" s="233" t="s">
        <v>113</v>
      </c>
      <c r="D39" s="242" t="s">
        <v>114</v>
      </c>
      <c r="E39" s="235" t="s">
        <v>38</v>
      </c>
      <c r="F39" s="235">
        <v>5</v>
      </c>
      <c r="G39" s="235">
        <v>0</v>
      </c>
      <c r="H39" s="243">
        <v>0.5</v>
      </c>
      <c r="I39" s="237">
        <v>41456</v>
      </c>
      <c r="J39" s="244">
        <v>10</v>
      </c>
      <c r="K39" s="244">
        <v>0</v>
      </c>
      <c r="L39" s="240">
        <v>0.7</v>
      </c>
      <c r="M39" s="245">
        <v>43282</v>
      </c>
      <c r="N39" s="240">
        <v>0.2</v>
      </c>
      <c r="O39" s="246"/>
      <c r="P39" s="382"/>
    </row>
    <row r="40" spans="1:16" ht="19.5">
      <c r="B40" s="247" t="s">
        <v>26</v>
      </c>
      <c r="C40" s="247"/>
      <c r="D40" s="247"/>
      <c r="E40" s="247"/>
      <c r="F40" s="247"/>
      <c r="G40" s="247"/>
      <c r="H40" s="243"/>
      <c r="I40" s="248"/>
      <c r="M40" s="244"/>
      <c r="N40" s="240"/>
      <c r="O40" s="246"/>
      <c r="P40" s="382"/>
    </row>
    <row r="41" spans="1:16" ht="18.75">
      <c r="A41" s="219">
        <v>26</v>
      </c>
      <c r="B41" s="232">
        <v>2</v>
      </c>
      <c r="C41" s="233" t="s">
        <v>32</v>
      </c>
      <c r="D41" s="242" t="s">
        <v>33</v>
      </c>
      <c r="E41" s="235" t="s">
        <v>34</v>
      </c>
      <c r="F41" s="235"/>
      <c r="G41" s="235"/>
      <c r="H41" s="236">
        <v>0.5</v>
      </c>
      <c r="I41" s="237"/>
      <c r="J41" s="238"/>
      <c r="K41" s="238"/>
      <c r="L41" s="238"/>
      <c r="M41" s="238"/>
      <c r="N41" s="240"/>
      <c r="O41" s="241" t="s">
        <v>271</v>
      </c>
      <c r="P41" s="382"/>
    </row>
    <row r="42" spans="1:16" ht="18.75">
      <c r="A42" s="219">
        <v>27</v>
      </c>
      <c r="B42" s="232">
        <v>3</v>
      </c>
      <c r="C42" s="233" t="s">
        <v>35</v>
      </c>
      <c r="D42" s="234">
        <v>28370</v>
      </c>
      <c r="E42" s="235" t="s">
        <v>36</v>
      </c>
      <c r="F42" s="235">
        <v>5</v>
      </c>
      <c r="G42" s="235">
        <v>0</v>
      </c>
      <c r="H42" s="243">
        <v>0.5</v>
      </c>
      <c r="I42" s="237">
        <v>41456</v>
      </c>
      <c r="J42" s="244">
        <v>10</v>
      </c>
      <c r="K42" s="244">
        <v>0</v>
      </c>
      <c r="L42" s="244">
        <v>0.7</v>
      </c>
      <c r="M42" s="245">
        <v>43282</v>
      </c>
      <c r="N42" s="240"/>
      <c r="O42" s="246"/>
      <c r="P42" s="382"/>
    </row>
    <row r="43" spans="1:16" ht="18.75">
      <c r="B43" s="232">
        <v>4</v>
      </c>
      <c r="C43" s="233" t="s">
        <v>117</v>
      </c>
      <c r="D43" s="242" t="s">
        <v>118</v>
      </c>
      <c r="E43" s="235" t="s">
        <v>31</v>
      </c>
      <c r="F43" s="235"/>
      <c r="G43" s="235"/>
      <c r="H43" s="236"/>
      <c r="I43" s="237"/>
      <c r="J43" s="238"/>
      <c r="K43" s="238"/>
      <c r="L43" s="238"/>
      <c r="M43" s="238"/>
      <c r="N43" s="240"/>
      <c r="O43" s="241" t="s">
        <v>146</v>
      </c>
      <c r="P43" s="382" t="s">
        <v>338</v>
      </c>
    </row>
    <row r="44" spans="1:16" ht="19.5">
      <c r="B44" s="264" t="s">
        <v>122</v>
      </c>
      <c r="C44" s="247"/>
      <c r="D44" s="247"/>
      <c r="E44" s="247"/>
      <c r="F44" s="247"/>
      <c r="G44" s="247"/>
      <c r="H44" s="243"/>
      <c r="I44" s="248"/>
      <c r="J44" s="244"/>
      <c r="K44" s="244"/>
      <c r="L44" s="244"/>
      <c r="M44" s="244"/>
      <c r="N44" s="240"/>
      <c r="O44" s="246"/>
      <c r="P44" s="382"/>
    </row>
    <row r="45" spans="1:16" ht="18.75">
      <c r="A45" s="219">
        <v>28</v>
      </c>
      <c r="B45" s="232">
        <v>1</v>
      </c>
      <c r="C45" s="233" t="s">
        <v>107</v>
      </c>
      <c r="D45" s="234">
        <v>27770</v>
      </c>
      <c r="E45" s="235" t="s">
        <v>36</v>
      </c>
      <c r="F45" s="235">
        <v>5</v>
      </c>
      <c r="G45" s="235">
        <v>0</v>
      </c>
      <c r="H45" s="243">
        <v>0.5</v>
      </c>
      <c r="I45" s="237">
        <v>42036</v>
      </c>
      <c r="J45" s="244">
        <v>10</v>
      </c>
      <c r="K45" s="244">
        <v>0</v>
      </c>
      <c r="L45" s="244">
        <v>0.7</v>
      </c>
      <c r="M45" s="245">
        <v>43862</v>
      </c>
      <c r="N45" s="240"/>
      <c r="O45" s="246"/>
      <c r="P45" s="382"/>
    </row>
    <row r="46" spans="1:16" ht="19.5">
      <c r="B46" s="247" t="s">
        <v>127</v>
      </c>
      <c r="C46" s="247"/>
      <c r="D46" s="247"/>
      <c r="E46" s="247"/>
      <c r="F46" s="247"/>
      <c r="G46" s="247"/>
      <c r="H46" s="243"/>
      <c r="I46" s="248"/>
      <c r="J46" s="244"/>
      <c r="K46" s="244"/>
      <c r="L46" s="244"/>
      <c r="M46" s="244"/>
      <c r="N46" s="240"/>
      <c r="O46" s="246"/>
      <c r="P46" s="382"/>
    </row>
    <row r="47" spans="1:16" ht="18.75">
      <c r="A47" s="219">
        <v>31</v>
      </c>
      <c r="B47" s="232">
        <v>1</v>
      </c>
      <c r="C47" s="255" t="s">
        <v>128</v>
      </c>
      <c r="D47" s="265">
        <v>25819</v>
      </c>
      <c r="E47" s="257" t="s">
        <v>31</v>
      </c>
      <c r="F47" s="257"/>
      <c r="G47" s="257"/>
      <c r="H47" s="266"/>
      <c r="I47" s="258"/>
      <c r="J47" s="267"/>
      <c r="K47" s="267"/>
      <c r="L47" s="267"/>
      <c r="M47" s="267"/>
      <c r="N47" s="240"/>
      <c r="O47" s="241" t="s">
        <v>271</v>
      </c>
      <c r="P47" s="382" t="s">
        <v>61</v>
      </c>
    </row>
    <row r="48" spans="1:16" ht="18.75">
      <c r="A48" s="219">
        <v>33</v>
      </c>
      <c r="B48" s="232">
        <v>3</v>
      </c>
      <c r="C48" s="233" t="s">
        <v>131</v>
      </c>
      <c r="D48" s="234">
        <v>30646</v>
      </c>
      <c r="E48" s="235" t="s">
        <v>34</v>
      </c>
      <c r="F48" s="235"/>
      <c r="G48" s="235"/>
      <c r="H48" s="243"/>
      <c r="I48" s="237"/>
      <c r="J48" s="244">
        <v>5</v>
      </c>
      <c r="K48" s="244">
        <v>0</v>
      </c>
      <c r="L48" s="244">
        <v>0.5</v>
      </c>
      <c r="M48" s="268">
        <v>43586</v>
      </c>
      <c r="N48" s="240"/>
      <c r="O48" s="241" t="s">
        <v>271</v>
      </c>
      <c r="P48" s="382"/>
    </row>
    <row r="49" spans="1:16" ht="18.75">
      <c r="A49" s="219">
        <v>35</v>
      </c>
      <c r="B49" s="232">
        <v>5</v>
      </c>
      <c r="C49" s="233" t="s">
        <v>132</v>
      </c>
      <c r="D49" s="234">
        <v>28542</v>
      </c>
      <c r="E49" s="235" t="s">
        <v>38</v>
      </c>
      <c r="F49" s="235"/>
      <c r="G49" s="235"/>
      <c r="H49" s="243"/>
      <c r="I49" s="237"/>
      <c r="J49" s="244"/>
      <c r="K49" s="244"/>
      <c r="L49" s="244"/>
      <c r="M49" s="268"/>
      <c r="N49" s="240"/>
      <c r="O49" s="241"/>
      <c r="P49" s="382"/>
    </row>
    <row r="50" spans="1:16" ht="19.5">
      <c r="B50" s="626" t="s">
        <v>135</v>
      </c>
      <c r="C50" s="626"/>
      <c r="D50" s="626"/>
      <c r="E50" s="269"/>
      <c r="F50" s="269"/>
      <c r="G50" s="269"/>
      <c r="H50" s="270"/>
      <c r="I50" s="271"/>
      <c r="J50" s="272"/>
      <c r="K50" s="269"/>
      <c r="L50" s="272"/>
      <c r="M50" s="269"/>
      <c r="N50" s="240"/>
      <c r="O50" s="273"/>
      <c r="P50" s="382"/>
    </row>
    <row r="51" spans="1:16" ht="18.75">
      <c r="A51" s="219">
        <v>36</v>
      </c>
      <c r="B51" s="232">
        <v>1</v>
      </c>
      <c r="C51" s="233" t="s">
        <v>136</v>
      </c>
      <c r="D51" s="242" t="s">
        <v>137</v>
      </c>
      <c r="E51" s="235" t="s">
        <v>60</v>
      </c>
      <c r="F51" s="235">
        <v>10</v>
      </c>
      <c r="G51" s="235">
        <v>0</v>
      </c>
      <c r="H51" s="274">
        <v>0.7</v>
      </c>
      <c r="I51" s="237">
        <v>41699</v>
      </c>
      <c r="J51" s="244">
        <v>15</v>
      </c>
      <c r="K51" s="244">
        <v>0</v>
      </c>
      <c r="L51" s="244">
        <v>1</v>
      </c>
      <c r="M51" s="245">
        <v>43525</v>
      </c>
      <c r="N51" s="240"/>
      <c r="O51" s="275"/>
      <c r="P51" s="382"/>
    </row>
    <row r="52" spans="1:16" ht="18.75">
      <c r="A52" s="219">
        <v>37</v>
      </c>
      <c r="B52" s="232">
        <v>2</v>
      </c>
      <c r="C52" s="233" t="s">
        <v>138</v>
      </c>
      <c r="D52" s="234">
        <v>31358</v>
      </c>
      <c r="E52" s="235" t="s">
        <v>29</v>
      </c>
      <c r="F52" s="235">
        <v>5</v>
      </c>
      <c r="G52" s="235">
        <v>0</v>
      </c>
      <c r="H52" s="243">
        <v>0.5</v>
      </c>
      <c r="I52" s="237">
        <v>41456</v>
      </c>
      <c r="J52" s="244">
        <v>10</v>
      </c>
      <c r="K52" s="244">
        <v>0</v>
      </c>
      <c r="L52" s="244">
        <v>0.7</v>
      </c>
      <c r="M52" s="245">
        <v>43282</v>
      </c>
      <c r="N52" s="240"/>
      <c r="O52" s="246"/>
      <c r="P52" s="382"/>
    </row>
    <row r="53" spans="1:16" ht="18.75">
      <c r="A53" s="219">
        <v>38</v>
      </c>
      <c r="B53" s="232">
        <v>4</v>
      </c>
      <c r="C53" s="233" t="s">
        <v>140</v>
      </c>
      <c r="D53" s="242" t="s">
        <v>141</v>
      </c>
      <c r="E53" s="235" t="s">
        <v>36</v>
      </c>
      <c r="F53" s="235">
        <v>5</v>
      </c>
      <c r="G53" s="235">
        <v>0</v>
      </c>
      <c r="H53" s="243">
        <v>0.5</v>
      </c>
      <c r="I53" s="237">
        <v>41456</v>
      </c>
      <c r="J53" s="244">
        <v>10</v>
      </c>
      <c r="K53" s="244">
        <v>0</v>
      </c>
      <c r="L53" s="244">
        <v>0.7</v>
      </c>
      <c r="M53" s="245">
        <v>43282</v>
      </c>
      <c r="N53" s="240"/>
      <c r="O53" s="246"/>
      <c r="P53" s="382"/>
    </row>
    <row r="54" spans="1:16" ht="18.75">
      <c r="A54" s="219">
        <v>39</v>
      </c>
      <c r="B54" s="232">
        <v>5</v>
      </c>
      <c r="C54" s="233" t="s">
        <v>142</v>
      </c>
      <c r="D54" s="234">
        <v>28216</v>
      </c>
      <c r="E54" s="235" t="s">
        <v>38</v>
      </c>
      <c r="F54" s="235">
        <v>5</v>
      </c>
      <c r="G54" s="235">
        <v>0</v>
      </c>
      <c r="H54" s="243">
        <v>0.5</v>
      </c>
      <c r="I54" s="237">
        <v>41456</v>
      </c>
      <c r="J54" s="244">
        <v>10</v>
      </c>
      <c r="K54" s="244">
        <v>0</v>
      </c>
      <c r="L54" s="244">
        <v>0.7</v>
      </c>
      <c r="M54" s="245">
        <v>43282</v>
      </c>
      <c r="N54" s="240"/>
      <c r="O54" s="246"/>
      <c r="P54" s="382">
        <v>41.456000000000003</v>
      </c>
    </row>
    <row r="55" spans="1:16" ht="18.75">
      <c r="A55" s="219">
        <v>40</v>
      </c>
      <c r="B55" s="232"/>
      <c r="C55" s="233" t="s">
        <v>139</v>
      </c>
      <c r="D55" s="234">
        <v>28413</v>
      </c>
      <c r="E55" s="235" t="s">
        <v>38</v>
      </c>
      <c r="F55" s="235"/>
      <c r="G55" s="235"/>
      <c r="H55" s="243">
        <v>0.7</v>
      </c>
      <c r="I55" s="237">
        <v>41091</v>
      </c>
      <c r="J55" s="244">
        <v>15</v>
      </c>
      <c r="K55" s="244"/>
      <c r="L55" s="244">
        <v>1</v>
      </c>
      <c r="M55" s="245">
        <v>42917</v>
      </c>
      <c r="N55" s="240"/>
      <c r="O55" s="246"/>
      <c r="P55" s="382"/>
    </row>
    <row r="56" spans="1:16" ht="19.5">
      <c r="B56" s="264" t="s">
        <v>143</v>
      </c>
      <c r="C56" s="247"/>
      <c r="D56" s="247"/>
      <c r="E56" s="276"/>
      <c r="F56" s="276"/>
      <c r="G56" s="276"/>
      <c r="H56" s="243"/>
      <c r="I56" s="277"/>
      <c r="J56" s="244"/>
      <c r="K56" s="244"/>
      <c r="L56" s="244"/>
      <c r="M56" s="244"/>
      <c r="N56" s="240"/>
      <c r="O56" s="246"/>
      <c r="P56" s="382"/>
    </row>
    <row r="57" spans="1:16" ht="18.75">
      <c r="A57" s="219">
        <v>41</v>
      </c>
      <c r="B57" s="232">
        <v>1</v>
      </c>
      <c r="C57" s="233" t="s">
        <v>144</v>
      </c>
      <c r="D57" s="234">
        <v>30357</v>
      </c>
      <c r="E57" s="235" t="s">
        <v>29</v>
      </c>
      <c r="F57" s="235"/>
      <c r="G57" s="235"/>
      <c r="H57" s="243">
        <v>0.5</v>
      </c>
      <c r="I57" s="237"/>
      <c r="J57" s="244"/>
      <c r="K57" s="244"/>
      <c r="L57" s="244"/>
      <c r="M57" s="244"/>
      <c r="N57" s="240"/>
      <c r="O57" s="241" t="s">
        <v>271</v>
      </c>
      <c r="P57" s="382"/>
    </row>
    <row r="58" spans="1:16" ht="18.75">
      <c r="A58" s="219">
        <v>42</v>
      </c>
      <c r="B58" s="232">
        <v>4</v>
      </c>
      <c r="C58" s="233" t="s">
        <v>147</v>
      </c>
      <c r="D58" s="242" t="s">
        <v>148</v>
      </c>
      <c r="E58" s="235" t="s">
        <v>38</v>
      </c>
      <c r="F58" s="235">
        <v>5</v>
      </c>
      <c r="G58" s="235">
        <v>0</v>
      </c>
      <c r="H58" s="243">
        <v>0.5</v>
      </c>
      <c r="I58" s="237">
        <v>41456</v>
      </c>
      <c r="J58" s="238">
        <v>10</v>
      </c>
      <c r="K58" s="238">
        <v>0</v>
      </c>
      <c r="L58" s="238">
        <v>0.7</v>
      </c>
      <c r="M58" s="239">
        <v>43282</v>
      </c>
      <c r="N58" s="240" t="s">
        <v>70</v>
      </c>
      <c r="O58" s="246" t="s">
        <v>70</v>
      </c>
      <c r="P58" s="382"/>
    </row>
    <row r="59" spans="1:16" ht="18.75">
      <c r="A59" s="253"/>
      <c r="B59" s="254">
        <v>2</v>
      </c>
      <c r="C59" s="233" t="s">
        <v>145</v>
      </c>
      <c r="D59" s="234">
        <v>32545</v>
      </c>
      <c r="E59" s="235" t="s">
        <v>29</v>
      </c>
      <c r="F59" s="235"/>
      <c r="G59" s="235"/>
      <c r="H59" s="243"/>
      <c r="I59" s="237"/>
      <c r="J59" s="244"/>
      <c r="K59" s="244"/>
      <c r="L59" s="244"/>
      <c r="M59" s="244"/>
      <c r="N59" s="240"/>
      <c r="O59" s="246" t="s">
        <v>146</v>
      </c>
      <c r="P59" s="382"/>
    </row>
    <row r="60" spans="1:16" ht="18.75">
      <c r="A60" s="219">
        <v>43</v>
      </c>
      <c r="B60" s="232">
        <v>6</v>
      </c>
      <c r="C60" s="233" t="s">
        <v>149</v>
      </c>
      <c r="D60" s="234">
        <v>30597</v>
      </c>
      <c r="E60" s="235" t="s">
        <v>36</v>
      </c>
      <c r="F60" s="235">
        <v>5</v>
      </c>
      <c r="G60" s="235">
        <v>0</v>
      </c>
      <c r="H60" s="243">
        <v>0.5</v>
      </c>
      <c r="I60" s="237">
        <v>41456</v>
      </c>
      <c r="J60" s="238">
        <v>10</v>
      </c>
      <c r="K60" s="238">
        <v>0</v>
      </c>
      <c r="L60" s="238">
        <v>0.7</v>
      </c>
      <c r="M60" s="239">
        <v>43282</v>
      </c>
      <c r="N60" s="240"/>
      <c r="O60" s="246"/>
      <c r="P60" s="382" t="s">
        <v>338</v>
      </c>
    </row>
    <row r="61" spans="1:16" ht="18.75">
      <c r="A61" s="219" t="s">
        <v>70</v>
      </c>
      <c r="B61" s="627" t="s">
        <v>39</v>
      </c>
      <c r="C61" s="627"/>
      <c r="D61" s="278"/>
      <c r="E61" s="278"/>
      <c r="F61" s="278"/>
      <c r="G61" s="278"/>
      <c r="H61" s="279" t="s">
        <v>70</v>
      </c>
      <c r="I61" s="280"/>
      <c r="J61" s="278"/>
      <c r="K61" s="278"/>
      <c r="L61" s="278"/>
      <c r="M61" s="278"/>
      <c r="N61" s="281"/>
      <c r="O61" s="282"/>
    </row>
    <row r="65" spans="1:1">
      <c r="A65" s="294"/>
    </row>
    <row r="66" spans="1:1">
      <c r="A66" s="294"/>
    </row>
  </sheetData>
  <mergeCells count="25">
    <mergeCell ref="A6:A9"/>
    <mergeCell ref="B50:D50"/>
    <mergeCell ref="B61:C61"/>
    <mergeCell ref="N6:N9"/>
    <mergeCell ref="B6:B9"/>
    <mergeCell ref="C6:C9"/>
    <mergeCell ref="D6:D9"/>
    <mergeCell ref="E6:E9"/>
    <mergeCell ref="O6:O9"/>
    <mergeCell ref="F7:I7"/>
    <mergeCell ref="J7:M7"/>
    <mergeCell ref="F8:F9"/>
    <mergeCell ref="G8:G9"/>
    <mergeCell ref="H8:H9"/>
    <mergeCell ref="I8:I9"/>
    <mergeCell ref="J8:J9"/>
    <mergeCell ref="K8:K9"/>
    <mergeCell ref="F6:M6"/>
    <mergeCell ref="L8:L9"/>
    <mergeCell ref="M8:M9"/>
    <mergeCell ref="I1:O1"/>
    <mergeCell ref="I2:O2"/>
    <mergeCell ref="B4:O4"/>
    <mergeCell ref="B5:O5"/>
    <mergeCell ref="A1:D1"/>
  </mergeCells>
  <pageMargins left="0.24" right="0.19" top="0.25" bottom="0.36" header="0.2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49"/>
  <sheetViews>
    <sheetView workbookViewId="0">
      <selection activeCell="J42" sqref="J42"/>
    </sheetView>
  </sheetViews>
  <sheetFormatPr defaultRowHeight="15"/>
  <cols>
    <col min="1" max="1" width="3.5703125" style="219" customWidth="1"/>
    <col min="2" max="2" width="14.85546875" style="219" customWidth="1"/>
    <col min="3" max="3" width="11.28515625" style="219" customWidth="1"/>
    <col min="4" max="4" width="8.7109375" style="219" customWidth="1"/>
    <col min="5" max="5" width="4.7109375" style="219" customWidth="1"/>
    <col min="6" max="6" width="3" style="219" customWidth="1"/>
    <col min="7" max="7" width="5.42578125" style="219" customWidth="1"/>
    <col min="8" max="8" width="5" style="219" customWidth="1"/>
    <col min="9" max="9" width="4.85546875" style="219" customWidth="1"/>
    <col min="10" max="10" width="4.42578125" style="219" customWidth="1"/>
    <col min="11" max="11" width="5.140625" style="219" customWidth="1"/>
    <col min="12" max="12" width="5.28515625" style="219" customWidth="1"/>
    <col min="13" max="13" width="4.140625" style="219" customWidth="1"/>
    <col min="14" max="14" width="5.28515625" style="219" customWidth="1"/>
    <col min="15" max="15" width="4.5703125" style="219" customWidth="1"/>
    <col min="16" max="16" width="5.140625" style="219" customWidth="1"/>
    <col min="17" max="17" width="11" style="219" customWidth="1"/>
    <col min="18" max="18" width="5.42578125" style="219" customWidth="1"/>
    <col min="19" max="19" width="12.7109375" style="219" customWidth="1"/>
    <col min="20" max="20" width="18.85546875" style="219" customWidth="1"/>
    <col min="21" max="16384" width="9.140625" style="219"/>
  </cols>
  <sheetData>
    <row r="1" spans="1:23" ht="21.75" customHeight="1">
      <c r="A1" s="772" t="s">
        <v>0</v>
      </c>
      <c r="B1" s="772"/>
      <c r="C1" s="772"/>
      <c r="D1" s="772"/>
      <c r="E1" s="295"/>
      <c r="F1" s="295"/>
      <c r="G1" s="295"/>
      <c r="H1" s="296"/>
      <c r="I1" s="296"/>
      <c r="J1" s="296"/>
      <c r="K1" s="296"/>
      <c r="L1" s="296"/>
      <c r="M1" s="296"/>
      <c r="N1" s="296"/>
      <c r="O1" s="295"/>
      <c r="P1" s="763" t="s">
        <v>1</v>
      </c>
      <c r="Q1" s="763"/>
      <c r="R1" s="763"/>
      <c r="S1" s="763"/>
      <c r="T1" s="763"/>
      <c r="U1" s="763"/>
    </row>
    <row r="2" spans="1:23" ht="17.25" customHeight="1">
      <c r="A2" s="773" t="s">
        <v>158</v>
      </c>
      <c r="B2" s="773"/>
      <c r="C2" s="773"/>
      <c r="D2" s="773"/>
      <c r="E2" s="295"/>
      <c r="F2" s="295"/>
      <c r="G2" s="295"/>
      <c r="H2" s="296"/>
      <c r="I2" s="296"/>
      <c r="J2" s="296"/>
      <c r="K2" s="296"/>
      <c r="L2" s="296"/>
      <c r="M2" s="296"/>
      <c r="N2" s="296"/>
      <c r="O2" s="295"/>
      <c r="P2" s="774" t="s">
        <v>159</v>
      </c>
      <c r="Q2" s="774"/>
      <c r="R2" s="774"/>
      <c r="S2" s="774"/>
      <c r="T2" s="774"/>
      <c r="U2" s="774"/>
    </row>
    <row r="3" spans="1:23">
      <c r="A3" s="296"/>
      <c r="B3" s="296"/>
      <c r="C3" s="296"/>
      <c r="D3" s="296"/>
      <c r="E3" s="295"/>
      <c r="F3" s="295"/>
      <c r="G3" s="295"/>
      <c r="H3" s="296"/>
      <c r="I3" s="296"/>
      <c r="J3" s="296"/>
      <c r="K3" s="296"/>
      <c r="L3" s="296"/>
      <c r="M3" s="296"/>
      <c r="N3" s="296"/>
      <c r="O3" s="295"/>
      <c r="P3" s="296"/>
      <c r="Q3" s="296"/>
      <c r="R3" s="295"/>
      <c r="S3" s="295"/>
      <c r="T3" s="295"/>
      <c r="U3" s="296"/>
    </row>
    <row r="4" spans="1:23" ht="23.25" customHeight="1">
      <c r="A4" s="793" t="s">
        <v>331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  <c r="N4" s="793"/>
      <c r="O4" s="793"/>
      <c r="P4" s="793"/>
      <c r="Q4" s="793"/>
      <c r="R4" s="793"/>
      <c r="S4" s="793"/>
      <c r="T4" s="793"/>
      <c r="U4" s="525"/>
    </row>
    <row r="5" spans="1:23">
      <c r="A5" s="296"/>
      <c r="B5" s="296"/>
      <c r="C5" s="296"/>
      <c r="D5" s="296"/>
      <c r="E5" s="296"/>
      <c r="F5" s="296"/>
      <c r="G5" s="296"/>
      <c r="H5" s="526"/>
      <c r="I5" s="526"/>
      <c r="J5" s="526"/>
      <c r="K5" s="526"/>
      <c r="L5" s="526"/>
      <c r="M5" s="526"/>
      <c r="N5" s="296"/>
      <c r="O5" s="296"/>
      <c r="P5" s="296"/>
      <c r="Q5" s="296"/>
      <c r="R5" s="296"/>
      <c r="S5" s="296"/>
      <c r="T5" s="296"/>
      <c r="U5" s="296"/>
      <c r="V5" s="296"/>
      <c r="W5" s="296"/>
    </row>
    <row r="6" spans="1:23" s="528" customFormat="1" ht="22.5" customHeight="1">
      <c r="A6" s="679" t="s">
        <v>5</v>
      </c>
      <c r="B6" s="679" t="s">
        <v>6</v>
      </c>
      <c r="C6" s="679" t="s">
        <v>7</v>
      </c>
      <c r="D6" s="679" t="s">
        <v>8</v>
      </c>
      <c r="E6" s="679" t="s">
        <v>9</v>
      </c>
      <c r="F6" s="800" t="s">
        <v>221</v>
      </c>
      <c r="G6" s="801"/>
      <c r="H6" s="804" t="s">
        <v>222</v>
      </c>
      <c r="I6" s="805"/>
      <c r="J6" s="805"/>
      <c r="K6" s="805"/>
      <c r="L6" s="805"/>
      <c r="M6" s="805"/>
      <c r="N6" s="805"/>
      <c r="O6" s="805"/>
      <c r="P6" s="805"/>
      <c r="Q6" s="806"/>
      <c r="R6" s="679" t="s">
        <v>225</v>
      </c>
      <c r="S6" s="679" t="s">
        <v>223</v>
      </c>
      <c r="T6" s="679" t="s">
        <v>13</v>
      </c>
      <c r="U6" s="527"/>
      <c r="V6" s="527"/>
      <c r="W6" s="527"/>
    </row>
    <row r="7" spans="1:23" s="528" customFormat="1" ht="28.5" customHeight="1">
      <c r="A7" s="680"/>
      <c r="B7" s="680"/>
      <c r="C7" s="680"/>
      <c r="D7" s="680"/>
      <c r="E7" s="680"/>
      <c r="F7" s="802"/>
      <c r="G7" s="803"/>
      <c r="H7" s="804" t="s">
        <v>14</v>
      </c>
      <c r="I7" s="805"/>
      <c r="J7" s="806"/>
      <c r="K7" s="804" t="s">
        <v>249</v>
      </c>
      <c r="L7" s="805"/>
      <c r="M7" s="806"/>
      <c r="N7" s="804" t="s">
        <v>17</v>
      </c>
      <c r="O7" s="805"/>
      <c r="P7" s="805"/>
      <c r="Q7" s="806"/>
      <c r="R7" s="680"/>
      <c r="S7" s="680"/>
      <c r="T7" s="680"/>
      <c r="U7" s="527"/>
      <c r="V7" s="527"/>
      <c r="W7" s="527"/>
    </row>
    <row r="8" spans="1:23" s="528" customFormat="1" ht="33.75" customHeight="1">
      <c r="A8" s="680"/>
      <c r="B8" s="680"/>
      <c r="C8" s="680"/>
      <c r="D8" s="680"/>
      <c r="E8" s="680"/>
      <c r="F8" s="529" t="s">
        <v>245</v>
      </c>
      <c r="G8" s="530" t="s">
        <v>9</v>
      </c>
      <c r="H8" s="679" t="s">
        <v>20</v>
      </c>
      <c r="I8" s="679" t="s">
        <v>21</v>
      </c>
      <c r="J8" s="679" t="s">
        <v>226</v>
      </c>
      <c r="K8" s="679" t="s">
        <v>20</v>
      </c>
      <c r="L8" s="679" t="s">
        <v>21</v>
      </c>
      <c r="M8" s="679" t="s">
        <v>247</v>
      </c>
      <c r="N8" s="680" t="s">
        <v>21</v>
      </c>
      <c r="O8" s="680" t="s">
        <v>246</v>
      </c>
      <c r="P8" s="680" t="s">
        <v>25</v>
      </c>
      <c r="Q8" s="680" t="s">
        <v>57</v>
      </c>
      <c r="R8" s="680"/>
      <c r="S8" s="680"/>
      <c r="T8" s="680"/>
      <c r="U8" s="527"/>
      <c r="V8" s="527"/>
      <c r="W8" s="527"/>
    </row>
    <row r="9" spans="1:23" s="528" customFormat="1" ht="12" hidden="1" customHeight="1">
      <c r="A9" s="681"/>
      <c r="B9" s="681"/>
      <c r="C9" s="681"/>
      <c r="D9" s="681"/>
      <c r="E9" s="681"/>
      <c r="F9" s="531"/>
      <c r="G9" s="532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81"/>
      <c r="S9" s="681"/>
      <c r="T9" s="681"/>
      <c r="U9" s="527"/>
      <c r="V9" s="527"/>
      <c r="W9" s="527"/>
    </row>
    <row r="10" spans="1:23" ht="13.5" customHeight="1">
      <c r="A10" s="791" t="s">
        <v>67</v>
      </c>
      <c r="B10" s="792"/>
      <c r="C10" s="495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495"/>
      <c r="P10" s="495"/>
      <c r="Q10" s="495"/>
      <c r="R10" s="495"/>
      <c r="S10" s="495"/>
      <c r="T10" s="296"/>
      <c r="U10" s="296"/>
      <c r="V10" s="296"/>
    </row>
    <row r="11" spans="1:23" s="444" customFormat="1" ht="12.75">
      <c r="A11" s="533">
        <v>1</v>
      </c>
      <c r="B11" s="534" t="s">
        <v>69</v>
      </c>
      <c r="C11" s="535">
        <v>24329</v>
      </c>
      <c r="D11" s="536" t="s">
        <v>29</v>
      </c>
      <c r="E11" s="536">
        <v>4.0599999999999996</v>
      </c>
      <c r="F11" s="536">
        <v>11</v>
      </c>
      <c r="G11" s="537">
        <f>E11*F11%</f>
        <v>0.44659999999999994</v>
      </c>
      <c r="H11" s="536">
        <v>0.15</v>
      </c>
      <c r="I11" s="536">
        <v>0.2</v>
      </c>
      <c r="J11" s="536">
        <f>I11-H11</f>
        <v>5.0000000000000017E-2</v>
      </c>
      <c r="K11" s="536"/>
      <c r="L11" s="536"/>
      <c r="M11" s="536"/>
      <c r="N11" s="536">
        <v>70</v>
      </c>
      <c r="O11" s="536">
        <v>70</v>
      </c>
      <c r="P11" s="538">
        <f>(E11+H11+G11)*O11%</f>
        <v>3.25962</v>
      </c>
      <c r="Q11" s="535">
        <v>41609</v>
      </c>
      <c r="R11" s="538">
        <f>P11+J11</f>
        <v>3.3096199999999998</v>
      </c>
      <c r="S11" s="535">
        <v>43435</v>
      </c>
      <c r="T11" s="534"/>
      <c r="U11" s="539"/>
      <c r="V11" s="539"/>
      <c r="W11" s="539"/>
    </row>
    <row r="12" spans="1:23" s="444" customFormat="1" ht="12">
      <c r="A12" s="534">
        <v>2</v>
      </c>
      <c r="B12" s="534" t="s">
        <v>117</v>
      </c>
      <c r="C12" s="535">
        <v>31346</v>
      </c>
      <c r="D12" s="536" t="s">
        <v>31</v>
      </c>
      <c r="E12" s="536">
        <v>2.67</v>
      </c>
      <c r="F12" s="536"/>
      <c r="G12" s="537"/>
      <c r="H12" s="536">
        <v>0.15</v>
      </c>
      <c r="I12" s="536">
        <v>0.15</v>
      </c>
      <c r="J12" s="536"/>
      <c r="K12" s="536"/>
      <c r="L12" s="536"/>
      <c r="M12" s="536"/>
      <c r="N12" s="536">
        <v>70</v>
      </c>
      <c r="O12" s="536">
        <v>70</v>
      </c>
      <c r="P12" s="538">
        <f t="shared" ref="P12:P34" si="0">(E12+H12+G12)*O12%</f>
        <v>1.9739999999999998</v>
      </c>
      <c r="Q12" s="535">
        <v>41609</v>
      </c>
      <c r="R12" s="538">
        <f>P12+J12</f>
        <v>1.9739999999999998</v>
      </c>
      <c r="S12" s="535">
        <v>43435</v>
      </c>
      <c r="T12" s="534"/>
      <c r="U12" s="539"/>
      <c r="V12" s="539"/>
      <c r="W12" s="539"/>
    </row>
    <row r="13" spans="1:23" s="444" customFormat="1" ht="12.75">
      <c r="A13" s="533">
        <v>3</v>
      </c>
      <c r="B13" s="534" t="s">
        <v>71</v>
      </c>
      <c r="C13" s="535">
        <v>24111</v>
      </c>
      <c r="D13" s="536" t="s">
        <v>29</v>
      </c>
      <c r="E13" s="536">
        <v>4.0599999999999996</v>
      </c>
      <c r="F13" s="536">
        <v>9</v>
      </c>
      <c r="G13" s="537">
        <f t="shared" ref="G13:G23" si="1">E13*F13%</f>
        <v>0.36539999999999995</v>
      </c>
      <c r="H13" s="536"/>
      <c r="I13" s="536"/>
      <c r="J13" s="536"/>
      <c r="K13" s="536"/>
      <c r="L13" s="536"/>
      <c r="M13" s="536"/>
      <c r="N13" s="536">
        <v>70</v>
      </c>
      <c r="O13" s="536">
        <v>70</v>
      </c>
      <c r="P13" s="538">
        <f t="shared" si="0"/>
        <v>3.0977799999999998</v>
      </c>
      <c r="Q13" s="535">
        <v>41609</v>
      </c>
      <c r="R13" s="538">
        <f t="shared" ref="R13:R34" si="2">P13+J13</f>
        <v>3.0977799999999998</v>
      </c>
      <c r="S13" s="535">
        <v>43435</v>
      </c>
      <c r="T13" s="534"/>
      <c r="U13" s="539"/>
      <c r="V13" s="539"/>
      <c r="W13" s="539"/>
    </row>
    <row r="14" spans="1:23" s="444" customFormat="1" ht="12">
      <c r="A14" s="534">
        <v>4</v>
      </c>
      <c r="B14" s="534" t="s">
        <v>72</v>
      </c>
      <c r="C14" s="535">
        <v>25721</v>
      </c>
      <c r="D14" s="536" t="s">
        <v>36</v>
      </c>
      <c r="E14" s="536">
        <v>3.86</v>
      </c>
      <c r="F14" s="536"/>
      <c r="G14" s="537"/>
      <c r="H14" s="536"/>
      <c r="I14" s="536"/>
      <c r="J14" s="536"/>
      <c r="K14" s="536"/>
      <c r="L14" s="536"/>
      <c r="M14" s="536"/>
      <c r="N14" s="536">
        <v>70</v>
      </c>
      <c r="O14" s="536">
        <v>70</v>
      </c>
      <c r="P14" s="538">
        <f t="shared" si="0"/>
        <v>2.702</v>
      </c>
      <c r="Q14" s="535">
        <v>41609</v>
      </c>
      <c r="R14" s="538">
        <f t="shared" si="2"/>
        <v>2.702</v>
      </c>
      <c r="S14" s="535">
        <v>43435</v>
      </c>
      <c r="T14" s="534"/>
      <c r="U14" s="539"/>
      <c r="V14" s="539"/>
      <c r="W14" s="539"/>
    </row>
    <row r="15" spans="1:23" s="444" customFormat="1" ht="12.75">
      <c r="A15" s="533">
        <v>5</v>
      </c>
      <c r="B15" s="534" t="s">
        <v>75</v>
      </c>
      <c r="C15" s="535">
        <v>32462</v>
      </c>
      <c r="D15" s="536" t="s">
        <v>34</v>
      </c>
      <c r="E15" s="536">
        <v>2.46</v>
      </c>
      <c r="F15" s="536"/>
      <c r="G15" s="537"/>
      <c r="H15" s="536"/>
      <c r="I15" s="536"/>
      <c r="J15" s="536"/>
      <c r="K15" s="536"/>
      <c r="L15" s="536"/>
      <c r="M15" s="536"/>
      <c r="N15" s="536">
        <v>70</v>
      </c>
      <c r="O15" s="536">
        <v>70</v>
      </c>
      <c r="P15" s="538">
        <f t="shared" si="0"/>
        <v>1.722</v>
      </c>
      <c r="Q15" s="535">
        <v>41609</v>
      </c>
      <c r="R15" s="538">
        <f t="shared" si="2"/>
        <v>1.722</v>
      </c>
      <c r="S15" s="535">
        <v>43435</v>
      </c>
      <c r="T15" s="534"/>
      <c r="U15" s="539"/>
      <c r="V15" s="539"/>
      <c r="W15" s="539"/>
    </row>
    <row r="16" spans="1:23" s="444" customFormat="1" ht="21" customHeight="1">
      <c r="A16" s="794" t="s">
        <v>76</v>
      </c>
      <c r="B16" s="795"/>
      <c r="C16" s="796"/>
      <c r="D16" s="536"/>
      <c r="E16" s="536"/>
      <c r="F16" s="536"/>
      <c r="G16" s="537"/>
      <c r="H16" s="536"/>
      <c r="I16" s="536"/>
      <c r="J16" s="536"/>
      <c r="K16" s="536"/>
      <c r="L16" s="536"/>
      <c r="M16" s="536"/>
      <c r="N16" s="536"/>
      <c r="O16" s="536"/>
      <c r="P16" s="538"/>
      <c r="Q16" s="536"/>
      <c r="R16" s="538"/>
      <c r="S16" s="536"/>
      <c r="T16" s="534"/>
      <c r="U16" s="539"/>
      <c r="V16" s="539"/>
      <c r="W16" s="539"/>
    </row>
    <row r="17" spans="1:23" s="444" customFormat="1" ht="12.75">
      <c r="A17" s="533">
        <v>1</v>
      </c>
      <c r="B17" s="534" t="s">
        <v>77</v>
      </c>
      <c r="C17" s="535">
        <v>23995</v>
      </c>
      <c r="D17" s="536" t="s">
        <v>29</v>
      </c>
      <c r="E17" s="536">
        <v>4.0599999999999996</v>
      </c>
      <c r="F17" s="536"/>
      <c r="G17" s="537"/>
      <c r="H17" s="536">
        <v>0.2</v>
      </c>
      <c r="I17" s="536"/>
      <c r="J17" s="536"/>
      <c r="K17" s="536"/>
      <c r="L17" s="536"/>
      <c r="M17" s="536"/>
      <c r="N17" s="536">
        <v>70</v>
      </c>
      <c r="O17" s="536">
        <v>70</v>
      </c>
      <c r="P17" s="538">
        <f t="shared" si="0"/>
        <v>2.9819999999999998</v>
      </c>
      <c r="Q17" s="535">
        <v>41548</v>
      </c>
      <c r="R17" s="538">
        <f t="shared" si="2"/>
        <v>2.9819999999999998</v>
      </c>
      <c r="S17" s="535">
        <v>43374</v>
      </c>
      <c r="T17" s="534"/>
      <c r="U17" s="539"/>
      <c r="V17" s="539"/>
      <c r="W17" s="539"/>
    </row>
    <row r="18" spans="1:23" s="444" customFormat="1" ht="12">
      <c r="A18" s="534">
        <v>2</v>
      </c>
      <c r="B18" s="534" t="s">
        <v>78</v>
      </c>
      <c r="C18" s="535">
        <v>26567</v>
      </c>
      <c r="D18" s="536" t="s">
        <v>29</v>
      </c>
      <c r="E18" s="536">
        <v>4.0599999999999996</v>
      </c>
      <c r="F18" s="536"/>
      <c r="G18" s="537"/>
      <c r="H18" s="536"/>
      <c r="I18" s="536"/>
      <c r="J18" s="536"/>
      <c r="K18" s="536"/>
      <c r="L18" s="536"/>
      <c r="M18" s="536"/>
      <c r="N18" s="536">
        <v>70</v>
      </c>
      <c r="O18" s="536">
        <v>70</v>
      </c>
      <c r="P18" s="538">
        <f t="shared" si="0"/>
        <v>2.8419999999999996</v>
      </c>
      <c r="Q18" s="535">
        <v>41548</v>
      </c>
      <c r="R18" s="538">
        <f t="shared" si="2"/>
        <v>2.8419999999999996</v>
      </c>
      <c r="S18" s="535">
        <v>43374</v>
      </c>
      <c r="T18" s="534"/>
      <c r="U18" s="539"/>
      <c r="V18" s="539"/>
      <c r="W18" s="539"/>
    </row>
    <row r="19" spans="1:23" s="444" customFormat="1" ht="12.75">
      <c r="A19" s="533">
        <v>3</v>
      </c>
      <c r="B19" s="534" t="s">
        <v>79</v>
      </c>
      <c r="C19" s="535">
        <v>28073</v>
      </c>
      <c r="D19" s="536" t="s">
        <v>38</v>
      </c>
      <c r="E19" s="536">
        <v>3.86</v>
      </c>
      <c r="F19" s="536"/>
      <c r="G19" s="537"/>
      <c r="H19" s="536"/>
      <c r="I19" s="536"/>
      <c r="J19" s="536"/>
      <c r="K19" s="536"/>
      <c r="L19" s="536"/>
      <c r="M19" s="536"/>
      <c r="N19" s="536">
        <v>70</v>
      </c>
      <c r="O19" s="536">
        <v>70</v>
      </c>
      <c r="P19" s="538">
        <f t="shared" si="0"/>
        <v>2.702</v>
      </c>
      <c r="Q19" s="535">
        <v>41548</v>
      </c>
      <c r="R19" s="538">
        <f t="shared" si="2"/>
        <v>2.702</v>
      </c>
      <c r="S19" s="535">
        <v>43374</v>
      </c>
      <c r="T19" s="534"/>
      <c r="U19" s="539"/>
      <c r="V19" s="539"/>
      <c r="W19" s="539"/>
    </row>
    <row r="20" spans="1:23" s="444" customFormat="1" ht="12">
      <c r="A20" s="534">
        <v>4</v>
      </c>
      <c r="B20" s="534" t="s">
        <v>116</v>
      </c>
      <c r="C20" s="535">
        <v>26035</v>
      </c>
      <c r="D20" s="536" t="s">
        <v>36</v>
      </c>
      <c r="E20" s="536">
        <v>3.86</v>
      </c>
      <c r="F20" s="536"/>
      <c r="G20" s="537"/>
      <c r="H20" s="536"/>
      <c r="I20" s="536"/>
      <c r="J20" s="536"/>
      <c r="K20" s="536"/>
      <c r="L20" s="536"/>
      <c r="M20" s="536"/>
      <c r="N20" s="536">
        <v>70</v>
      </c>
      <c r="O20" s="536">
        <v>70</v>
      </c>
      <c r="P20" s="538">
        <f t="shared" si="0"/>
        <v>2.702</v>
      </c>
      <c r="Q20" s="535">
        <v>41548</v>
      </c>
      <c r="R20" s="538">
        <f t="shared" si="2"/>
        <v>2.702</v>
      </c>
      <c r="S20" s="535">
        <v>43374</v>
      </c>
      <c r="T20" s="534"/>
      <c r="U20" s="539"/>
      <c r="V20" s="539"/>
      <c r="W20" s="539"/>
    </row>
    <row r="21" spans="1:23" s="444" customFormat="1" ht="12.75">
      <c r="A21" s="533">
        <v>5</v>
      </c>
      <c r="B21" s="534" t="s">
        <v>80</v>
      </c>
      <c r="C21" s="535">
        <v>27933</v>
      </c>
      <c r="D21" s="536" t="s">
        <v>29</v>
      </c>
      <c r="E21" s="536">
        <v>3.86</v>
      </c>
      <c r="F21" s="536"/>
      <c r="G21" s="537"/>
      <c r="H21" s="536"/>
      <c r="I21" s="536"/>
      <c r="J21" s="536"/>
      <c r="K21" s="536"/>
      <c r="L21" s="536"/>
      <c r="M21" s="536"/>
      <c r="N21" s="536">
        <v>70</v>
      </c>
      <c r="O21" s="536">
        <v>70</v>
      </c>
      <c r="P21" s="538">
        <f t="shared" si="0"/>
        <v>2.702</v>
      </c>
      <c r="Q21" s="535">
        <v>41548</v>
      </c>
      <c r="R21" s="538">
        <f t="shared" si="2"/>
        <v>2.702</v>
      </c>
      <c r="S21" s="535">
        <v>43374</v>
      </c>
      <c r="T21" s="534"/>
      <c r="U21" s="539"/>
      <c r="V21" s="539"/>
      <c r="W21" s="539"/>
    </row>
    <row r="22" spans="1:23" s="444" customFormat="1" ht="21" customHeight="1">
      <c r="A22" s="794" t="s">
        <v>92</v>
      </c>
      <c r="B22" s="795"/>
      <c r="C22" s="796"/>
      <c r="D22" s="536"/>
      <c r="E22" s="536"/>
      <c r="F22" s="536"/>
      <c r="G22" s="537"/>
      <c r="H22" s="536"/>
      <c r="I22" s="536"/>
      <c r="J22" s="536"/>
      <c r="K22" s="536" t="s">
        <v>70</v>
      </c>
      <c r="L22" s="536"/>
      <c r="M22" s="536"/>
      <c r="N22" s="536"/>
      <c r="O22" s="536"/>
      <c r="P22" s="538"/>
      <c r="Q22" s="536"/>
      <c r="R22" s="538"/>
      <c r="S22" s="536"/>
      <c r="T22" s="534"/>
      <c r="U22" s="539"/>
      <c r="V22" s="539"/>
      <c r="W22" s="539"/>
    </row>
    <row r="23" spans="1:23" s="444" customFormat="1" ht="12.75">
      <c r="A23" s="533">
        <v>1</v>
      </c>
      <c r="B23" s="534" t="s">
        <v>93</v>
      </c>
      <c r="C23" s="535">
        <v>25339</v>
      </c>
      <c r="D23" s="536" t="s">
        <v>29</v>
      </c>
      <c r="E23" s="536">
        <v>4.0599999999999996</v>
      </c>
      <c r="F23" s="536">
        <v>6</v>
      </c>
      <c r="G23" s="537">
        <f t="shared" si="1"/>
        <v>0.24359999999999996</v>
      </c>
      <c r="H23" s="536">
        <v>0.2</v>
      </c>
      <c r="I23" s="536"/>
      <c r="J23" s="536"/>
      <c r="K23" s="536"/>
      <c r="L23" s="536"/>
      <c r="M23" s="536"/>
      <c r="N23" s="536">
        <v>70</v>
      </c>
      <c r="O23" s="536">
        <v>70</v>
      </c>
      <c r="P23" s="538">
        <f t="shared" si="0"/>
        <v>3.1525199999999995</v>
      </c>
      <c r="Q23" s="535">
        <v>41548</v>
      </c>
      <c r="R23" s="538">
        <f t="shared" si="2"/>
        <v>3.1525199999999995</v>
      </c>
      <c r="S23" s="535">
        <v>43374</v>
      </c>
      <c r="T23" s="534"/>
      <c r="U23" s="539"/>
      <c r="V23" s="539"/>
      <c r="W23" s="539"/>
    </row>
    <row r="24" spans="1:23" s="444" customFormat="1" ht="12">
      <c r="A24" s="534">
        <v>2</v>
      </c>
      <c r="B24" s="534" t="s">
        <v>94</v>
      </c>
      <c r="C24" s="535">
        <v>29461</v>
      </c>
      <c r="D24" s="536" t="s">
        <v>38</v>
      </c>
      <c r="E24" s="536">
        <v>3.06</v>
      </c>
      <c r="F24" s="536"/>
      <c r="G24" s="536"/>
      <c r="H24" s="536"/>
      <c r="I24" s="536"/>
      <c r="J24" s="536"/>
      <c r="K24" s="536"/>
      <c r="L24" s="536"/>
      <c r="M24" s="536"/>
      <c r="N24" s="536">
        <v>70</v>
      </c>
      <c r="O24" s="536">
        <v>70</v>
      </c>
      <c r="P24" s="538">
        <f t="shared" si="0"/>
        <v>2.1419999999999999</v>
      </c>
      <c r="Q24" s="535">
        <v>41548</v>
      </c>
      <c r="R24" s="538">
        <f t="shared" si="2"/>
        <v>2.1419999999999999</v>
      </c>
      <c r="S24" s="535">
        <v>43374</v>
      </c>
      <c r="T24" s="534"/>
      <c r="U24" s="539"/>
      <c r="V24" s="539"/>
      <c r="W24" s="539"/>
    </row>
    <row r="25" spans="1:23" s="444" customFormat="1" ht="12.75">
      <c r="A25" s="533">
        <v>3</v>
      </c>
      <c r="B25" s="534" t="s">
        <v>96</v>
      </c>
      <c r="C25" s="535">
        <v>31494</v>
      </c>
      <c r="D25" s="536" t="s">
        <v>34</v>
      </c>
      <c r="E25" s="536">
        <v>2.66</v>
      </c>
      <c r="F25" s="536"/>
      <c r="G25" s="536"/>
      <c r="H25" s="536"/>
      <c r="I25" s="536"/>
      <c r="J25" s="536"/>
      <c r="K25" s="536"/>
      <c r="L25" s="536"/>
      <c r="M25" s="536"/>
      <c r="N25" s="536">
        <v>70</v>
      </c>
      <c r="O25" s="536">
        <v>70</v>
      </c>
      <c r="P25" s="538">
        <f t="shared" si="0"/>
        <v>1.8619999999999999</v>
      </c>
      <c r="Q25" s="535">
        <v>41548</v>
      </c>
      <c r="R25" s="538">
        <f t="shared" si="2"/>
        <v>1.8619999999999999</v>
      </c>
      <c r="S25" s="535">
        <v>43374</v>
      </c>
      <c r="T25" s="534"/>
      <c r="U25" s="539"/>
      <c r="V25" s="539"/>
      <c r="W25" s="539"/>
    </row>
    <row r="26" spans="1:23" s="444" customFormat="1" ht="21.75" customHeight="1">
      <c r="A26" s="794" t="s">
        <v>227</v>
      </c>
      <c r="B26" s="795"/>
      <c r="C26" s="796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8"/>
      <c r="Q26" s="536"/>
      <c r="R26" s="538">
        <f t="shared" si="2"/>
        <v>0</v>
      </c>
      <c r="S26" s="536"/>
      <c r="T26" s="534"/>
      <c r="U26" s="539"/>
      <c r="V26" s="539"/>
      <c r="W26" s="539"/>
    </row>
    <row r="27" spans="1:23" s="444" customFormat="1" ht="12">
      <c r="A27" s="534"/>
      <c r="B27" s="534" t="s">
        <v>107</v>
      </c>
      <c r="C27" s="535">
        <v>27770</v>
      </c>
      <c r="D27" s="536" t="s">
        <v>36</v>
      </c>
      <c r="E27" s="536">
        <v>3.06</v>
      </c>
      <c r="F27" s="536"/>
      <c r="G27" s="536"/>
      <c r="H27" s="536"/>
      <c r="I27" s="536"/>
      <c r="J27" s="536"/>
      <c r="K27" s="536"/>
      <c r="L27" s="536"/>
      <c r="M27" s="536"/>
      <c r="N27" s="536">
        <v>70</v>
      </c>
      <c r="O27" s="536">
        <v>70</v>
      </c>
      <c r="P27" s="538">
        <f t="shared" si="0"/>
        <v>2.1419999999999999</v>
      </c>
      <c r="Q27" s="535">
        <v>41456</v>
      </c>
      <c r="R27" s="538">
        <f t="shared" si="2"/>
        <v>2.1419999999999999</v>
      </c>
      <c r="S27" s="535">
        <v>43282</v>
      </c>
      <c r="T27" s="534"/>
      <c r="U27" s="539"/>
      <c r="V27" s="539"/>
      <c r="W27" s="539"/>
    </row>
    <row r="28" spans="1:23" s="444" customFormat="1" ht="23.25" customHeight="1">
      <c r="A28" s="794" t="s">
        <v>127</v>
      </c>
      <c r="B28" s="795"/>
      <c r="C28" s="79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8"/>
      <c r="Q28" s="536"/>
      <c r="R28" s="538"/>
      <c r="S28" s="536"/>
      <c r="T28" s="534"/>
      <c r="U28" s="539"/>
      <c r="V28" s="539"/>
      <c r="W28" s="539"/>
    </row>
    <row r="29" spans="1:23" s="444" customFormat="1" ht="12.75">
      <c r="A29" s="533">
        <v>1</v>
      </c>
      <c r="B29" s="534" t="s">
        <v>59</v>
      </c>
      <c r="C29" s="535">
        <v>29465</v>
      </c>
      <c r="D29" s="536" t="s">
        <v>60</v>
      </c>
      <c r="E29" s="536">
        <v>3.33</v>
      </c>
      <c r="F29" s="536"/>
      <c r="G29" s="536"/>
      <c r="H29" s="536">
        <v>0.2</v>
      </c>
      <c r="I29" s="536"/>
      <c r="J29" s="536"/>
      <c r="K29" s="536"/>
      <c r="L29" s="536"/>
      <c r="M29" s="536"/>
      <c r="N29" s="536">
        <v>70</v>
      </c>
      <c r="O29" s="536">
        <v>70</v>
      </c>
      <c r="P29" s="538">
        <f t="shared" si="0"/>
        <v>2.4710000000000001</v>
      </c>
      <c r="Q29" s="535">
        <v>41609</v>
      </c>
      <c r="R29" s="538">
        <f t="shared" si="2"/>
        <v>2.4710000000000001</v>
      </c>
      <c r="S29" s="535">
        <v>43435</v>
      </c>
      <c r="T29" s="534"/>
      <c r="U29" s="539"/>
      <c r="V29" s="539"/>
      <c r="W29" s="539"/>
    </row>
    <row r="30" spans="1:23" s="444" customFormat="1" ht="12">
      <c r="A30" s="534">
        <v>2</v>
      </c>
      <c r="B30" s="534" t="s">
        <v>129</v>
      </c>
      <c r="C30" s="535">
        <v>28218</v>
      </c>
      <c r="D30" s="536" t="s">
        <v>29</v>
      </c>
      <c r="E30" s="536">
        <v>2.46</v>
      </c>
      <c r="F30" s="536"/>
      <c r="G30" s="536"/>
      <c r="H30" s="536">
        <v>0.15</v>
      </c>
      <c r="I30" s="536"/>
      <c r="J30" s="536"/>
      <c r="K30" s="536"/>
      <c r="L30" s="536"/>
      <c r="M30" s="536"/>
      <c r="N30" s="536">
        <v>70</v>
      </c>
      <c r="O30" s="536">
        <v>70</v>
      </c>
      <c r="P30" s="538">
        <f t="shared" si="0"/>
        <v>1.8269999999999997</v>
      </c>
      <c r="Q30" s="535">
        <v>41640</v>
      </c>
      <c r="R30" s="538">
        <f t="shared" si="2"/>
        <v>1.8269999999999997</v>
      </c>
      <c r="S30" s="535">
        <v>43466</v>
      </c>
      <c r="T30" s="534"/>
      <c r="U30" s="539"/>
      <c r="V30" s="539"/>
      <c r="W30" s="539"/>
    </row>
    <row r="31" spans="1:23" s="444" customFormat="1" ht="12.75">
      <c r="A31" s="533">
        <v>3</v>
      </c>
      <c r="B31" s="534" t="s">
        <v>157</v>
      </c>
      <c r="C31" s="535">
        <v>30646</v>
      </c>
      <c r="D31" s="536" t="s">
        <v>34</v>
      </c>
      <c r="E31" s="536">
        <v>2.2599999999999998</v>
      </c>
      <c r="F31" s="536"/>
      <c r="G31" s="536"/>
      <c r="H31" s="536">
        <v>0</v>
      </c>
      <c r="I31" s="536" t="s">
        <v>70</v>
      </c>
      <c r="J31" s="536">
        <v>0</v>
      </c>
      <c r="K31" s="536"/>
      <c r="L31" s="536"/>
      <c r="M31" s="536"/>
      <c r="N31" s="536">
        <v>70</v>
      </c>
      <c r="O31" s="536">
        <v>70</v>
      </c>
      <c r="P31" s="538">
        <f t="shared" si="0"/>
        <v>1.5819999999999999</v>
      </c>
      <c r="Q31" s="535">
        <v>41760</v>
      </c>
      <c r="R31" s="538">
        <f t="shared" si="2"/>
        <v>1.5819999999999999</v>
      </c>
      <c r="S31" s="535">
        <v>43586</v>
      </c>
      <c r="T31" s="534"/>
      <c r="U31" s="539"/>
      <c r="V31" s="539"/>
      <c r="W31" s="539"/>
    </row>
    <row r="32" spans="1:23" s="444" customFormat="1" ht="16.5" customHeight="1">
      <c r="A32" s="797" t="s">
        <v>336</v>
      </c>
      <c r="B32" s="798"/>
      <c r="C32" s="799"/>
      <c r="D32" s="540"/>
      <c r="E32" s="540"/>
      <c r="F32" s="540"/>
      <c r="G32" s="540"/>
      <c r="H32" s="540"/>
      <c r="I32" s="540"/>
      <c r="J32" s="540"/>
      <c r="K32" s="540"/>
      <c r="L32" s="540"/>
      <c r="M32" s="540"/>
      <c r="N32" s="540"/>
      <c r="O32" s="540"/>
      <c r="P32" s="541"/>
      <c r="Q32" s="540"/>
      <c r="R32" s="541" t="s">
        <v>70</v>
      </c>
      <c r="S32" s="540"/>
      <c r="T32" s="542"/>
      <c r="U32" s="539"/>
      <c r="V32" s="539"/>
      <c r="W32" s="539"/>
    </row>
    <row r="33" spans="1:26" s="551" customFormat="1" ht="12.75">
      <c r="A33" s="533">
        <v>1</v>
      </c>
      <c r="B33" s="543" t="s">
        <v>86</v>
      </c>
      <c r="C33" s="544">
        <v>33886</v>
      </c>
      <c r="D33" s="545" t="s">
        <v>29</v>
      </c>
      <c r="E33" s="545">
        <v>2.06</v>
      </c>
      <c r="F33" s="545"/>
      <c r="G33" s="545"/>
      <c r="H33" s="546">
        <v>0.15</v>
      </c>
      <c r="I33" s="547"/>
      <c r="J33" s="548"/>
      <c r="K33" s="548"/>
      <c r="L33" s="548"/>
      <c r="M33" s="548"/>
      <c r="N33" s="549">
        <v>70</v>
      </c>
      <c r="O33" s="550">
        <v>70</v>
      </c>
      <c r="P33" s="538">
        <f t="shared" si="0"/>
        <v>1.5469999999999999</v>
      </c>
      <c r="R33" s="538">
        <f t="shared" si="2"/>
        <v>1.5469999999999999</v>
      </c>
    </row>
    <row r="34" spans="1:26" s="444" customFormat="1" ht="12">
      <c r="A34" s="534">
        <v>2</v>
      </c>
      <c r="B34" s="534" t="s">
        <v>107</v>
      </c>
      <c r="C34" s="535">
        <v>27770</v>
      </c>
      <c r="D34" s="536" t="s">
        <v>36</v>
      </c>
      <c r="E34" s="536">
        <v>3.06</v>
      </c>
      <c r="F34" s="536"/>
      <c r="G34" s="536"/>
      <c r="H34" s="536"/>
      <c r="I34" s="536"/>
      <c r="J34" s="536"/>
      <c r="K34" s="536"/>
      <c r="L34" s="536"/>
      <c r="M34" s="536"/>
      <c r="N34" s="536">
        <v>70</v>
      </c>
      <c r="O34" s="536">
        <v>70</v>
      </c>
      <c r="P34" s="538">
        <f t="shared" si="0"/>
        <v>2.1419999999999999</v>
      </c>
      <c r="Q34" s="535">
        <v>41456</v>
      </c>
      <c r="R34" s="538">
        <f t="shared" si="2"/>
        <v>2.1419999999999999</v>
      </c>
      <c r="S34" s="535">
        <v>43282</v>
      </c>
      <c r="T34" s="534"/>
      <c r="U34" s="539"/>
      <c r="V34" s="539"/>
      <c r="W34" s="539"/>
    </row>
    <row r="35" spans="1:26" s="556" customFormat="1" ht="12">
      <c r="A35" s="552"/>
      <c r="B35" s="552"/>
      <c r="C35" s="553"/>
      <c r="D35" s="554"/>
      <c r="E35" s="554">
        <f>SUM(E11:E31)</f>
        <v>57.7</v>
      </c>
      <c r="F35" s="554"/>
      <c r="G35" s="554"/>
      <c r="H35" s="554">
        <f>SUM(H31)</f>
        <v>0</v>
      </c>
      <c r="I35" s="554">
        <f>SUM(I31)</f>
        <v>0</v>
      </c>
      <c r="J35" s="554">
        <f>SUM(J31)</f>
        <v>0</v>
      </c>
      <c r="K35" s="554"/>
      <c r="L35" s="554"/>
      <c r="M35" s="554"/>
      <c r="N35" s="554"/>
      <c r="O35" s="554"/>
      <c r="P35" s="555">
        <f>SUM(P11:P31)</f>
        <v>41.86392</v>
      </c>
      <c r="Q35" s="553"/>
      <c r="R35" s="555"/>
      <c r="S35" s="553"/>
      <c r="T35" s="552"/>
      <c r="U35" s="527"/>
      <c r="V35" s="527"/>
      <c r="W35" s="527"/>
    </row>
    <row r="36" spans="1:26" ht="18.75">
      <c r="A36" s="660" t="s">
        <v>364</v>
      </c>
      <c r="B36" s="660"/>
      <c r="C36" s="660"/>
      <c r="D36" s="660"/>
      <c r="E36" s="660"/>
      <c r="F36" s="660"/>
      <c r="G36" s="660"/>
      <c r="H36" s="660"/>
      <c r="I36" s="660"/>
      <c r="J36" s="660"/>
      <c r="K36" s="660"/>
      <c r="L36" s="660"/>
      <c r="M36" s="660"/>
      <c r="N36" s="660"/>
      <c r="O36" s="152"/>
      <c r="P36" s="807" t="s">
        <v>248</v>
      </c>
      <c r="Q36" s="807"/>
      <c r="R36" s="807"/>
      <c r="S36" s="807"/>
      <c r="T36" s="807"/>
      <c r="U36" s="307"/>
      <c r="V36" s="307"/>
      <c r="W36" s="307"/>
      <c r="X36" s="307"/>
      <c r="Y36" s="307"/>
      <c r="Z36" s="307"/>
    </row>
    <row r="37" spans="1:26" ht="19.5">
      <c r="A37" s="695" t="s">
        <v>41</v>
      </c>
      <c r="B37" s="695"/>
      <c r="C37" s="695"/>
      <c r="D37" s="695"/>
      <c r="E37" s="695"/>
      <c r="F37" s="695"/>
      <c r="G37" s="695"/>
      <c r="H37" s="695"/>
      <c r="I37" s="695"/>
      <c r="J37" s="695"/>
      <c r="K37" s="695"/>
      <c r="L37" s="695"/>
      <c r="M37" s="695"/>
      <c r="N37" s="695"/>
      <c r="O37" s="308"/>
      <c r="P37" s="308"/>
      <c r="Q37" s="658" t="s">
        <v>42</v>
      </c>
      <c r="R37" s="658"/>
      <c r="S37" s="658"/>
      <c r="T37" s="658"/>
      <c r="U37" s="309"/>
      <c r="V37" s="309"/>
      <c r="W37" s="309"/>
      <c r="X37" s="309"/>
      <c r="Y37" s="309"/>
      <c r="Z37" s="309"/>
    </row>
    <row r="38" spans="1:26" ht="18.75">
      <c r="A38" s="658" t="s">
        <v>43</v>
      </c>
      <c r="B38" s="658"/>
      <c r="C38" s="658"/>
      <c r="D38" s="309"/>
      <c r="E38" s="309" t="s">
        <v>44</v>
      </c>
      <c r="F38" s="309"/>
      <c r="G38" s="309"/>
      <c r="H38" s="309"/>
      <c r="I38" s="309"/>
      <c r="J38" s="309"/>
      <c r="K38" s="309"/>
      <c r="L38" s="309"/>
      <c r="M38" s="658" t="s">
        <v>45</v>
      </c>
      <c r="N38" s="658"/>
      <c r="O38" s="658"/>
      <c r="P38" s="658"/>
      <c r="Q38" s="658"/>
      <c r="R38" s="658" t="s">
        <v>43</v>
      </c>
      <c r="S38" s="658"/>
      <c r="T38" s="658"/>
      <c r="U38" s="309"/>
    </row>
    <row r="39" spans="1:26" ht="18.75">
      <c r="A39" s="308"/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</row>
    <row r="40" spans="1:26" ht="18.75">
      <c r="A40" s="308"/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</row>
    <row r="41" spans="1:26" ht="18.75">
      <c r="A41" s="308"/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</row>
    <row r="42" spans="1:26" ht="18.75">
      <c r="A42" s="308"/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</row>
    <row r="43" spans="1:26" ht="18.75">
      <c r="A43" s="308"/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</row>
    <row r="44" spans="1:26" ht="18.75">
      <c r="A44" s="658" t="s">
        <v>46</v>
      </c>
      <c r="B44" s="658"/>
      <c r="C44" s="658"/>
      <c r="D44" s="308"/>
      <c r="E44" s="309"/>
      <c r="F44" s="309"/>
      <c r="G44" s="309"/>
      <c r="H44" s="309"/>
      <c r="I44" s="309"/>
      <c r="J44" s="309"/>
      <c r="K44" s="309"/>
      <c r="L44" s="309"/>
      <c r="M44" s="309"/>
      <c r="N44" s="309" t="s">
        <v>235</v>
      </c>
      <c r="O44" s="309"/>
      <c r="P44" s="309"/>
      <c r="Q44" s="309"/>
      <c r="R44" s="658" t="s">
        <v>49</v>
      </c>
      <c r="S44" s="658"/>
      <c r="T44" s="658"/>
      <c r="U44" s="309"/>
    </row>
    <row r="45" spans="1:26">
      <c r="A45" s="296"/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</row>
    <row r="46" spans="1:26">
      <c r="A46" s="296"/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</row>
    <row r="47" spans="1:26">
      <c r="A47" s="296"/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</row>
    <row r="48" spans="1:26">
      <c r="A48" s="296"/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</row>
    <row r="49" spans="1:23">
      <c r="A49" s="296"/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</row>
  </sheetData>
  <mergeCells count="43">
    <mergeCell ref="R38:T38"/>
    <mergeCell ref="R44:T44"/>
    <mergeCell ref="O8:O9"/>
    <mergeCell ref="H7:J7"/>
    <mergeCell ref="H8:H9"/>
    <mergeCell ref="N8:N9"/>
    <mergeCell ref="A37:N37"/>
    <mergeCell ref="Q37:T37"/>
    <mergeCell ref="K7:M7"/>
    <mergeCell ref="P36:T36"/>
    <mergeCell ref="N7:Q7"/>
    <mergeCell ref="R6:R9"/>
    <mergeCell ref="S6:S9"/>
    <mergeCell ref="T6:T9"/>
    <mergeCell ref="H6:Q6"/>
    <mergeCell ref="A36:N36"/>
    <mergeCell ref="D6:D9"/>
    <mergeCell ref="P8:P9"/>
    <mergeCell ref="A38:C38"/>
    <mergeCell ref="A44:C44"/>
    <mergeCell ref="A26:C26"/>
    <mergeCell ref="A32:C32"/>
    <mergeCell ref="F6:G7"/>
    <mergeCell ref="A28:C28"/>
    <mergeCell ref="A6:A9"/>
    <mergeCell ref="E6:E9"/>
    <mergeCell ref="B6:B9"/>
    <mergeCell ref="C6:C9"/>
    <mergeCell ref="A16:C16"/>
    <mergeCell ref="A22:C22"/>
    <mergeCell ref="M38:Q38"/>
    <mergeCell ref="P1:U1"/>
    <mergeCell ref="P2:U2"/>
    <mergeCell ref="A1:D1"/>
    <mergeCell ref="A2:D2"/>
    <mergeCell ref="A10:B10"/>
    <mergeCell ref="M8:M9"/>
    <mergeCell ref="K8:K9"/>
    <mergeCell ref="L8:L9"/>
    <mergeCell ref="J8:J9"/>
    <mergeCell ref="Q8:Q9"/>
    <mergeCell ref="A4:T4"/>
    <mergeCell ref="I8:I9"/>
  </mergeCells>
  <pageMargins left="0.24" right="0.2" top="0.2" bottom="0.36" header="0.2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9"/>
  <sheetViews>
    <sheetView topLeftCell="A4" workbookViewId="0">
      <selection activeCell="D14" sqref="D14"/>
    </sheetView>
  </sheetViews>
  <sheetFormatPr defaultRowHeight="15"/>
  <cols>
    <col min="1" max="1" width="4.140625" style="219" customWidth="1"/>
    <col min="2" max="2" width="19.5703125" style="219" customWidth="1"/>
    <col min="3" max="3" width="14.28515625" style="219" customWidth="1"/>
    <col min="4" max="4" width="9.42578125" style="852" customWidth="1"/>
    <col min="5" max="5" width="5.28515625" style="219" customWidth="1"/>
    <col min="6" max="7" width="3.5703125" style="219" customWidth="1"/>
    <col min="8" max="8" width="4.5703125" style="219" customWidth="1"/>
    <col min="9" max="10" width="4.7109375" style="219" customWidth="1"/>
    <col min="11" max="11" width="5.7109375" style="219" customWidth="1"/>
    <col min="12" max="12" width="5.140625" style="219" customWidth="1"/>
    <col min="13" max="13" width="5.5703125" style="219" customWidth="1"/>
    <col min="14" max="14" width="4.42578125" style="219" customWidth="1"/>
    <col min="15" max="15" width="6.28515625" style="219" customWidth="1"/>
    <col min="16" max="16" width="6.7109375" style="219" customWidth="1"/>
    <col min="17" max="17" width="7.42578125" style="219" customWidth="1"/>
    <col min="18" max="18" width="14.42578125" style="219" customWidth="1"/>
    <col min="19" max="19" width="10.85546875" style="219" customWidth="1"/>
    <col min="20" max="16384" width="9.140625" style="219"/>
  </cols>
  <sheetData>
    <row r="1" spans="1:19" ht="18.75">
      <c r="A1" s="808" t="s">
        <v>0</v>
      </c>
      <c r="B1" s="808"/>
      <c r="C1" s="808"/>
      <c r="D1" s="808"/>
      <c r="E1" s="135"/>
      <c r="F1" s="135"/>
      <c r="G1" s="135"/>
      <c r="H1" s="135"/>
      <c r="I1" s="135"/>
      <c r="J1" s="135"/>
      <c r="K1" s="809" t="s">
        <v>250</v>
      </c>
      <c r="L1" s="809"/>
      <c r="M1" s="809"/>
      <c r="N1" s="809"/>
      <c r="O1" s="809"/>
      <c r="P1" s="809"/>
      <c r="Q1" s="809"/>
      <c r="R1" s="809"/>
      <c r="S1" s="809"/>
    </row>
    <row r="2" spans="1:19" ht="18.75">
      <c r="A2" s="809" t="s">
        <v>42</v>
      </c>
      <c r="B2" s="809"/>
      <c r="C2" s="809"/>
      <c r="D2" s="809"/>
      <c r="E2" s="135"/>
      <c r="F2" s="135"/>
      <c r="G2" s="135"/>
      <c r="H2" s="135"/>
      <c r="I2" s="135"/>
      <c r="J2" s="135"/>
      <c r="K2" s="810" t="s">
        <v>251</v>
      </c>
      <c r="L2" s="810"/>
      <c r="M2" s="810"/>
      <c r="N2" s="810"/>
      <c r="O2" s="810"/>
      <c r="P2" s="810"/>
      <c r="Q2" s="810"/>
      <c r="R2" s="810"/>
      <c r="S2" s="810"/>
    </row>
    <row r="3" spans="1:19" ht="14.25" customHeight="1">
      <c r="A3" s="135"/>
      <c r="B3" s="135"/>
      <c r="C3" s="135"/>
      <c r="D3" s="841"/>
      <c r="E3" s="135"/>
      <c r="F3" s="135"/>
      <c r="G3" s="135"/>
      <c r="H3" s="262" t="s">
        <v>276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ht="14.25" customHeight="1">
      <c r="A4" s="135"/>
      <c r="B4" s="135"/>
      <c r="C4" s="135"/>
      <c r="D4" s="841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1:19" ht="17.25" customHeight="1">
      <c r="A5" s="809" t="s">
        <v>263</v>
      </c>
      <c r="B5" s="809"/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  <c r="P5" s="809"/>
      <c r="Q5" s="809"/>
      <c r="R5" s="809"/>
      <c r="S5" s="809"/>
    </row>
    <row r="6" spans="1:19" ht="14.25" customHeight="1">
      <c r="A6" s="135"/>
      <c r="B6" s="135"/>
      <c r="C6" s="135"/>
      <c r="D6" s="841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19" s="322" customFormat="1" ht="23.25" customHeight="1">
      <c r="A7" s="811" t="s">
        <v>51</v>
      </c>
      <c r="B7" s="811" t="s">
        <v>6</v>
      </c>
      <c r="C7" s="811" t="s">
        <v>7</v>
      </c>
      <c r="D7" s="842" t="s">
        <v>8</v>
      </c>
      <c r="E7" s="820" t="s">
        <v>9</v>
      </c>
      <c r="F7" s="817" t="s">
        <v>252</v>
      </c>
      <c r="G7" s="818"/>
      <c r="H7" s="818"/>
      <c r="I7" s="818"/>
      <c r="J7" s="818"/>
      <c r="K7" s="818"/>
      <c r="L7" s="818"/>
      <c r="M7" s="818"/>
      <c r="N7" s="818"/>
      <c r="O7" s="818"/>
      <c r="P7" s="819"/>
      <c r="Q7" s="811" t="s">
        <v>261</v>
      </c>
      <c r="R7" s="811" t="s">
        <v>262</v>
      </c>
      <c r="S7" s="811" t="s">
        <v>13</v>
      </c>
    </row>
    <row r="8" spans="1:19" s="322" customFormat="1" ht="33" customHeight="1">
      <c r="A8" s="812"/>
      <c r="B8" s="812"/>
      <c r="C8" s="812"/>
      <c r="D8" s="843"/>
      <c r="E8" s="821"/>
      <c r="F8" s="813" t="s">
        <v>253</v>
      </c>
      <c r="G8" s="813"/>
      <c r="H8" s="814" t="s">
        <v>14</v>
      </c>
      <c r="I8" s="814" t="s">
        <v>15</v>
      </c>
      <c r="J8" s="816" t="s">
        <v>16</v>
      </c>
      <c r="K8" s="816"/>
      <c r="L8" s="816" t="s">
        <v>17</v>
      </c>
      <c r="M8" s="816"/>
      <c r="N8" s="814" t="s">
        <v>224</v>
      </c>
      <c r="O8" s="814" t="s">
        <v>254</v>
      </c>
      <c r="P8" s="814" t="s">
        <v>153</v>
      </c>
      <c r="Q8" s="812"/>
      <c r="R8" s="812"/>
      <c r="S8" s="812"/>
    </row>
    <row r="9" spans="1:19" s="322" customFormat="1" ht="33" customHeight="1">
      <c r="A9" s="813"/>
      <c r="B9" s="813"/>
      <c r="C9" s="813"/>
      <c r="D9" s="844"/>
      <c r="E9" s="815"/>
      <c r="F9" s="323" t="s">
        <v>24</v>
      </c>
      <c r="G9" s="323" t="s">
        <v>9</v>
      </c>
      <c r="H9" s="815"/>
      <c r="I9" s="815"/>
      <c r="J9" s="323" t="s">
        <v>24</v>
      </c>
      <c r="K9" s="323" t="s">
        <v>9</v>
      </c>
      <c r="L9" s="323" t="s">
        <v>24</v>
      </c>
      <c r="M9" s="323" t="s">
        <v>9</v>
      </c>
      <c r="N9" s="815"/>
      <c r="O9" s="815"/>
      <c r="P9" s="815"/>
      <c r="Q9" s="813"/>
      <c r="R9" s="813"/>
      <c r="S9" s="813"/>
    </row>
    <row r="10" spans="1:19" ht="19.5" customHeight="1">
      <c r="A10" s="324">
        <v>1</v>
      </c>
      <c r="B10" s="325" t="s">
        <v>255</v>
      </c>
      <c r="C10" s="326">
        <v>33880</v>
      </c>
      <c r="D10" s="845" t="s">
        <v>31</v>
      </c>
      <c r="E10" s="328">
        <v>2.34</v>
      </c>
      <c r="F10" s="324"/>
      <c r="G10" s="324"/>
      <c r="H10" s="327"/>
      <c r="I10" s="327">
        <v>0.3</v>
      </c>
      <c r="J10" s="327">
        <v>40</v>
      </c>
      <c r="K10" s="327">
        <f>E10*J10%</f>
        <v>0.93599999999999994</v>
      </c>
      <c r="L10" s="324"/>
      <c r="M10" s="324"/>
      <c r="N10" s="327"/>
      <c r="O10" s="327"/>
      <c r="P10" s="327"/>
      <c r="Q10" s="324">
        <f>P10+O10+N10+M10+K10+I10+E10</f>
        <v>3.5759999999999996</v>
      </c>
      <c r="R10" s="329">
        <f>Q10*1390000</f>
        <v>4970639.9999999991</v>
      </c>
      <c r="S10" s="327"/>
    </row>
    <row r="11" spans="1:19" ht="19.5" customHeight="1">
      <c r="A11" s="330">
        <v>2</v>
      </c>
      <c r="B11" s="331" t="s">
        <v>256</v>
      </c>
      <c r="C11" s="332">
        <v>34255</v>
      </c>
      <c r="D11" s="846" t="s">
        <v>31</v>
      </c>
      <c r="E11" s="334">
        <v>2.34</v>
      </c>
      <c r="F11" s="330"/>
      <c r="G11" s="330"/>
      <c r="H11" s="333"/>
      <c r="I11" s="333">
        <v>0.3</v>
      </c>
      <c r="J11" s="327">
        <v>40</v>
      </c>
      <c r="K11" s="327">
        <f t="shared" ref="K11:K18" si="0">E11*J11%</f>
        <v>0.93599999999999994</v>
      </c>
      <c r="L11" s="330"/>
      <c r="M11" s="330"/>
      <c r="N11" s="333"/>
      <c r="O11" s="333"/>
      <c r="P11" s="333"/>
      <c r="Q11" s="324">
        <f t="shared" ref="Q11:Q19" si="1">P11+O11+N11+M11+K11+I11+E11</f>
        <v>3.5759999999999996</v>
      </c>
      <c r="R11" s="329">
        <f t="shared" ref="R11:R19" si="2">Q11*1390000</f>
        <v>4970639.9999999991</v>
      </c>
      <c r="S11" s="333"/>
    </row>
    <row r="12" spans="1:19" ht="19.5" customHeight="1">
      <c r="A12" s="330">
        <v>4</v>
      </c>
      <c r="B12" s="331" t="s">
        <v>257</v>
      </c>
      <c r="C12" s="332">
        <v>35288</v>
      </c>
      <c r="D12" s="847" t="s">
        <v>169</v>
      </c>
      <c r="E12" s="334">
        <v>2.34</v>
      </c>
      <c r="F12" s="330"/>
      <c r="G12" s="336"/>
      <c r="H12" s="333"/>
      <c r="I12" s="333">
        <v>0.3</v>
      </c>
      <c r="J12" s="327">
        <v>40</v>
      </c>
      <c r="K12" s="327">
        <f t="shared" si="0"/>
        <v>0.93599999999999994</v>
      </c>
      <c r="L12" s="337"/>
      <c r="M12" s="336"/>
      <c r="N12" s="337"/>
      <c r="O12" s="337"/>
      <c r="P12" s="337"/>
      <c r="Q12" s="324">
        <f t="shared" si="1"/>
        <v>3.5759999999999996</v>
      </c>
      <c r="R12" s="329">
        <f t="shared" si="2"/>
        <v>4970639.9999999991</v>
      </c>
      <c r="S12" s="336"/>
    </row>
    <row r="13" spans="1:19" ht="19.5" customHeight="1">
      <c r="A13" s="330">
        <v>5</v>
      </c>
      <c r="B13" s="331" t="s">
        <v>258</v>
      </c>
      <c r="C13" s="332">
        <v>32752</v>
      </c>
      <c r="D13" s="848" t="s">
        <v>370</v>
      </c>
      <c r="E13" s="334">
        <v>2.34</v>
      </c>
      <c r="F13" s="338"/>
      <c r="G13" s="338"/>
      <c r="H13" s="333"/>
      <c r="I13" s="333">
        <v>0.3</v>
      </c>
      <c r="J13" s="333">
        <v>20</v>
      </c>
      <c r="K13" s="327">
        <f>E13*J13%</f>
        <v>0.46799999999999997</v>
      </c>
      <c r="L13" s="338"/>
      <c r="M13" s="338"/>
      <c r="N13" s="338">
        <v>0.2</v>
      </c>
      <c r="O13" s="338"/>
      <c r="P13" s="338"/>
      <c r="Q13" s="324">
        <f>P13+O13+N13+M13+K13+I13+E13</f>
        <v>3.3079999999999998</v>
      </c>
      <c r="R13" s="329">
        <f>Q13*1390000</f>
        <v>4598120</v>
      </c>
      <c r="S13" s="338"/>
    </row>
    <row r="14" spans="1:19" ht="19.5" customHeight="1">
      <c r="A14" s="330">
        <v>6</v>
      </c>
      <c r="B14" s="331" t="s">
        <v>259</v>
      </c>
      <c r="C14" s="332">
        <v>34520</v>
      </c>
      <c r="D14" s="847" t="s">
        <v>36</v>
      </c>
      <c r="E14" s="339">
        <v>2.06</v>
      </c>
      <c r="F14" s="338"/>
      <c r="G14" s="338"/>
      <c r="H14" s="333"/>
      <c r="I14" s="333">
        <v>0.3</v>
      </c>
      <c r="J14" s="327">
        <v>40</v>
      </c>
      <c r="K14" s="327">
        <f t="shared" si="0"/>
        <v>0.82400000000000007</v>
      </c>
      <c r="L14" s="338"/>
      <c r="M14" s="338"/>
      <c r="N14" s="338">
        <v>0.2</v>
      </c>
      <c r="O14" s="338">
        <v>0.4</v>
      </c>
      <c r="P14" s="338">
        <v>0.1</v>
      </c>
      <c r="Q14" s="324">
        <f t="shared" si="1"/>
        <v>3.8840000000000003</v>
      </c>
      <c r="R14" s="329">
        <f t="shared" si="2"/>
        <v>5398760.0000000009</v>
      </c>
      <c r="S14" s="338"/>
    </row>
    <row r="15" spans="1:19" ht="19.5" customHeight="1">
      <c r="A15" s="330">
        <v>7</v>
      </c>
      <c r="B15" s="331" t="s">
        <v>260</v>
      </c>
      <c r="C15" s="332">
        <v>34579</v>
      </c>
      <c r="D15" s="847" t="s">
        <v>36</v>
      </c>
      <c r="E15" s="339">
        <v>2.06</v>
      </c>
      <c r="F15" s="338"/>
      <c r="G15" s="338"/>
      <c r="H15" s="333"/>
      <c r="I15" s="333">
        <v>0.3</v>
      </c>
      <c r="J15" s="327">
        <v>40</v>
      </c>
      <c r="K15" s="327">
        <f t="shared" si="0"/>
        <v>0.82400000000000007</v>
      </c>
      <c r="L15" s="338"/>
      <c r="M15" s="338"/>
      <c r="N15" s="338">
        <v>0.2</v>
      </c>
      <c r="O15" s="338">
        <v>0.4</v>
      </c>
      <c r="P15" s="338">
        <v>0.1</v>
      </c>
      <c r="Q15" s="324">
        <f t="shared" si="1"/>
        <v>3.8840000000000003</v>
      </c>
      <c r="R15" s="329">
        <f t="shared" si="2"/>
        <v>5398760.0000000009</v>
      </c>
      <c r="S15" s="338"/>
    </row>
    <row r="16" spans="1:19" ht="19.5" customHeight="1">
      <c r="A16" s="330">
        <v>3</v>
      </c>
      <c r="B16" s="331" t="s">
        <v>100</v>
      </c>
      <c r="C16" s="332">
        <v>34153</v>
      </c>
      <c r="D16" s="847" t="s">
        <v>31</v>
      </c>
      <c r="E16" s="334">
        <v>2.34</v>
      </c>
      <c r="F16" s="330"/>
      <c r="G16" s="336"/>
      <c r="H16" s="333"/>
      <c r="I16" s="333">
        <v>0.4</v>
      </c>
      <c r="J16" s="333">
        <v>70</v>
      </c>
      <c r="K16" s="327">
        <f>E16*J16%</f>
        <v>1.6379999999999999</v>
      </c>
      <c r="L16" s="340">
        <v>70</v>
      </c>
      <c r="M16" s="340">
        <f>E16*L16%</f>
        <v>1.6379999999999999</v>
      </c>
      <c r="N16" s="330"/>
      <c r="O16" s="330"/>
      <c r="P16" s="330"/>
      <c r="Q16" s="324">
        <f>P16+O16+N16+M16+K16+I16+E16</f>
        <v>6.016</v>
      </c>
      <c r="R16" s="329">
        <f>Q16*1390000</f>
        <v>8362240</v>
      </c>
      <c r="S16" s="336"/>
    </row>
    <row r="17" spans="1:21" ht="19.5" customHeight="1">
      <c r="A17" s="330">
        <v>8</v>
      </c>
      <c r="B17" s="331" t="s">
        <v>90</v>
      </c>
      <c r="C17" s="332">
        <v>34682</v>
      </c>
      <c r="D17" s="846" t="s">
        <v>38</v>
      </c>
      <c r="E17" s="339">
        <v>2.06</v>
      </c>
      <c r="F17" s="341"/>
      <c r="G17" s="341"/>
      <c r="H17" s="342"/>
      <c r="I17" s="342">
        <v>0.4</v>
      </c>
      <c r="J17" s="342">
        <v>70</v>
      </c>
      <c r="K17" s="327">
        <f t="shared" si="0"/>
        <v>1.4419999999999999</v>
      </c>
      <c r="L17" s="340">
        <v>70</v>
      </c>
      <c r="M17" s="340">
        <f>E17*L17%</f>
        <v>1.4419999999999999</v>
      </c>
      <c r="N17" s="340"/>
      <c r="O17" s="340"/>
      <c r="P17" s="340"/>
      <c r="Q17" s="324">
        <f t="shared" si="1"/>
        <v>5.3439999999999994</v>
      </c>
      <c r="R17" s="329">
        <f t="shared" si="2"/>
        <v>7428159.9999999991</v>
      </c>
      <c r="S17" s="340"/>
    </row>
    <row r="18" spans="1:21" ht="19.5" customHeight="1">
      <c r="A18" s="330">
        <v>9</v>
      </c>
      <c r="B18" s="331" t="s">
        <v>121</v>
      </c>
      <c r="C18" s="332">
        <v>30837</v>
      </c>
      <c r="D18" s="846" t="s">
        <v>29</v>
      </c>
      <c r="E18" s="339">
        <v>1.86</v>
      </c>
      <c r="F18" s="338"/>
      <c r="G18" s="338"/>
      <c r="H18" s="342"/>
      <c r="I18" s="342">
        <v>0.4</v>
      </c>
      <c r="J18" s="342">
        <v>70</v>
      </c>
      <c r="K18" s="327">
        <f t="shared" si="0"/>
        <v>1.302</v>
      </c>
      <c r="L18" s="340">
        <v>70</v>
      </c>
      <c r="M18" s="340">
        <f>E18*L18%</f>
        <v>1.302</v>
      </c>
      <c r="N18" s="338"/>
      <c r="O18" s="338"/>
      <c r="P18" s="338"/>
      <c r="Q18" s="324">
        <f t="shared" si="1"/>
        <v>4.8639999999999999</v>
      </c>
      <c r="R18" s="329">
        <f t="shared" si="2"/>
        <v>6760960</v>
      </c>
      <c r="S18" s="338"/>
    </row>
    <row r="19" spans="1:21" ht="19.5" customHeight="1">
      <c r="A19" s="330">
        <v>10</v>
      </c>
      <c r="B19" s="331" t="s">
        <v>109</v>
      </c>
      <c r="C19" s="332">
        <v>33811</v>
      </c>
      <c r="D19" s="846" t="s">
        <v>34</v>
      </c>
      <c r="E19" s="339">
        <v>2.06</v>
      </c>
      <c r="F19" s="338"/>
      <c r="G19" s="338"/>
      <c r="H19" s="342"/>
      <c r="I19" s="342">
        <v>0.3</v>
      </c>
      <c r="J19" s="342">
        <v>40</v>
      </c>
      <c r="K19" s="333">
        <f>E19*J19%</f>
        <v>0.82400000000000007</v>
      </c>
      <c r="L19" s="340">
        <v>70</v>
      </c>
      <c r="M19" s="340">
        <f>E19*L19%</f>
        <v>1.4419999999999999</v>
      </c>
      <c r="N19" s="338"/>
      <c r="O19" s="338"/>
      <c r="P19" s="338"/>
      <c r="Q19" s="324">
        <f t="shared" si="1"/>
        <v>4.6259999999999994</v>
      </c>
      <c r="R19" s="329">
        <f t="shared" si="2"/>
        <v>6430139.9999999991</v>
      </c>
      <c r="S19" s="338"/>
    </row>
    <row r="20" spans="1:21" s="306" customFormat="1" ht="19.5" customHeight="1">
      <c r="A20" s="343"/>
      <c r="B20" s="344"/>
      <c r="C20" s="345"/>
      <c r="D20" s="849"/>
      <c r="E20" s="347">
        <f>SUM(E10:E19)</f>
        <v>21.799999999999997</v>
      </c>
      <c r="F20" s="348"/>
      <c r="G20" s="348"/>
      <c r="H20" s="349"/>
      <c r="I20" s="349">
        <f t="shared" ref="I20:R20" si="3">SUM(I10:I19)</f>
        <v>3.3</v>
      </c>
      <c r="J20" s="349">
        <f t="shared" si="3"/>
        <v>470</v>
      </c>
      <c r="K20" s="346">
        <f t="shared" si="3"/>
        <v>10.129999999999999</v>
      </c>
      <c r="L20" s="348">
        <f t="shared" si="3"/>
        <v>280</v>
      </c>
      <c r="M20" s="348">
        <f t="shared" si="3"/>
        <v>5.8239999999999998</v>
      </c>
      <c r="N20" s="348">
        <f t="shared" si="3"/>
        <v>0.60000000000000009</v>
      </c>
      <c r="O20" s="348">
        <f t="shared" si="3"/>
        <v>0.8</v>
      </c>
      <c r="P20" s="348">
        <f t="shared" si="3"/>
        <v>0.2</v>
      </c>
      <c r="Q20" s="343">
        <f t="shared" si="3"/>
        <v>42.653999999999996</v>
      </c>
      <c r="R20" s="350">
        <f t="shared" si="3"/>
        <v>59289060</v>
      </c>
      <c r="S20" s="348"/>
      <c r="T20" s="219"/>
    </row>
    <row r="21" spans="1:21" s="353" customFormat="1" ht="16.5" customHeight="1">
      <c r="A21" s="351"/>
      <c r="B21" s="351"/>
      <c r="C21" s="351"/>
      <c r="D21" s="850"/>
      <c r="E21" s="352"/>
      <c r="F21" s="351"/>
      <c r="G21" s="352"/>
      <c r="H21" s="351"/>
      <c r="I21" s="352"/>
      <c r="M21" s="822" t="s">
        <v>228</v>
      </c>
      <c r="N21" s="822"/>
      <c r="O21" s="822"/>
      <c r="P21" s="822"/>
      <c r="Q21" s="822"/>
      <c r="R21" s="822"/>
      <c r="S21" s="822"/>
      <c r="T21" s="219"/>
    </row>
    <row r="22" spans="1:21" s="306" customFormat="1" ht="21" customHeight="1">
      <c r="A22" s="763" t="s">
        <v>229</v>
      </c>
      <c r="B22" s="763"/>
      <c r="C22" s="763"/>
      <c r="D22" s="763"/>
      <c r="E22" s="763"/>
      <c r="F22" s="763"/>
      <c r="G22" s="354"/>
      <c r="H22" s="305"/>
      <c r="I22" s="354"/>
      <c r="M22" s="763" t="s">
        <v>42</v>
      </c>
      <c r="N22" s="763"/>
      <c r="O22" s="763"/>
      <c r="P22" s="763"/>
      <c r="Q22" s="763"/>
      <c r="R22" s="763"/>
      <c r="S22" s="763"/>
      <c r="T22" s="219"/>
    </row>
    <row r="23" spans="1:21" ht="24" customHeight="1">
      <c r="A23" s="771" t="s">
        <v>187</v>
      </c>
      <c r="B23" s="771"/>
      <c r="C23" s="296"/>
      <c r="D23" s="771" t="s">
        <v>188</v>
      </c>
      <c r="E23" s="771"/>
      <c r="F23" s="771"/>
      <c r="G23" s="771"/>
      <c r="H23" s="771"/>
      <c r="L23" s="771" t="s">
        <v>45</v>
      </c>
      <c r="M23" s="771"/>
      <c r="N23" s="771"/>
      <c r="O23" s="771"/>
      <c r="Q23" s="771" t="s">
        <v>43</v>
      </c>
      <c r="R23" s="771"/>
      <c r="S23" s="771"/>
      <c r="T23" s="296"/>
    </row>
    <row r="24" spans="1:21">
      <c r="A24" s="296"/>
      <c r="B24" s="296"/>
      <c r="C24" s="296"/>
      <c r="D24" s="851"/>
      <c r="E24" s="295"/>
      <c r="F24" s="296"/>
      <c r="G24" s="295"/>
      <c r="H24" s="296"/>
      <c r="I24" s="295"/>
      <c r="J24" s="296"/>
      <c r="K24" s="296"/>
      <c r="L24" s="296"/>
      <c r="M24" s="295"/>
      <c r="N24" s="295"/>
      <c r="O24" s="295"/>
      <c r="P24" s="295"/>
      <c r="Q24" s="296"/>
    </row>
    <row r="25" spans="1:21">
      <c r="A25" s="296"/>
      <c r="B25" s="296"/>
      <c r="C25" s="296"/>
      <c r="D25" s="851"/>
      <c r="E25" s="295"/>
      <c r="F25" s="296"/>
      <c r="G25" s="295"/>
      <c r="H25" s="296"/>
      <c r="I25" s="295"/>
      <c r="J25" s="296"/>
      <c r="K25" s="296"/>
      <c r="L25" s="296"/>
      <c r="M25" s="295"/>
      <c r="N25" s="295"/>
      <c r="O25" s="295"/>
      <c r="P25" s="295"/>
      <c r="Q25" s="296"/>
    </row>
    <row r="26" spans="1:21">
      <c r="A26" s="296"/>
      <c r="B26" s="296"/>
      <c r="C26" s="296"/>
      <c r="D26" s="851"/>
      <c r="E26" s="295"/>
      <c r="F26" s="296"/>
      <c r="G26" s="295"/>
      <c r="H26" s="296"/>
      <c r="I26" s="295"/>
      <c r="J26" s="296"/>
      <c r="K26" s="296"/>
      <c r="L26" s="296"/>
      <c r="M26" s="295"/>
      <c r="N26" s="295"/>
      <c r="O26" s="295"/>
      <c r="P26" s="295"/>
      <c r="Q26" s="296"/>
    </row>
    <row r="27" spans="1:21">
      <c r="A27" s="296"/>
      <c r="B27" s="296"/>
      <c r="C27" s="296"/>
      <c r="D27" s="851"/>
      <c r="E27" s="295"/>
      <c r="F27" s="296"/>
      <c r="G27" s="295"/>
      <c r="H27" s="296"/>
      <c r="I27" s="295"/>
      <c r="J27" s="296"/>
      <c r="K27" s="296"/>
      <c r="L27" s="296"/>
      <c r="M27" s="295"/>
      <c r="N27" s="295"/>
      <c r="O27" s="295"/>
      <c r="P27" s="295"/>
      <c r="Q27" s="296"/>
    </row>
    <row r="28" spans="1:21">
      <c r="A28" s="296"/>
      <c r="B28" s="296"/>
      <c r="C28" s="296"/>
      <c r="D28" s="851"/>
      <c r="E28" s="295"/>
      <c r="F28" s="296"/>
      <c r="G28" s="295"/>
      <c r="H28" s="296"/>
      <c r="I28" s="295"/>
      <c r="J28" s="296"/>
      <c r="K28" s="296"/>
      <c r="L28" s="296"/>
      <c r="M28" s="295"/>
      <c r="N28" s="295"/>
      <c r="O28" s="295"/>
      <c r="P28" s="295"/>
      <c r="Q28" s="296"/>
    </row>
    <row r="29" spans="1:21" s="306" customFormat="1" ht="26.25" customHeight="1">
      <c r="A29" s="763" t="s">
        <v>46</v>
      </c>
      <c r="B29" s="763"/>
      <c r="C29" s="305"/>
      <c r="D29" s="763" t="s">
        <v>47</v>
      </c>
      <c r="E29" s="763"/>
      <c r="F29" s="763"/>
      <c r="G29" s="763"/>
      <c r="H29" s="763"/>
      <c r="L29" s="763" t="s">
        <v>235</v>
      </c>
      <c r="M29" s="763"/>
      <c r="N29" s="763"/>
      <c r="O29" s="763"/>
      <c r="Q29" s="763" t="s">
        <v>49</v>
      </c>
      <c r="R29" s="763"/>
      <c r="S29" s="763"/>
      <c r="T29" s="305"/>
      <c r="U29" s="305"/>
    </row>
  </sheetData>
  <mergeCells count="33">
    <mergeCell ref="M21:S21"/>
    <mergeCell ref="M22:S22"/>
    <mergeCell ref="L23:O23"/>
    <mergeCell ref="L29:O29"/>
    <mergeCell ref="Q29:S29"/>
    <mergeCell ref="D23:H23"/>
    <mergeCell ref="D29:H29"/>
    <mergeCell ref="A29:B29"/>
    <mergeCell ref="Q23:S23"/>
    <mergeCell ref="A22:F22"/>
    <mergeCell ref="A23:B23"/>
    <mergeCell ref="B7:B9"/>
    <mergeCell ref="A7:A9"/>
    <mergeCell ref="C7:C9"/>
    <mergeCell ref="Q7:Q9"/>
    <mergeCell ref="D7:D9"/>
    <mergeCell ref="E7:E9"/>
    <mergeCell ref="S7:S9"/>
    <mergeCell ref="F8:G8"/>
    <mergeCell ref="H8:H9"/>
    <mergeCell ref="I8:I9"/>
    <mergeCell ref="L8:M8"/>
    <mergeCell ref="N8:N9"/>
    <mergeCell ref="O8:O9"/>
    <mergeCell ref="P8:P9"/>
    <mergeCell ref="R7:R9"/>
    <mergeCell ref="F7:P7"/>
    <mergeCell ref="J8:K8"/>
    <mergeCell ref="A1:D1"/>
    <mergeCell ref="K1:S1"/>
    <mergeCell ref="A2:D2"/>
    <mergeCell ref="K2:S2"/>
    <mergeCell ref="A5:S5"/>
  </mergeCells>
  <pageMargins left="0.24" right="0.16" top="0.2" bottom="0.32" header="0.2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23"/>
  <sheetViews>
    <sheetView topLeftCell="A4" workbookViewId="0">
      <selection activeCell="N21" sqref="N21"/>
    </sheetView>
  </sheetViews>
  <sheetFormatPr defaultRowHeight="15"/>
  <cols>
    <col min="1" max="1" width="3.42578125" style="219" customWidth="1"/>
    <col min="2" max="2" width="13.5703125" style="219" customWidth="1"/>
    <col min="3" max="3" width="10.28515625" style="219" customWidth="1"/>
    <col min="4" max="4" width="8" style="219" customWidth="1"/>
    <col min="5" max="5" width="5.7109375" style="219" customWidth="1"/>
    <col min="6" max="10" width="4.7109375" style="219" customWidth="1"/>
    <col min="11" max="11" width="4.42578125" style="219" customWidth="1"/>
    <col min="12" max="14" width="4.7109375" style="219" customWidth="1"/>
    <col min="15" max="15" width="6.42578125" style="219" customWidth="1"/>
    <col min="16" max="18" width="4.7109375" style="219" customWidth="1"/>
    <col min="19" max="19" width="4.42578125" style="219" customWidth="1"/>
    <col min="20" max="20" width="4.28515625" style="219" customWidth="1"/>
    <col min="21" max="21" width="5.42578125" style="219" customWidth="1"/>
    <col min="22" max="22" width="9.85546875" style="219" customWidth="1"/>
    <col min="23" max="16384" width="9.140625" style="219"/>
  </cols>
  <sheetData>
    <row r="1" spans="1:28" ht="18.75">
      <c r="A1" s="823" t="s">
        <v>0</v>
      </c>
      <c r="B1" s="823"/>
      <c r="C1" s="823"/>
      <c r="D1" s="823"/>
      <c r="E1" s="823"/>
      <c r="F1" s="140"/>
      <c r="G1" s="140"/>
      <c r="H1" s="140"/>
      <c r="I1" s="135"/>
      <c r="J1" s="135"/>
      <c r="K1" s="136"/>
      <c r="L1" s="136"/>
      <c r="M1" s="136"/>
      <c r="P1" s="839" t="s">
        <v>1</v>
      </c>
      <c r="Q1" s="839"/>
      <c r="R1" s="839"/>
      <c r="S1" s="839"/>
      <c r="T1" s="839"/>
      <c r="U1" s="839"/>
      <c r="V1" s="839"/>
      <c r="W1" s="839"/>
      <c r="X1" s="141"/>
      <c r="Y1" s="141"/>
      <c r="Z1" s="141"/>
      <c r="AA1" s="141"/>
    </row>
    <row r="2" spans="1:28" ht="18.75">
      <c r="A2" s="141" t="s">
        <v>2</v>
      </c>
      <c r="B2" s="141"/>
      <c r="C2" s="141"/>
      <c r="D2" s="141"/>
      <c r="E2" s="141"/>
      <c r="F2" s="141"/>
      <c r="G2" s="136"/>
      <c r="H2" s="136"/>
      <c r="I2" s="137" t="s">
        <v>277</v>
      </c>
      <c r="J2" s="135"/>
      <c r="K2" s="136"/>
      <c r="L2" s="136"/>
      <c r="M2" s="136"/>
      <c r="P2" s="809" t="s">
        <v>3</v>
      </c>
      <c r="Q2" s="809"/>
      <c r="R2" s="809"/>
      <c r="S2" s="809"/>
      <c r="T2" s="809"/>
      <c r="U2" s="809"/>
      <c r="V2" s="809"/>
      <c r="W2" s="809"/>
      <c r="X2" s="136"/>
      <c r="Y2" s="136"/>
      <c r="Z2" s="136"/>
      <c r="AA2" s="136"/>
      <c r="AB2" s="136"/>
    </row>
    <row r="3" spans="1:28" ht="18.75">
      <c r="A3" s="135"/>
      <c r="B3" s="135"/>
      <c r="C3" s="135"/>
      <c r="D3" s="135"/>
      <c r="E3" s="138"/>
      <c r="F3" s="138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838"/>
      <c r="T3" s="838"/>
      <c r="U3" s="838"/>
      <c r="V3" s="231"/>
      <c r="W3" s="231"/>
    </row>
    <row r="4" spans="1:28" ht="18.75">
      <c r="A4" s="809" t="s">
        <v>275</v>
      </c>
      <c r="B4" s="809"/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  <c r="Q4" s="809"/>
      <c r="R4" s="809"/>
      <c r="S4" s="809"/>
      <c r="T4" s="809"/>
      <c r="U4" s="809"/>
      <c r="V4" s="809"/>
      <c r="W4" s="809"/>
    </row>
    <row r="5" spans="1:28" ht="9.75" customHeight="1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93"/>
      <c r="T5" s="293"/>
      <c r="U5" s="293"/>
      <c r="V5" s="293"/>
      <c r="W5" s="293"/>
    </row>
    <row r="6" spans="1:28">
      <c r="A6" s="830" t="s">
        <v>5</v>
      </c>
      <c r="B6" s="830" t="s">
        <v>6</v>
      </c>
      <c r="C6" s="830" t="s">
        <v>7</v>
      </c>
      <c r="D6" s="833" t="s">
        <v>8</v>
      </c>
      <c r="E6" s="830" t="s">
        <v>9</v>
      </c>
      <c r="F6" s="833" t="s">
        <v>10</v>
      </c>
      <c r="G6" s="840" t="s">
        <v>11</v>
      </c>
      <c r="H6" s="840"/>
      <c r="I6" s="840"/>
      <c r="J6" s="840"/>
      <c r="K6" s="840"/>
      <c r="L6" s="840"/>
      <c r="M6" s="840"/>
      <c r="N6" s="840"/>
      <c r="O6" s="840"/>
      <c r="P6" s="840"/>
      <c r="Q6" s="840"/>
      <c r="R6" s="840"/>
      <c r="S6" s="840"/>
      <c r="T6" s="840"/>
      <c r="U6" s="840"/>
      <c r="V6" s="833" t="s">
        <v>12</v>
      </c>
      <c r="W6" s="833" t="s">
        <v>13</v>
      </c>
    </row>
    <row r="7" spans="1:28">
      <c r="A7" s="831"/>
      <c r="B7" s="831"/>
      <c r="C7" s="831"/>
      <c r="D7" s="831"/>
      <c r="E7" s="831"/>
      <c r="F7" s="834"/>
      <c r="G7" s="840" t="s">
        <v>14</v>
      </c>
      <c r="H7" s="840"/>
      <c r="I7" s="840" t="s">
        <v>15</v>
      </c>
      <c r="J7" s="840"/>
      <c r="K7" s="840"/>
      <c r="L7" s="840" t="s">
        <v>16</v>
      </c>
      <c r="M7" s="840"/>
      <c r="N7" s="840"/>
      <c r="O7" s="840"/>
      <c r="P7" s="840" t="s">
        <v>17</v>
      </c>
      <c r="Q7" s="840"/>
      <c r="R7" s="840"/>
      <c r="S7" s="840"/>
      <c r="T7" s="837" t="s">
        <v>18</v>
      </c>
      <c r="U7" s="837" t="s">
        <v>19</v>
      </c>
      <c r="V7" s="834"/>
      <c r="W7" s="834"/>
    </row>
    <row r="8" spans="1:28">
      <c r="A8" s="831"/>
      <c r="B8" s="831"/>
      <c r="C8" s="831"/>
      <c r="D8" s="831"/>
      <c r="E8" s="831"/>
      <c r="F8" s="834"/>
      <c r="G8" s="828" t="s">
        <v>20</v>
      </c>
      <c r="H8" s="828" t="s">
        <v>21</v>
      </c>
      <c r="I8" s="828" t="s">
        <v>20</v>
      </c>
      <c r="J8" s="828" t="s">
        <v>21</v>
      </c>
      <c r="K8" s="837" t="s">
        <v>22</v>
      </c>
      <c r="L8" s="828" t="s">
        <v>23</v>
      </c>
      <c r="M8" s="828" t="s">
        <v>21</v>
      </c>
      <c r="N8" s="827" t="s">
        <v>22</v>
      </c>
      <c r="O8" s="827"/>
      <c r="P8" s="828" t="s">
        <v>20</v>
      </c>
      <c r="Q8" s="828" t="s">
        <v>21</v>
      </c>
      <c r="R8" s="827" t="s">
        <v>22</v>
      </c>
      <c r="S8" s="827"/>
      <c r="T8" s="834"/>
      <c r="U8" s="834"/>
      <c r="V8" s="834"/>
      <c r="W8" s="834"/>
    </row>
    <row r="9" spans="1:28" ht="23.25" customHeight="1">
      <c r="A9" s="832"/>
      <c r="B9" s="832"/>
      <c r="C9" s="832"/>
      <c r="D9" s="832"/>
      <c r="E9" s="832"/>
      <c r="F9" s="835"/>
      <c r="G9" s="829"/>
      <c r="H9" s="829"/>
      <c r="I9" s="829"/>
      <c r="J9" s="829"/>
      <c r="K9" s="835"/>
      <c r="L9" s="829"/>
      <c r="M9" s="829"/>
      <c r="N9" s="139" t="s">
        <v>24</v>
      </c>
      <c r="O9" s="139" t="s">
        <v>25</v>
      </c>
      <c r="P9" s="829"/>
      <c r="Q9" s="829"/>
      <c r="R9" s="139" t="s">
        <v>24</v>
      </c>
      <c r="S9" s="139" t="s">
        <v>25</v>
      </c>
      <c r="T9" s="835"/>
      <c r="U9" s="835"/>
      <c r="V9" s="835"/>
      <c r="W9" s="835"/>
    </row>
    <row r="10" spans="1:28">
      <c r="A10" s="557">
        <v>1</v>
      </c>
      <c r="B10" s="558" t="s">
        <v>27</v>
      </c>
      <c r="C10" s="559" t="s">
        <v>28</v>
      </c>
      <c r="D10" s="560" t="s">
        <v>29</v>
      </c>
      <c r="E10" s="561">
        <v>4.0599999999999996</v>
      </c>
      <c r="F10" s="561">
        <v>0.37</v>
      </c>
      <c r="G10" s="562">
        <v>0.2</v>
      </c>
      <c r="H10" s="562"/>
      <c r="I10" s="562"/>
      <c r="J10" s="562"/>
      <c r="K10" s="563"/>
      <c r="L10" s="562">
        <v>70</v>
      </c>
      <c r="M10" s="562">
        <v>40</v>
      </c>
      <c r="N10" s="561">
        <v>30</v>
      </c>
      <c r="O10" s="561">
        <f>SUM(E10+F10+G10)*N10%</f>
        <v>1.389</v>
      </c>
      <c r="P10" s="562"/>
      <c r="Q10" s="562"/>
      <c r="R10" s="561"/>
      <c r="S10" s="561"/>
      <c r="T10" s="563"/>
      <c r="U10" s="562">
        <f>SUM(O10+S10+T10)</f>
        <v>1.389</v>
      </c>
      <c r="V10" s="564">
        <f>SUM(U10)*1490000</f>
        <v>2069610</v>
      </c>
      <c r="W10" s="565"/>
    </row>
    <row r="11" spans="1:28">
      <c r="A11" s="557">
        <v>2</v>
      </c>
      <c r="B11" s="558" t="s">
        <v>32</v>
      </c>
      <c r="C11" s="559" t="s">
        <v>33</v>
      </c>
      <c r="D11" s="560" t="s">
        <v>34</v>
      </c>
      <c r="E11" s="562">
        <v>2.66</v>
      </c>
      <c r="F11" s="563"/>
      <c r="G11" s="566"/>
      <c r="H11" s="566"/>
      <c r="I11" s="567"/>
      <c r="J11" s="567"/>
      <c r="K11" s="568"/>
      <c r="L11" s="569">
        <v>70</v>
      </c>
      <c r="M11" s="562">
        <v>40</v>
      </c>
      <c r="N11" s="561">
        <v>30</v>
      </c>
      <c r="O11" s="566">
        <f t="shared" ref="O11:O13" si="0">SUM(E11+F11+G11)*N11%</f>
        <v>0.79800000000000004</v>
      </c>
      <c r="P11" s="570"/>
      <c r="Q11" s="570"/>
      <c r="R11" s="571"/>
      <c r="S11" s="571"/>
      <c r="T11" s="570"/>
      <c r="U11" s="562">
        <f t="shared" ref="U11:U14" si="1">SUM(O11+S11+T11)</f>
        <v>0.79800000000000004</v>
      </c>
      <c r="V11" s="564">
        <f t="shared" ref="V11:V13" si="2">SUM(U11)*1490000</f>
        <v>1189020</v>
      </c>
      <c r="W11" s="565"/>
    </row>
    <row r="12" spans="1:28">
      <c r="A12" s="557">
        <v>3</v>
      </c>
      <c r="B12" s="558" t="s">
        <v>35</v>
      </c>
      <c r="C12" s="572">
        <v>28370</v>
      </c>
      <c r="D12" s="560" t="s">
        <v>36</v>
      </c>
      <c r="E12" s="561">
        <v>2.66</v>
      </c>
      <c r="F12" s="573"/>
      <c r="G12" s="566"/>
      <c r="H12" s="566"/>
      <c r="I12" s="567"/>
      <c r="J12" s="567"/>
      <c r="K12" s="568"/>
      <c r="L12" s="569">
        <v>70</v>
      </c>
      <c r="M12" s="562">
        <v>40</v>
      </c>
      <c r="N12" s="561">
        <v>30</v>
      </c>
      <c r="O12" s="566">
        <f t="shared" si="0"/>
        <v>0.79800000000000004</v>
      </c>
      <c r="P12" s="570"/>
      <c r="Q12" s="570"/>
      <c r="R12" s="571"/>
      <c r="S12" s="571"/>
      <c r="T12" s="570"/>
      <c r="U12" s="562">
        <f t="shared" si="1"/>
        <v>0.79800000000000004</v>
      </c>
      <c r="V12" s="564">
        <f t="shared" si="2"/>
        <v>1189020</v>
      </c>
      <c r="W12" s="565"/>
    </row>
    <row r="13" spans="1:28">
      <c r="A13" s="557">
        <v>4</v>
      </c>
      <c r="B13" s="558" t="s">
        <v>37</v>
      </c>
      <c r="C13" s="572">
        <v>26917</v>
      </c>
      <c r="D13" s="560" t="s">
        <v>38</v>
      </c>
      <c r="E13" s="562">
        <v>3.86</v>
      </c>
      <c r="F13" s="563"/>
      <c r="G13" s="566"/>
      <c r="H13" s="566"/>
      <c r="I13" s="567"/>
      <c r="J13" s="567"/>
      <c r="K13" s="568"/>
      <c r="L13" s="569">
        <v>70</v>
      </c>
      <c r="M13" s="562">
        <v>40</v>
      </c>
      <c r="N13" s="561">
        <v>30</v>
      </c>
      <c r="O13" s="561">
        <f t="shared" si="0"/>
        <v>1.1579999999999999</v>
      </c>
      <c r="P13" s="570"/>
      <c r="Q13" s="570"/>
      <c r="R13" s="570"/>
      <c r="S13" s="570"/>
      <c r="T13" s="574"/>
      <c r="U13" s="562">
        <f t="shared" si="1"/>
        <v>1.1579999999999999</v>
      </c>
      <c r="V13" s="564">
        <f t="shared" si="2"/>
        <v>1725419.9999999998</v>
      </c>
      <c r="W13" s="565"/>
    </row>
    <row r="14" spans="1:28">
      <c r="A14" s="836" t="s">
        <v>39</v>
      </c>
      <c r="B14" s="836"/>
      <c r="C14" s="575"/>
      <c r="D14" s="576"/>
      <c r="E14" s="577">
        <f>SUM(E10:E13)</f>
        <v>13.239999999999998</v>
      </c>
      <c r="F14" s="577">
        <f>SUM(F10:F13)</f>
        <v>0.37</v>
      </c>
      <c r="G14" s="577"/>
      <c r="H14" s="577"/>
      <c r="I14" s="577"/>
      <c r="J14" s="577"/>
      <c r="K14" s="577"/>
      <c r="L14" s="577"/>
      <c r="M14" s="577"/>
      <c r="N14" s="577"/>
      <c r="O14" s="578">
        <f>SUM(O10:O13)</f>
        <v>4.1430000000000007</v>
      </c>
      <c r="P14" s="579"/>
      <c r="Q14" s="579"/>
      <c r="R14" s="579"/>
      <c r="S14" s="579"/>
      <c r="T14" s="580"/>
      <c r="U14" s="581">
        <f t="shared" si="1"/>
        <v>4.1430000000000007</v>
      </c>
      <c r="V14" s="582">
        <f>SUM(V10:V13)</f>
        <v>6173070</v>
      </c>
      <c r="W14" s="142"/>
    </row>
    <row r="15" spans="1:28">
      <c r="V15" s="583"/>
    </row>
    <row r="16" spans="1:28" ht="18.75">
      <c r="A16" s="824" t="s">
        <v>364</v>
      </c>
      <c r="B16" s="824"/>
      <c r="C16" s="824"/>
      <c r="D16" s="824"/>
      <c r="E16" s="824"/>
      <c r="F16" s="824"/>
      <c r="G16" s="824"/>
      <c r="H16" s="824"/>
      <c r="I16" s="824"/>
      <c r="J16" s="824"/>
      <c r="K16" s="231"/>
      <c r="L16" s="231"/>
      <c r="M16" s="824" t="s">
        <v>366</v>
      </c>
      <c r="N16" s="824"/>
      <c r="O16" s="824"/>
      <c r="P16" s="824"/>
      <c r="Q16" s="824"/>
      <c r="R16" s="824"/>
      <c r="S16" s="824"/>
      <c r="T16" s="824"/>
      <c r="U16" s="824"/>
      <c r="V16" s="824"/>
      <c r="W16" s="824"/>
    </row>
    <row r="17" spans="1:23" ht="19.5">
      <c r="A17" s="825" t="s">
        <v>41</v>
      </c>
      <c r="B17" s="825"/>
      <c r="C17" s="825"/>
      <c r="D17" s="825"/>
      <c r="E17" s="825"/>
      <c r="F17" s="825"/>
      <c r="G17" s="825"/>
      <c r="H17" s="825"/>
      <c r="I17" s="825"/>
      <c r="J17" s="825"/>
      <c r="K17" s="584"/>
      <c r="L17" s="584"/>
      <c r="M17" s="826" t="s">
        <v>42</v>
      </c>
      <c r="N17" s="826"/>
      <c r="O17" s="826"/>
      <c r="P17" s="826"/>
      <c r="Q17" s="826"/>
      <c r="R17" s="826"/>
      <c r="S17" s="826"/>
      <c r="T17" s="826"/>
      <c r="U17" s="826"/>
      <c r="V17" s="826"/>
      <c r="W17" s="826"/>
    </row>
    <row r="18" spans="1:23" s="502" customFormat="1" ht="15.75">
      <c r="A18" s="826" t="s">
        <v>43</v>
      </c>
      <c r="B18" s="826"/>
      <c r="C18" s="826"/>
      <c r="D18" s="585"/>
      <c r="E18" s="826" t="s">
        <v>44</v>
      </c>
      <c r="F18" s="826"/>
      <c r="G18" s="826"/>
      <c r="H18" s="826"/>
      <c r="I18" s="826"/>
      <c r="J18" s="826"/>
      <c r="K18" s="585"/>
      <c r="L18" s="585"/>
      <c r="M18" s="826" t="s">
        <v>45</v>
      </c>
      <c r="N18" s="826"/>
      <c r="O18" s="826"/>
      <c r="P18" s="826"/>
      <c r="Q18" s="826"/>
      <c r="R18" s="826"/>
      <c r="S18" s="826"/>
      <c r="T18" s="826" t="s">
        <v>43</v>
      </c>
      <c r="U18" s="826"/>
      <c r="V18" s="826"/>
      <c r="W18" s="826"/>
    </row>
    <row r="19" spans="1:23" ht="18.75">
      <c r="A19" s="584"/>
      <c r="B19" s="584"/>
      <c r="C19" s="584"/>
      <c r="D19" s="584"/>
      <c r="E19" s="584"/>
      <c r="F19" s="584"/>
      <c r="G19" s="584"/>
      <c r="H19" s="584"/>
      <c r="I19" s="584"/>
      <c r="J19" s="584"/>
      <c r="K19" s="584"/>
      <c r="L19" s="584"/>
      <c r="M19" s="584"/>
      <c r="N19" s="584"/>
      <c r="O19" s="584"/>
      <c r="P19" s="584"/>
      <c r="Q19" s="584"/>
      <c r="R19" s="584"/>
      <c r="S19" s="584"/>
      <c r="T19" s="584"/>
      <c r="U19" s="584"/>
      <c r="V19" s="584"/>
      <c r="W19" s="584"/>
    </row>
    <row r="20" spans="1:23" ht="18.75">
      <c r="A20" s="584"/>
      <c r="B20" s="584"/>
      <c r="C20" s="584"/>
      <c r="D20" s="584"/>
      <c r="E20" s="584"/>
      <c r="F20" s="584"/>
      <c r="G20" s="584"/>
      <c r="H20" s="584"/>
      <c r="I20" s="584"/>
      <c r="J20" s="584"/>
      <c r="K20" s="584"/>
      <c r="L20" s="584"/>
      <c r="M20" s="584"/>
      <c r="N20" s="584"/>
      <c r="O20" s="584"/>
      <c r="P20" s="584"/>
      <c r="Q20" s="584"/>
      <c r="R20" s="584"/>
      <c r="S20" s="584"/>
      <c r="T20" s="584"/>
      <c r="U20" s="584"/>
      <c r="V20" s="584"/>
      <c r="W20" s="584"/>
    </row>
    <row r="21" spans="1:23" ht="18.75">
      <c r="A21" s="584"/>
      <c r="B21" s="584"/>
      <c r="C21" s="584"/>
      <c r="D21" s="584"/>
      <c r="E21" s="584"/>
      <c r="F21" s="584"/>
      <c r="G21" s="584"/>
      <c r="H21" s="584"/>
      <c r="I21" s="584"/>
      <c r="J21" s="584"/>
      <c r="K21" s="584"/>
      <c r="L21" s="584"/>
      <c r="M21" s="584"/>
      <c r="N21" s="584"/>
      <c r="O21" s="584"/>
      <c r="P21" s="584"/>
      <c r="Q21" s="584"/>
      <c r="R21" s="584"/>
      <c r="S21" s="584"/>
      <c r="T21" s="584"/>
      <c r="U21" s="584"/>
      <c r="V21" s="584"/>
      <c r="W21" s="584"/>
    </row>
    <row r="22" spans="1:23" ht="18.75">
      <c r="A22" s="584"/>
      <c r="B22" s="584"/>
      <c r="C22" s="584"/>
      <c r="D22" s="584"/>
      <c r="E22" s="584"/>
      <c r="F22" s="584"/>
      <c r="G22" s="584"/>
      <c r="H22" s="584"/>
      <c r="I22" s="584"/>
      <c r="J22" s="584"/>
      <c r="K22" s="584"/>
      <c r="L22" s="584"/>
      <c r="M22" s="584"/>
      <c r="N22" s="584"/>
      <c r="O22" s="584"/>
      <c r="P22" s="584"/>
      <c r="Q22" s="584"/>
      <c r="R22" s="584"/>
      <c r="S22" s="584"/>
      <c r="T22" s="584"/>
      <c r="U22" s="584"/>
      <c r="V22" s="584"/>
      <c r="W22" s="584"/>
    </row>
    <row r="23" spans="1:23" ht="18.75">
      <c r="A23" s="761" t="s">
        <v>46</v>
      </c>
      <c r="B23" s="761"/>
      <c r="C23" s="761"/>
      <c r="D23" s="584"/>
      <c r="E23" s="761" t="s">
        <v>47</v>
      </c>
      <c r="F23" s="761"/>
      <c r="G23" s="761"/>
      <c r="H23" s="761"/>
      <c r="I23" s="761"/>
      <c r="J23" s="761"/>
      <c r="K23" s="586"/>
      <c r="L23" s="586"/>
      <c r="M23" s="761" t="s">
        <v>235</v>
      </c>
      <c r="N23" s="761"/>
      <c r="O23" s="761"/>
      <c r="P23" s="761"/>
      <c r="Q23" s="761"/>
      <c r="R23" s="761"/>
      <c r="S23" s="761"/>
      <c r="T23" s="761" t="s">
        <v>49</v>
      </c>
      <c r="U23" s="761"/>
      <c r="V23" s="761"/>
      <c r="W23" s="761"/>
    </row>
  </sheetData>
  <mergeCells count="44">
    <mergeCell ref="S3:U3"/>
    <mergeCell ref="A4:W4"/>
    <mergeCell ref="P1:W1"/>
    <mergeCell ref="P2:W2"/>
    <mergeCell ref="G6:U6"/>
    <mergeCell ref="V6:V9"/>
    <mergeCell ref="W6:W9"/>
    <mergeCell ref="G7:H7"/>
    <mergeCell ref="I7:K7"/>
    <mergeCell ref="L7:O7"/>
    <mergeCell ref="P7:S7"/>
    <mergeCell ref="T7:T9"/>
    <mergeCell ref="U7:U9"/>
    <mergeCell ref="G8:G9"/>
    <mergeCell ref="R8:S8"/>
    <mergeCell ref="L8:L9"/>
    <mergeCell ref="A14:B14"/>
    <mergeCell ref="H8:H9"/>
    <mergeCell ref="I8:I9"/>
    <mergeCell ref="J8:J9"/>
    <mergeCell ref="K8:K9"/>
    <mergeCell ref="M8:M9"/>
    <mergeCell ref="A6:A9"/>
    <mergeCell ref="B6:B9"/>
    <mergeCell ref="C6:C9"/>
    <mergeCell ref="D6:D9"/>
    <mergeCell ref="E6:E9"/>
    <mergeCell ref="F6:F9"/>
    <mergeCell ref="A23:C23"/>
    <mergeCell ref="E23:J23"/>
    <mergeCell ref="M23:S23"/>
    <mergeCell ref="T23:W23"/>
    <mergeCell ref="A1:E1"/>
    <mergeCell ref="A16:J16"/>
    <mergeCell ref="M16:W16"/>
    <mergeCell ref="A17:J17"/>
    <mergeCell ref="M17:W17"/>
    <mergeCell ref="A18:C18"/>
    <mergeCell ref="E18:J18"/>
    <mergeCell ref="M18:S18"/>
    <mergeCell ref="T18:W18"/>
    <mergeCell ref="N8:O8"/>
    <mergeCell ref="P8:P9"/>
    <mergeCell ref="Q8:Q9"/>
  </mergeCells>
  <pageMargins left="0.24" right="0.16" top="0.32" bottom="0.37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2"/>
  <sheetViews>
    <sheetView topLeftCell="A37" zoomScale="85" zoomScaleNormal="85" workbookViewId="0">
      <selection activeCell="R43" sqref="R43"/>
    </sheetView>
  </sheetViews>
  <sheetFormatPr defaultColWidth="9" defaultRowHeight="15"/>
  <cols>
    <col min="1" max="2" width="3.85546875" style="8" customWidth="1"/>
    <col min="3" max="3" width="21.5703125" style="8" customWidth="1"/>
    <col min="4" max="4" width="18" style="8" customWidth="1"/>
    <col min="5" max="5" width="15" style="8" customWidth="1"/>
    <col min="6" max="6" width="5.140625" style="8" customWidth="1"/>
    <col min="7" max="7" width="5.85546875" style="8" customWidth="1"/>
    <col min="8" max="8" width="6.5703125" style="8" customWidth="1"/>
    <col min="9" max="9" width="15.5703125" style="8" customWidth="1"/>
    <col min="10" max="10" width="6" style="197" customWidth="1"/>
    <col min="11" max="11" width="6.140625" style="8" customWidth="1"/>
    <col min="12" max="12" width="5.7109375" style="8" customWidth="1"/>
    <col min="13" max="13" width="16.140625" style="8" customWidth="1"/>
    <col min="14" max="14" width="6.140625" style="8" customWidth="1"/>
    <col min="15" max="15" width="15.28515625" style="8" customWidth="1"/>
    <col min="16" max="16" width="15.85546875" style="8" bestFit="1" customWidth="1"/>
    <col min="17" max="16384" width="9" style="8"/>
  </cols>
  <sheetData>
    <row r="1" spans="1:16" ht="16.5">
      <c r="B1" s="634" t="s">
        <v>0</v>
      </c>
      <c r="C1" s="634"/>
      <c r="D1" s="85"/>
      <c r="E1" s="85"/>
      <c r="F1" s="190"/>
      <c r="G1" s="190"/>
      <c r="I1" s="634" t="s">
        <v>1</v>
      </c>
      <c r="J1" s="634"/>
      <c r="K1" s="634"/>
      <c r="L1" s="634"/>
      <c r="M1" s="634"/>
      <c r="N1" s="634"/>
      <c r="O1" s="634"/>
    </row>
    <row r="2" spans="1:16" ht="18">
      <c r="B2" s="10" t="s">
        <v>42</v>
      </c>
      <c r="C2" s="10"/>
      <c r="D2" s="10"/>
      <c r="E2" s="10"/>
      <c r="F2" s="10"/>
      <c r="G2" s="10"/>
      <c r="H2" s="46"/>
      <c r="I2" s="635" t="s">
        <v>266</v>
      </c>
      <c r="J2" s="635"/>
      <c r="K2" s="635"/>
      <c r="L2" s="635"/>
      <c r="M2" s="635"/>
      <c r="N2" s="635"/>
      <c r="O2" s="635"/>
    </row>
    <row r="3" spans="1:16" ht="14.25" customHeight="1">
      <c r="B3" s="11"/>
      <c r="C3" s="11"/>
      <c r="D3" s="11"/>
      <c r="E3" s="11"/>
      <c r="F3" s="11"/>
      <c r="G3" s="11"/>
      <c r="H3" s="47"/>
      <c r="I3" s="11"/>
      <c r="J3" s="190"/>
      <c r="K3" s="190"/>
      <c r="L3" s="190"/>
      <c r="M3" s="190"/>
    </row>
    <row r="4" spans="1:16" ht="18">
      <c r="B4" s="635" t="s">
        <v>264</v>
      </c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</row>
    <row r="5" spans="1:16" ht="18">
      <c r="B5" s="636" t="s">
        <v>50</v>
      </c>
      <c r="C5" s="636"/>
      <c r="D5" s="636"/>
      <c r="E5" s="636"/>
      <c r="F5" s="636"/>
      <c r="G5" s="636"/>
      <c r="H5" s="636"/>
      <c r="I5" s="636"/>
      <c r="J5" s="636"/>
      <c r="K5" s="636"/>
      <c r="L5" s="636"/>
      <c r="M5" s="636"/>
      <c r="N5" s="636"/>
      <c r="O5" s="636"/>
    </row>
    <row r="6" spans="1:16" ht="15" customHeight="1">
      <c r="B6" s="653" t="s">
        <v>51</v>
      </c>
      <c r="C6" s="642" t="s">
        <v>6</v>
      </c>
      <c r="D6" s="642" t="s">
        <v>7</v>
      </c>
      <c r="E6" s="642" t="s">
        <v>52</v>
      </c>
      <c r="F6" s="639" t="s">
        <v>265</v>
      </c>
      <c r="G6" s="640"/>
      <c r="H6" s="640"/>
      <c r="I6" s="640"/>
      <c r="J6" s="640"/>
      <c r="K6" s="640"/>
      <c r="L6" s="640"/>
      <c r="M6" s="641"/>
      <c r="N6" s="651" t="s">
        <v>53</v>
      </c>
      <c r="O6" s="637" t="s">
        <v>13</v>
      </c>
      <c r="P6" s="9"/>
    </row>
    <row r="7" spans="1:16" ht="15" customHeight="1">
      <c r="B7" s="654"/>
      <c r="C7" s="656"/>
      <c r="D7" s="656"/>
      <c r="E7" s="656"/>
      <c r="F7" s="639" t="s">
        <v>335</v>
      </c>
      <c r="G7" s="640"/>
      <c r="H7" s="640"/>
      <c r="I7" s="641"/>
      <c r="J7" s="639" t="s">
        <v>20</v>
      </c>
      <c r="K7" s="640"/>
      <c r="L7" s="640"/>
      <c r="M7" s="641"/>
      <c r="N7" s="651"/>
      <c r="O7" s="637"/>
      <c r="P7" s="9"/>
    </row>
    <row r="8" spans="1:16">
      <c r="B8" s="654"/>
      <c r="C8" s="656"/>
      <c r="D8" s="656"/>
      <c r="E8" s="656"/>
      <c r="F8" s="642" t="s">
        <v>54</v>
      </c>
      <c r="G8" s="642" t="s">
        <v>55</v>
      </c>
      <c r="H8" s="644" t="s">
        <v>56</v>
      </c>
      <c r="I8" s="646" t="s">
        <v>57</v>
      </c>
      <c r="J8" s="642" t="s">
        <v>54</v>
      </c>
      <c r="K8" s="642" t="s">
        <v>55</v>
      </c>
      <c r="L8" s="642" t="s">
        <v>56</v>
      </c>
      <c r="M8" s="648" t="s">
        <v>57</v>
      </c>
      <c r="N8" s="651"/>
      <c r="O8" s="637"/>
      <c r="P8" s="9"/>
    </row>
    <row r="9" spans="1:16">
      <c r="B9" s="655"/>
      <c r="C9" s="643"/>
      <c r="D9" s="643"/>
      <c r="E9" s="643"/>
      <c r="F9" s="643"/>
      <c r="G9" s="643"/>
      <c r="H9" s="645"/>
      <c r="I9" s="647"/>
      <c r="J9" s="643"/>
      <c r="K9" s="643"/>
      <c r="L9" s="643"/>
      <c r="M9" s="647"/>
      <c r="N9" s="652"/>
      <c r="O9" s="638"/>
      <c r="P9" s="9"/>
    </row>
    <row r="10" spans="1:16" ht="18">
      <c r="B10" s="127" t="s">
        <v>58</v>
      </c>
      <c r="C10" s="127"/>
      <c r="D10" s="127"/>
      <c r="E10" s="127"/>
      <c r="F10" s="127"/>
      <c r="G10" s="127"/>
      <c r="H10" s="127"/>
      <c r="I10" s="127"/>
      <c r="J10" s="128"/>
      <c r="K10" s="128"/>
      <c r="L10" s="128"/>
      <c r="M10" s="128"/>
      <c r="N10" s="129"/>
      <c r="O10" s="130"/>
      <c r="P10" s="15"/>
    </row>
    <row r="11" spans="1:16" ht="18">
      <c r="A11" s="8">
        <v>1</v>
      </c>
      <c r="B11" s="131">
        <v>1</v>
      </c>
      <c r="C11" s="17" t="s">
        <v>59</v>
      </c>
      <c r="D11" s="18">
        <v>29465</v>
      </c>
      <c r="E11" s="19" t="s">
        <v>60</v>
      </c>
      <c r="F11" s="19"/>
      <c r="G11" s="19"/>
      <c r="H11" s="31"/>
      <c r="I11" s="20"/>
      <c r="J11" s="21">
        <v>5</v>
      </c>
      <c r="K11" s="21">
        <v>0</v>
      </c>
      <c r="L11" s="21">
        <v>0.5</v>
      </c>
      <c r="M11" s="32">
        <v>43435</v>
      </c>
      <c r="N11" s="22">
        <v>0.5</v>
      </c>
      <c r="O11" s="63"/>
      <c r="P11" s="15" t="s">
        <v>61</v>
      </c>
    </row>
    <row r="12" spans="1:16" ht="18">
      <c r="A12" s="8">
        <v>2</v>
      </c>
      <c r="B12" s="131">
        <v>2</v>
      </c>
      <c r="C12" s="17" t="s">
        <v>63</v>
      </c>
      <c r="D12" s="23" t="s">
        <v>64</v>
      </c>
      <c r="E12" s="19" t="s">
        <v>36</v>
      </c>
      <c r="F12" s="19">
        <v>5</v>
      </c>
      <c r="G12" s="19">
        <v>0</v>
      </c>
      <c r="H12" s="51">
        <v>0.5</v>
      </c>
      <c r="I12" s="20">
        <v>41456</v>
      </c>
      <c r="J12" s="28">
        <v>10</v>
      </c>
      <c r="K12" s="28">
        <v>0</v>
      </c>
      <c r="L12" s="28">
        <v>0.7</v>
      </c>
      <c r="M12" s="57">
        <v>43282</v>
      </c>
      <c r="N12" s="22">
        <v>0.2</v>
      </c>
      <c r="O12" s="65"/>
      <c r="P12" s="15" t="s">
        <v>61</v>
      </c>
    </row>
    <row r="13" spans="1:16" ht="18">
      <c r="A13" s="8">
        <v>3</v>
      </c>
      <c r="B13" s="131">
        <v>3</v>
      </c>
      <c r="C13" s="17" t="s">
        <v>62</v>
      </c>
      <c r="D13" s="18">
        <v>25221</v>
      </c>
      <c r="E13" s="19" t="s">
        <v>29</v>
      </c>
      <c r="F13" s="19"/>
      <c r="G13" s="19"/>
      <c r="H13" s="51"/>
      <c r="I13" s="20"/>
      <c r="J13" s="28">
        <v>15</v>
      </c>
      <c r="K13" s="28"/>
      <c r="L13" s="28">
        <v>1</v>
      </c>
      <c r="M13" s="57">
        <v>42005</v>
      </c>
      <c r="N13" s="22"/>
      <c r="O13" s="65"/>
      <c r="P13" s="15"/>
    </row>
    <row r="14" spans="1:16" ht="18">
      <c r="B14" s="131">
        <v>4</v>
      </c>
      <c r="C14" s="17" t="s">
        <v>279</v>
      </c>
      <c r="D14" s="18">
        <v>31906</v>
      </c>
      <c r="E14" s="19" t="s">
        <v>38</v>
      </c>
      <c r="F14" s="19"/>
      <c r="G14" s="19"/>
      <c r="H14" s="51">
        <v>0.5</v>
      </c>
      <c r="I14" s="20"/>
      <c r="J14" s="28"/>
      <c r="K14" s="28"/>
      <c r="L14" s="28"/>
      <c r="M14" s="57"/>
      <c r="N14" s="22"/>
      <c r="O14" s="65"/>
      <c r="P14" s="15"/>
    </row>
    <row r="15" spans="1:16" ht="18">
      <c r="B15" s="26" t="s">
        <v>67</v>
      </c>
      <c r="C15" s="26"/>
      <c r="D15" s="26"/>
      <c r="E15" s="26"/>
      <c r="F15" s="26"/>
      <c r="G15" s="26"/>
      <c r="H15" s="31"/>
      <c r="I15" s="27"/>
      <c r="J15" s="21"/>
      <c r="K15" s="21"/>
      <c r="L15" s="21"/>
      <c r="M15" s="21"/>
      <c r="N15" s="22"/>
      <c r="O15" s="63"/>
      <c r="P15" s="15"/>
    </row>
    <row r="16" spans="1:16" ht="18">
      <c r="A16" s="8">
        <v>4</v>
      </c>
      <c r="B16" s="131">
        <v>1</v>
      </c>
      <c r="C16" s="17" t="s">
        <v>68</v>
      </c>
      <c r="D16" s="18">
        <v>28340</v>
      </c>
      <c r="E16" s="19" t="s">
        <v>60</v>
      </c>
      <c r="F16" s="19">
        <v>5</v>
      </c>
      <c r="G16" s="19">
        <v>0</v>
      </c>
      <c r="H16" s="31">
        <v>0.5</v>
      </c>
      <c r="I16" s="20">
        <v>41579</v>
      </c>
      <c r="J16" s="196">
        <v>10</v>
      </c>
      <c r="K16" s="21">
        <v>0</v>
      </c>
      <c r="L16" s="21">
        <v>0.7</v>
      </c>
      <c r="M16" s="20">
        <v>43405</v>
      </c>
      <c r="N16" s="22">
        <v>0.19999999999999996</v>
      </c>
      <c r="O16" s="63"/>
      <c r="P16" s="15" t="s">
        <v>61</v>
      </c>
    </row>
    <row r="17" spans="1:16" ht="18">
      <c r="A17" s="8">
        <v>5</v>
      </c>
      <c r="B17" s="131">
        <v>2</v>
      </c>
      <c r="C17" s="17" t="s">
        <v>75</v>
      </c>
      <c r="D17" s="29">
        <v>32462</v>
      </c>
      <c r="E17" s="19" t="s">
        <v>34</v>
      </c>
      <c r="F17" s="19"/>
      <c r="G17" s="19"/>
      <c r="H17" s="31"/>
      <c r="I17" s="20">
        <v>43435</v>
      </c>
      <c r="J17" s="21">
        <v>5</v>
      </c>
      <c r="K17" s="21">
        <v>0</v>
      </c>
      <c r="L17" s="21">
        <v>0.5</v>
      </c>
      <c r="M17" s="20">
        <v>43435</v>
      </c>
      <c r="N17" s="22">
        <v>0.5</v>
      </c>
      <c r="O17" s="63" t="s">
        <v>70</v>
      </c>
      <c r="P17" s="15"/>
    </row>
    <row r="18" spans="1:16" ht="18">
      <c r="A18" s="8">
        <v>6</v>
      </c>
      <c r="B18" s="131">
        <v>3</v>
      </c>
      <c r="C18" s="17" t="s">
        <v>69</v>
      </c>
      <c r="D18" s="29">
        <v>24329</v>
      </c>
      <c r="E18" s="19" t="s">
        <v>29</v>
      </c>
      <c r="F18" s="21">
        <v>10</v>
      </c>
      <c r="G18" s="21"/>
      <c r="H18" s="21">
        <v>0.7</v>
      </c>
      <c r="I18" s="20">
        <v>42005</v>
      </c>
      <c r="J18" s="21">
        <v>15</v>
      </c>
      <c r="K18" s="21"/>
      <c r="L18" s="21">
        <v>1</v>
      </c>
      <c r="M18" s="20">
        <v>43800</v>
      </c>
      <c r="N18" s="22"/>
      <c r="O18" s="63"/>
      <c r="P18" s="15" t="s">
        <v>334</v>
      </c>
    </row>
    <row r="19" spans="1:16" ht="18">
      <c r="A19" s="8">
        <v>7</v>
      </c>
      <c r="B19" s="131">
        <v>4</v>
      </c>
      <c r="C19" s="17" t="s">
        <v>71</v>
      </c>
      <c r="D19" s="29">
        <v>24111</v>
      </c>
      <c r="E19" s="19" t="s">
        <v>29</v>
      </c>
      <c r="F19" s="21">
        <v>10</v>
      </c>
      <c r="G19" s="21"/>
      <c r="H19" s="21">
        <v>0.7</v>
      </c>
      <c r="I19" s="20">
        <v>42005</v>
      </c>
      <c r="J19" s="21">
        <v>15</v>
      </c>
      <c r="K19" s="21"/>
      <c r="L19" s="21">
        <v>1</v>
      </c>
      <c r="M19" s="20">
        <v>43800</v>
      </c>
      <c r="N19" s="22"/>
      <c r="O19" s="63"/>
      <c r="P19" s="15" t="s">
        <v>334</v>
      </c>
    </row>
    <row r="20" spans="1:16" ht="18">
      <c r="A20" s="8">
        <v>8</v>
      </c>
      <c r="B20" s="131">
        <v>5</v>
      </c>
      <c r="C20" s="17" t="s">
        <v>73</v>
      </c>
      <c r="D20" s="29">
        <v>24347</v>
      </c>
      <c r="E20" s="19" t="s">
        <v>38</v>
      </c>
      <c r="F20" s="21">
        <v>10</v>
      </c>
      <c r="G20" s="21"/>
      <c r="H20" s="21">
        <v>0.7</v>
      </c>
      <c r="I20" s="20">
        <v>42826</v>
      </c>
      <c r="J20" s="21"/>
      <c r="K20" s="21"/>
      <c r="L20" s="21"/>
      <c r="M20" s="20"/>
      <c r="N20" s="22"/>
      <c r="O20" s="63"/>
      <c r="P20" s="15"/>
    </row>
    <row r="21" spans="1:16" ht="18">
      <c r="A21" s="8">
        <v>9</v>
      </c>
      <c r="B21" s="131">
        <v>6</v>
      </c>
      <c r="C21" s="17" t="s">
        <v>72</v>
      </c>
      <c r="D21" s="29">
        <v>25721</v>
      </c>
      <c r="E21" s="19" t="s">
        <v>36</v>
      </c>
      <c r="F21" s="21">
        <v>10</v>
      </c>
      <c r="G21" s="21"/>
      <c r="H21" s="21">
        <v>0.7</v>
      </c>
      <c r="I21" s="20">
        <v>42767</v>
      </c>
      <c r="J21" s="21"/>
      <c r="K21" s="21"/>
      <c r="L21" s="21"/>
      <c r="M21" s="20"/>
      <c r="N21" s="22"/>
      <c r="O21" s="63"/>
      <c r="P21" s="15"/>
    </row>
    <row r="22" spans="1:16" ht="18">
      <c r="B22" s="26" t="s">
        <v>76</v>
      </c>
      <c r="C22" s="26"/>
      <c r="D22" s="26"/>
      <c r="E22" s="26"/>
      <c r="F22" s="26"/>
      <c r="G22" s="26"/>
      <c r="H22" s="31"/>
      <c r="I22" s="27"/>
      <c r="J22" s="21"/>
      <c r="K22" s="21"/>
      <c r="L22" s="21"/>
      <c r="M22" s="21"/>
      <c r="N22" s="22"/>
      <c r="O22" s="63"/>
      <c r="P22" s="15"/>
    </row>
    <row r="23" spans="1:16" ht="18">
      <c r="A23" s="8">
        <v>10</v>
      </c>
      <c r="B23" s="131">
        <v>1</v>
      </c>
      <c r="C23" s="17" t="s">
        <v>80</v>
      </c>
      <c r="D23" s="23" t="s">
        <v>81</v>
      </c>
      <c r="E23" s="19" t="s">
        <v>29</v>
      </c>
      <c r="F23" s="19">
        <v>8</v>
      </c>
      <c r="G23" s="19">
        <v>0</v>
      </c>
      <c r="H23" s="49">
        <v>0.5</v>
      </c>
      <c r="I23" s="20">
        <v>42248</v>
      </c>
      <c r="J23" s="21">
        <v>10</v>
      </c>
      <c r="K23" s="21">
        <v>0</v>
      </c>
      <c r="L23" s="21">
        <v>0.7</v>
      </c>
      <c r="M23" s="32">
        <v>42979</v>
      </c>
      <c r="N23" s="22">
        <v>0.2</v>
      </c>
      <c r="O23" s="66"/>
      <c r="P23" s="15"/>
    </row>
    <row r="24" spans="1:16" ht="18">
      <c r="A24" s="8">
        <v>11</v>
      </c>
      <c r="B24" s="131">
        <v>2</v>
      </c>
      <c r="C24" s="17" t="s">
        <v>82</v>
      </c>
      <c r="D24" s="18">
        <v>31992</v>
      </c>
      <c r="E24" s="19" t="s">
        <v>29</v>
      </c>
      <c r="F24" s="22"/>
      <c r="G24" s="22"/>
      <c r="H24" s="22"/>
      <c r="I24" s="22"/>
      <c r="J24" s="19">
        <v>5</v>
      </c>
      <c r="K24" s="19">
        <v>0</v>
      </c>
      <c r="L24" s="49">
        <v>0.5</v>
      </c>
      <c r="M24" s="20">
        <v>43617</v>
      </c>
      <c r="N24" s="22">
        <v>0.5</v>
      </c>
      <c r="O24" s="63" t="s">
        <v>271</v>
      </c>
      <c r="P24" s="15"/>
    </row>
    <row r="25" spans="1:16" ht="18">
      <c r="A25" s="8">
        <v>12</v>
      </c>
      <c r="B25" s="131">
        <v>3</v>
      </c>
      <c r="C25" s="17" t="s">
        <v>83</v>
      </c>
      <c r="D25" s="18">
        <v>27921</v>
      </c>
      <c r="E25" s="19" t="s">
        <v>36</v>
      </c>
      <c r="F25" s="19">
        <v>10</v>
      </c>
      <c r="G25" s="19">
        <v>0</v>
      </c>
      <c r="H25" s="31">
        <v>0.7</v>
      </c>
      <c r="I25" s="20">
        <v>41640</v>
      </c>
      <c r="J25" s="21">
        <v>15</v>
      </c>
      <c r="K25" s="21">
        <v>0</v>
      </c>
      <c r="L25" s="21">
        <v>1</v>
      </c>
      <c r="M25" s="32">
        <v>43466</v>
      </c>
      <c r="N25" s="22">
        <v>0.3</v>
      </c>
      <c r="O25" s="63"/>
      <c r="P25" s="15" t="s">
        <v>61</v>
      </c>
    </row>
    <row r="26" spans="1:16" ht="18">
      <c r="A26" s="8">
        <v>13</v>
      </c>
      <c r="B26" s="131">
        <v>4</v>
      </c>
      <c r="C26" s="17" t="s">
        <v>78</v>
      </c>
      <c r="D26" s="18">
        <v>26567</v>
      </c>
      <c r="E26" s="19" t="s">
        <v>29</v>
      </c>
      <c r="F26" s="21">
        <v>10</v>
      </c>
      <c r="G26" s="21"/>
      <c r="H26" s="21">
        <v>0.7</v>
      </c>
      <c r="I26" s="32">
        <v>41913</v>
      </c>
      <c r="J26" s="21">
        <v>15</v>
      </c>
      <c r="K26" s="21"/>
      <c r="L26" s="21">
        <v>0.7</v>
      </c>
      <c r="M26" s="32">
        <v>43739</v>
      </c>
      <c r="N26" s="22"/>
      <c r="O26" s="63"/>
      <c r="P26" s="15" t="s">
        <v>334</v>
      </c>
    </row>
    <row r="27" spans="1:16" ht="18">
      <c r="A27" s="8">
        <v>14</v>
      </c>
      <c r="B27" s="131">
        <v>5</v>
      </c>
      <c r="C27" s="17" t="s">
        <v>80</v>
      </c>
      <c r="D27" s="18">
        <v>27933</v>
      </c>
      <c r="E27" s="19" t="s">
        <v>29</v>
      </c>
      <c r="F27" s="21">
        <v>8</v>
      </c>
      <c r="G27" s="21"/>
      <c r="H27" s="21">
        <v>0.5</v>
      </c>
      <c r="I27" s="32">
        <v>42248</v>
      </c>
      <c r="J27" s="21">
        <v>10</v>
      </c>
      <c r="K27" s="21"/>
      <c r="L27" s="21">
        <v>0.7</v>
      </c>
      <c r="M27" s="32">
        <v>42979</v>
      </c>
      <c r="N27" s="22">
        <v>0.3</v>
      </c>
      <c r="O27" s="63"/>
      <c r="P27" s="15"/>
    </row>
    <row r="28" spans="1:16" ht="18">
      <c r="B28" s="26" t="s">
        <v>84</v>
      </c>
      <c r="C28" s="26"/>
      <c r="D28" s="26"/>
      <c r="E28" s="26"/>
      <c r="F28" s="26"/>
      <c r="G28" s="26"/>
      <c r="H28" s="31"/>
      <c r="I28" s="27"/>
      <c r="J28" s="21"/>
      <c r="K28" s="21"/>
      <c r="L28" s="21"/>
      <c r="M28" s="21"/>
      <c r="N28" s="22"/>
      <c r="O28" s="63"/>
      <c r="P28" s="15"/>
    </row>
    <row r="29" spans="1:16" ht="18">
      <c r="A29" s="8">
        <v>15</v>
      </c>
      <c r="B29" s="131">
        <v>2</v>
      </c>
      <c r="C29" s="17" t="s">
        <v>86</v>
      </c>
      <c r="D29" s="18">
        <v>33886</v>
      </c>
      <c r="E29" s="19" t="s">
        <v>29</v>
      </c>
      <c r="F29" s="19"/>
      <c r="G29" s="19"/>
      <c r="H29" s="31"/>
      <c r="I29" s="20"/>
      <c r="J29" s="21"/>
      <c r="K29" s="21"/>
      <c r="L29" s="21"/>
      <c r="M29" s="21"/>
      <c r="N29" s="22"/>
      <c r="O29" s="63" t="s">
        <v>271</v>
      </c>
      <c r="P29" s="15"/>
    </row>
    <row r="30" spans="1:16" ht="18">
      <c r="A30" s="8">
        <v>16</v>
      </c>
      <c r="B30" s="131">
        <v>3</v>
      </c>
      <c r="C30" s="17" t="s">
        <v>87</v>
      </c>
      <c r="D30" s="18">
        <v>29445</v>
      </c>
      <c r="E30" s="19" t="s">
        <v>36</v>
      </c>
      <c r="F30" s="19">
        <v>5</v>
      </c>
      <c r="G30" s="19">
        <v>0</v>
      </c>
      <c r="H30" s="31">
        <v>0.5</v>
      </c>
      <c r="I30" s="20">
        <v>41579</v>
      </c>
      <c r="J30" s="196">
        <v>10</v>
      </c>
      <c r="K30" s="21">
        <v>0</v>
      </c>
      <c r="L30" s="21">
        <v>0.7</v>
      </c>
      <c r="M30" s="20">
        <v>43405</v>
      </c>
      <c r="N30" s="22">
        <v>0.19999999999999996</v>
      </c>
      <c r="O30" s="63"/>
      <c r="P30" s="15" t="s">
        <v>61</v>
      </c>
    </row>
    <row r="31" spans="1:16" ht="18">
      <c r="A31" s="8">
        <v>17</v>
      </c>
      <c r="B31" s="131">
        <v>4</v>
      </c>
      <c r="C31" s="17" t="s">
        <v>88</v>
      </c>
      <c r="D31" s="18">
        <v>30477</v>
      </c>
      <c r="E31" s="19" t="s">
        <v>29</v>
      </c>
      <c r="F31" s="19">
        <v>5</v>
      </c>
      <c r="G31" s="19">
        <v>0</v>
      </c>
      <c r="H31" s="31">
        <v>0.5</v>
      </c>
      <c r="I31" s="20">
        <v>41456</v>
      </c>
      <c r="J31" s="21">
        <v>10</v>
      </c>
      <c r="K31" s="21">
        <v>0</v>
      </c>
      <c r="L31" s="21">
        <v>0.7</v>
      </c>
      <c r="M31" s="32">
        <v>43282</v>
      </c>
      <c r="N31" s="22">
        <v>0.19999999999999996</v>
      </c>
      <c r="O31" s="63"/>
      <c r="P31" s="15"/>
    </row>
    <row r="32" spans="1:16" ht="18">
      <c r="A32" s="8">
        <v>18</v>
      </c>
      <c r="B32" s="131">
        <v>5</v>
      </c>
      <c r="C32" s="17" t="s">
        <v>89</v>
      </c>
      <c r="D32" s="18">
        <v>30380</v>
      </c>
      <c r="E32" s="19" t="s">
        <v>34</v>
      </c>
      <c r="F32" s="19">
        <v>5</v>
      </c>
      <c r="G32" s="19">
        <v>0</v>
      </c>
      <c r="H32" s="31">
        <v>0.5</v>
      </c>
      <c r="I32" s="20">
        <v>41456</v>
      </c>
      <c r="J32" s="21">
        <v>10</v>
      </c>
      <c r="K32" s="21">
        <v>0</v>
      </c>
      <c r="L32" s="21">
        <v>0.7</v>
      </c>
      <c r="M32" s="32">
        <v>43282</v>
      </c>
      <c r="N32" s="22">
        <v>0.19999999999999996</v>
      </c>
      <c r="O32" s="63"/>
      <c r="P32" s="15"/>
    </row>
    <row r="33" spans="1:16" ht="18">
      <c r="A33" s="100"/>
      <c r="B33" s="25" t="s">
        <v>101</v>
      </c>
      <c r="C33" s="26"/>
      <c r="D33" s="23"/>
      <c r="E33" s="24"/>
      <c r="F33" s="24"/>
      <c r="G33" s="24"/>
      <c r="H33" s="31"/>
      <c r="I33" s="18"/>
      <c r="J33" s="21"/>
      <c r="K33" s="21"/>
      <c r="L33" s="21"/>
      <c r="M33" s="21"/>
      <c r="N33" s="22"/>
      <c r="O33" s="63"/>
      <c r="P33" s="15"/>
    </row>
    <row r="34" spans="1:16" ht="18">
      <c r="B34" s="16">
        <v>1</v>
      </c>
      <c r="C34" s="17" t="s">
        <v>102</v>
      </c>
      <c r="D34" s="23" t="s">
        <v>103</v>
      </c>
      <c r="E34" s="19" t="s">
        <v>60</v>
      </c>
      <c r="F34" s="19"/>
      <c r="G34" s="19"/>
      <c r="H34" s="51"/>
      <c r="I34" s="20"/>
      <c r="J34" s="28"/>
      <c r="K34" s="28"/>
      <c r="L34" s="28"/>
      <c r="M34" s="28"/>
      <c r="N34" s="22"/>
      <c r="O34" s="65" t="s">
        <v>98</v>
      </c>
      <c r="P34" s="15"/>
    </row>
    <row r="35" spans="1:16" ht="18">
      <c r="B35" s="16">
        <v>2</v>
      </c>
      <c r="C35" s="17" t="s">
        <v>104</v>
      </c>
      <c r="D35" s="23" t="s">
        <v>105</v>
      </c>
      <c r="E35" s="19" t="s">
        <v>29</v>
      </c>
      <c r="F35" s="19"/>
      <c r="G35" s="19"/>
      <c r="H35" s="31"/>
      <c r="I35" s="20"/>
      <c r="J35" s="21"/>
      <c r="K35" s="21"/>
      <c r="L35" s="21"/>
      <c r="M35" s="21"/>
      <c r="N35" s="22"/>
      <c r="O35" s="65" t="s">
        <v>98</v>
      </c>
      <c r="P35" s="15"/>
    </row>
    <row r="36" spans="1:16" ht="18">
      <c r="A36" s="100"/>
      <c r="B36" s="16">
        <v>3</v>
      </c>
      <c r="C36" s="34" t="s">
        <v>107</v>
      </c>
      <c r="D36" s="60" t="s">
        <v>108</v>
      </c>
      <c r="E36" s="36" t="s">
        <v>36</v>
      </c>
      <c r="F36" s="36">
        <v>10</v>
      </c>
      <c r="G36" s="36">
        <v>0</v>
      </c>
      <c r="H36" s="49">
        <v>0.7</v>
      </c>
      <c r="I36" s="37">
        <v>41640</v>
      </c>
      <c r="J36" s="56">
        <v>15</v>
      </c>
      <c r="K36" s="56">
        <v>0</v>
      </c>
      <c r="L36" s="56">
        <v>1</v>
      </c>
      <c r="M36" s="30">
        <v>43466</v>
      </c>
      <c r="N36" s="58"/>
      <c r="O36" s="66" t="s">
        <v>70</v>
      </c>
      <c r="P36" s="59" t="s">
        <v>61</v>
      </c>
    </row>
    <row r="37" spans="1:16" ht="18">
      <c r="A37" s="100"/>
      <c r="B37" s="16">
        <v>4</v>
      </c>
      <c r="C37" s="17" t="s">
        <v>106</v>
      </c>
      <c r="D37" s="18">
        <v>34505</v>
      </c>
      <c r="E37" s="24" t="s">
        <v>29</v>
      </c>
      <c r="F37" s="24"/>
      <c r="G37" s="24"/>
      <c r="H37" s="31"/>
      <c r="I37" s="18"/>
      <c r="J37" s="21"/>
      <c r="K37" s="21"/>
      <c r="L37" s="21"/>
      <c r="M37" s="21"/>
      <c r="N37" s="22"/>
      <c r="O37" s="63"/>
      <c r="P37" s="15"/>
    </row>
    <row r="38" spans="1:16" ht="18">
      <c r="B38" s="26" t="s">
        <v>92</v>
      </c>
      <c r="C38" s="26"/>
      <c r="D38" s="26"/>
      <c r="E38" s="19" t="s">
        <v>70</v>
      </c>
      <c r="F38" s="26"/>
      <c r="G38" s="26"/>
      <c r="H38" s="51"/>
      <c r="I38" s="27"/>
      <c r="J38" s="28"/>
      <c r="K38" s="28"/>
      <c r="L38" s="28"/>
      <c r="M38" s="28"/>
      <c r="N38" s="22"/>
      <c r="O38" s="65"/>
      <c r="P38" s="15"/>
    </row>
    <row r="39" spans="1:16" ht="18">
      <c r="A39" s="8">
        <v>19</v>
      </c>
      <c r="B39" s="131">
        <v>1</v>
      </c>
      <c r="C39" s="17" t="s">
        <v>93</v>
      </c>
      <c r="D39" s="18">
        <v>25339</v>
      </c>
      <c r="E39" s="19" t="s">
        <v>29</v>
      </c>
      <c r="F39" s="21">
        <v>10</v>
      </c>
      <c r="G39" s="21"/>
      <c r="H39" s="21">
        <v>0.7</v>
      </c>
      <c r="I39" s="32">
        <v>42461</v>
      </c>
      <c r="J39" s="19"/>
      <c r="K39" s="19"/>
      <c r="L39" s="31"/>
      <c r="M39" s="20"/>
      <c r="N39" s="22"/>
      <c r="O39" s="63"/>
      <c r="P39" s="15"/>
    </row>
    <row r="40" spans="1:16" ht="18">
      <c r="A40" s="8">
        <v>20</v>
      </c>
      <c r="B40" s="131">
        <v>2</v>
      </c>
      <c r="C40" s="17" t="s">
        <v>99</v>
      </c>
      <c r="D40" s="18">
        <v>26384</v>
      </c>
      <c r="E40" s="19" t="s">
        <v>36</v>
      </c>
      <c r="F40" s="21">
        <v>15</v>
      </c>
      <c r="G40" s="21"/>
      <c r="H40" s="21">
        <v>1</v>
      </c>
      <c r="I40" s="32">
        <v>42979</v>
      </c>
      <c r="J40" s="21"/>
      <c r="K40" s="21"/>
      <c r="L40" s="21"/>
      <c r="M40" s="32"/>
      <c r="N40" s="22"/>
      <c r="O40" s="63"/>
      <c r="P40" s="15"/>
    </row>
    <row r="41" spans="1:16" ht="18">
      <c r="B41" s="26" t="s">
        <v>110</v>
      </c>
      <c r="C41" s="26"/>
      <c r="D41" s="26"/>
      <c r="E41" s="26"/>
      <c r="F41" s="26"/>
      <c r="G41" s="26"/>
      <c r="H41" s="51"/>
      <c r="I41" s="27"/>
      <c r="J41" s="28"/>
      <c r="K41" s="28"/>
      <c r="L41" s="28"/>
      <c r="M41" s="28"/>
      <c r="N41" s="22"/>
      <c r="O41" s="65"/>
      <c r="P41" s="15"/>
    </row>
    <row r="42" spans="1:16" ht="18" customHeight="1">
      <c r="A42" s="8">
        <v>21</v>
      </c>
      <c r="B42" s="131">
        <v>1</v>
      </c>
      <c r="C42" s="17" t="s">
        <v>111</v>
      </c>
      <c r="D42" s="23" t="s">
        <v>112</v>
      </c>
      <c r="E42" s="19" t="s">
        <v>60</v>
      </c>
      <c r="F42" s="19">
        <v>5</v>
      </c>
      <c r="G42" s="19">
        <v>0</v>
      </c>
      <c r="H42" s="51">
        <v>0.5</v>
      </c>
      <c r="I42" s="217">
        <v>42948</v>
      </c>
      <c r="J42" s="28"/>
      <c r="K42" s="28"/>
      <c r="L42" s="28"/>
      <c r="M42" s="28"/>
      <c r="N42" s="58">
        <v>0.2</v>
      </c>
      <c r="O42" s="63" t="s">
        <v>271</v>
      </c>
      <c r="P42" s="218">
        <v>42614</v>
      </c>
    </row>
    <row r="43" spans="1:16" ht="18">
      <c r="A43" s="8">
        <v>22</v>
      </c>
      <c r="B43" s="131">
        <v>2</v>
      </c>
      <c r="C43" s="17" t="s">
        <v>113</v>
      </c>
      <c r="D43" s="23" t="s">
        <v>114</v>
      </c>
      <c r="E43" s="19" t="s">
        <v>38</v>
      </c>
      <c r="F43" s="19">
        <v>5</v>
      </c>
      <c r="G43" s="19">
        <v>0</v>
      </c>
      <c r="H43" s="51">
        <v>0.5</v>
      </c>
      <c r="I43" s="20">
        <v>41456</v>
      </c>
      <c r="J43" s="28">
        <v>10</v>
      </c>
      <c r="K43" s="28">
        <v>0</v>
      </c>
      <c r="L43" s="22">
        <v>0.7</v>
      </c>
      <c r="M43" s="57">
        <v>43282</v>
      </c>
      <c r="N43" s="22">
        <v>0.2</v>
      </c>
      <c r="O43" s="65"/>
      <c r="P43" s="218">
        <v>43466</v>
      </c>
    </row>
    <row r="44" spans="1:16" ht="18">
      <c r="A44" s="8">
        <v>23</v>
      </c>
      <c r="B44" s="131">
        <v>3</v>
      </c>
      <c r="C44" s="17" t="s">
        <v>332</v>
      </c>
      <c r="D44" s="18">
        <v>26105</v>
      </c>
      <c r="E44" s="19" t="s">
        <v>29</v>
      </c>
      <c r="F44" s="19">
        <v>15</v>
      </c>
      <c r="G44" s="19">
        <v>0</v>
      </c>
      <c r="H44" s="51">
        <v>1</v>
      </c>
      <c r="I44" s="204">
        <v>43070</v>
      </c>
      <c r="J44" s="28"/>
      <c r="K44" s="28"/>
      <c r="L44" s="22"/>
      <c r="M44" s="57"/>
      <c r="N44" s="22"/>
      <c r="O44" s="65"/>
      <c r="P44" s="218">
        <v>42005</v>
      </c>
    </row>
    <row r="45" spans="1:16" ht="18">
      <c r="A45" s="8">
        <v>24</v>
      </c>
      <c r="B45" s="131">
        <v>4</v>
      </c>
      <c r="C45" s="17" t="s">
        <v>155</v>
      </c>
      <c r="D45" s="18">
        <v>29744</v>
      </c>
      <c r="E45" s="19" t="s">
        <v>34</v>
      </c>
      <c r="F45" s="28">
        <v>10</v>
      </c>
      <c r="G45" s="28"/>
      <c r="H45" s="22">
        <v>0.7</v>
      </c>
      <c r="I45" s="57">
        <v>43070</v>
      </c>
      <c r="J45" s="28"/>
      <c r="K45" s="28"/>
      <c r="L45" s="22"/>
      <c r="M45" s="57"/>
      <c r="N45" s="22"/>
      <c r="O45" s="65"/>
      <c r="P45" s="15"/>
    </row>
    <row r="46" spans="1:16" ht="18">
      <c r="B46" s="26" t="s">
        <v>26</v>
      </c>
      <c r="C46" s="26"/>
      <c r="D46" s="26"/>
      <c r="E46" s="26"/>
      <c r="F46" s="26"/>
      <c r="G46" s="26"/>
      <c r="H46" s="51"/>
      <c r="I46" s="27"/>
      <c r="M46" s="28"/>
      <c r="N46" s="22"/>
      <c r="O46" s="65"/>
      <c r="P46" s="15"/>
    </row>
    <row r="47" spans="1:16" s="84" customFormat="1" ht="18">
      <c r="A47" s="8">
        <v>25</v>
      </c>
      <c r="B47" s="131">
        <v>1</v>
      </c>
      <c r="C47" s="195" t="s">
        <v>27</v>
      </c>
      <c r="D47" s="194">
        <v>24101</v>
      </c>
      <c r="E47" s="19" t="s">
        <v>29</v>
      </c>
      <c r="F47" s="192"/>
      <c r="G47" s="192"/>
      <c r="H47" s="51"/>
      <c r="I47" s="193"/>
      <c r="J47" s="28">
        <v>15</v>
      </c>
      <c r="K47" s="28" t="s">
        <v>70</v>
      </c>
      <c r="L47" s="28">
        <v>0.1</v>
      </c>
      <c r="M47" s="57">
        <v>42005</v>
      </c>
      <c r="N47" s="22"/>
      <c r="O47" s="65"/>
      <c r="P47" s="15"/>
    </row>
    <row r="48" spans="1:16" ht="18">
      <c r="A48" s="8">
        <v>26</v>
      </c>
      <c r="B48" s="131">
        <v>2</v>
      </c>
      <c r="C48" s="17" t="s">
        <v>32</v>
      </c>
      <c r="D48" s="23" t="s">
        <v>33</v>
      </c>
      <c r="E48" s="19" t="s">
        <v>34</v>
      </c>
      <c r="F48" s="19"/>
      <c r="G48" s="19"/>
      <c r="H48" s="31">
        <v>0.5</v>
      </c>
      <c r="I48" s="20"/>
      <c r="J48" s="21"/>
      <c r="K48" s="21"/>
      <c r="L48" s="21"/>
      <c r="M48" s="21"/>
      <c r="N48" s="22"/>
      <c r="O48" s="63" t="s">
        <v>271</v>
      </c>
      <c r="P48" s="15" t="s">
        <v>337</v>
      </c>
    </row>
    <row r="49" spans="1:16" ht="18">
      <c r="A49" s="8">
        <v>27</v>
      </c>
      <c r="B49" s="131">
        <v>3</v>
      </c>
      <c r="C49" s="17" t="s">
        <v>35</v>
      </c>
      <c r="D49" s="18">
        <v>28370</v>
      </c>
      <c r="E49" s="19" t="s">
        <v>36</v>
      </c>
      <c r="F49" s="19">
        <v>5</v>
      </c>
      <c r="G49" s="19">
        <v>0</v>
      </c>
      <c r="H49" s="51">
        <v>0.5</v>
      </c>
      <c r="I49" s="20">
        <v>41456</v>
      </c>
      <c r="J49" s="28">
        <v>10</v>
      </c>
      <c r="K49" s="28">
        <v>0</v>
      </c>
      <c r="L49" s="28">
        <v>0.7</v>
      </c>
      <c r="M49" s="57">
        <v>43282</v>
      </c>
      <c r="N49" s="22"/>
      <c r="O49" s="65"/>
      <c r="P49" s="15"/>
    </row>
    <row r="50" spans="1:16" ht="18">
      <c r="B50" s="131">
        <v>4</v>
      </c>
      <c r="C50" s="17" t="s">
        <v>117</v>
      </c>
      <c r="D50" s="23" t="s">
        <v>118</v>
      </c>
      <c r="E50" s="19" t="s">
        <v>31</v>
      </c>
      <c r="F50" s="19"/>
      <c r="G50" s="19"/>
      <c r="H50" s="31"/>
      <c r="I50" s="20"/>
      <c r="J50" s="21"/>
      <c r="K50" s="21"/>
      <c r="L50" s="21"/>
      <c r="M50" s="21"/>
      <c r="N50" s="22"/>
      <c r="O50" s="63" t="s">
        <v>119</v>
      </c>
      <c r="P50" s="15" t="s">
        <v>61</v>
      </c>
    </row>
    <row r="51" spans="1:16" ht="18">
      <c r="B51" s="131"/>
      <c r="C51" s="17" t="s">
        <v>333</v>
      </c>
      <c r="D51" s="23"/>
      <c r="E51" s="19"/>
      <c r="F51" s="19"/>
      <c r="G51" s="19"/>
      <c r="H51" s="31"/>
      <c r="I51" s="20"/>
      <c r="J51" s="21"/>
      <c r="K51" s="21"/>
      <c r="L51" s="21"/>
      <c r="M51" s="21"/>
      <c r="N51" s="22"/>
      <c r="O51" s="198">
        <v>43556</v>
      </c>
      <c r="P51" s="15"/>
    </row>
    <row r="52" spans="1:16" ht="18">
      <c r="B52" s="61" t="s">
        <v>122</v>
      </c>
      <c r="C52" s="26"/>
      <c r="D52" s="26"/>
      <c r="E52" s="26"/>
      <c r="F52" s="26"/>
      <c r="G52" s="26"/>
      <c r="H52" s="51"/>
      <c r="I52" s="27"/>
      <c r="J52" s="28"/>
      <c r="K52" s="28"/>
      <c r="L52" s="28"/>
      <c r="M52" s="28"/>
      <c r="N52" s="22"/>
      <c r="O52" s="65"/>
      <c r="P52" s="15"/>
    </row>
    <row r="53" spans="1:16" ht="18">
      <c r="A53" s="8">
        <v>28</v>
      </c>
      <c r="B53" s="131">
        <v>1</v>
      </c>
      <c r="C53" s="17" t="s">
        <v>107</v>
      </c>
      <c r="D53" s="18">
        <v>27770</v>
      </c>
      <c r="E53" s="19" t="s">
        <v>36</v>
      </c>
      <c r="F53" s="19">
        <v>5</v>
      </c>
      <c r="G53" s="19">
        <v>0</v>
      </c>
      <c r="H53" s="51">
        <v>0.5</v>
      </c>
      <c r="I53" s="20">
        <v>42036</v>
      </c>
      <c r="J53" s="28">
        <v>10</v>
      </c>
      <c r="K53" s="28">
        <v>0</v>
      </c>
      <c r="L53" s="28">
        <v>0.7</v>
      </c>
      <c r="M53" s="57">
        <v>43862</v>
      </c>
      <c r="N53" s="22"/>
      <c r="O53" s="65"/>
      <c r="P53" s="15"/>
    </row>
    <row r="54" spans="1:16" ht="18">
      <c r="A54" s="8">
        <v>29</v>
      </c>
      <c r="B54" s="131">
        <v>2</v>
      </c>
      <c r="C54" s="17" t="s">
        <v>156</v>
      </c>
      <c r="D54" s="18">
        <v>22999</v>
      </c>
      <c r="E54" s="19" t="s">
        <v>29</v>
      </c>
      <c r="F54" s="19"/>
      <c r="G54" s="19"/>
      <c r="H54" s="51"/>
      <c r="I54" s="20"/>
      <c r="J54" s="28">
        <v>15</v>
      </c>
      <c r="K54" s="28"/>
      <c r="L54" s="28">
        <v>1</v>
      </c>
      <c r="M54" s="57">
        <v>42005</v>
      </c>
      <c r="N54" s="22"/>
      <c r="O54" s="65"/>
      <c r="P54" s="15"/>
    </row>
    <row r="55" spans="1:16" ht="18">
      <c r="A55" s="8">
        <v>30</v>
      </c>
      <c r="B55" s="131">
        <v>3</v>
      </c>
      <c r="C55" s="17" t="s">
        <v>124</v>
      </c>
      <c r="D55" s="18">
        <v>23514</v>
      </c>
      <c r="E55" s="19" t="s">
        <v>38</v>
      </c>
      <c r="F55" s="19"/>
      <c r="G55" s="19"/>
      <c r="H55" s="51"/>
      <c r="I55" s="20"/>
      <c r="J55" s="28">
        <v>10</v>
      </c>
      <c r="K55" s="28"/>
      <c r="L55" s="28">
        <v>0.7</v>
      </c>
      <c r="M55" s="57">
        <v>41944</v>
      </c>
      <c r="N55" s="22"/>
      <c r="O55" s="65"/>
      <c r="P55" s="15"/>
    </row>
    <row r="56" spans="1:16" ht="18">
      <c r="B56" s="26" t="s">
        <v>127</v>
      </c>
      <c r="C56" s="26"/>
      <c r="D56" s="26"/>
      <c r="E56" s="26"/>
      <c r="F56" s="26"/>
      <c r="G56" s="26"/>
      <c r="H56" s="51"/>
      <c r="I56" s="27"/>
      <c r="J56" s="28"/>
      <c r="K56" s="28"/>
      <c r="L56" s="28"/>
      <c r="M56" s="28"/>
      <c r="N56" s="22"/>
      <c r="O56" s="65"/>
      <c r="P56" s="15"/>
    </row>
    <row r="57" spans="1:16" ht="18">
      <c r="A57" s="8">
        <v>31</v>
      </c>
      <c r="B57" s="131">
        <v>1</v>
      </c>
      <c r="C57" s="34" t="s">
        <v>30</v>
      </c>
      <c r="D57" s="35">
        <v>25819</v>
      </c>
      <c r="E57" s="36" t="s">
        <v>31</v>
      </c>
      <c r="F57" s="36"/>
      <c r="G57" s="36"/>
      <c r="H57" s="50"/>
      <c r="I57" s="37"/>
      <c r="J57" s="38"/>
      <c r="K57" s="38"/>
      <c r="L57" s="38"/>
      <c r="M57" s="38"/>
      <c r="N57" s="22"/>
      <c r="O57" s="63" t="s">
        <v>271</v>
      </c>
      <c r="P57" s="15" t="s">
        <v>61</v>
      </c>
    </row>
    <row r="58" spans="1:16" ht="18">
      <c r="A58" s="8">
        <v>32</v>
      </c>
      <c r="B58" s="131">
        <v>2</v>
      </c>
      <c r="C58" s="17" t="s">
        <v>129</v>
      </c>
      <c r="D58" s="18">
        <v>28218</v>
      </c>
      <c r="E58" s="19" t="s">
        <v>29</v>
      </c>
      <c r="F58" s="19"/>
      <c r="G58" s="19"/>
      <c r="H58" s="31"/>
      <c r="I58" s="20"/>
      <c r="J58" s="21"/>
      <c r="K58" s="21"/>
      <c r="L58" s="21"/>
      <c r="M58" s="21"/>
      <c r="N58" s="22"/>
      <c r="O58" s="63" t="s">
        <v>271</v>
      </c>
      <c r="P58" s="15"/>
    </row>
    <row r="59" spans="1:16" ht="18">
      <c r="A59" s="8">
        <v>33</v>
      </c>
      <c r="B59" s="131">
        <v>3</v>
      </c>
      <c r="C59" s="17" t="s">
        <v>131</v>
      </c>
      <c r="D59" s="18">
        <v>30646</v>
      </c>
      <c r="E59" s="19" t="s">
        <v>34</v>
      </c>
      <c r="F59" s="19"/>
      <c r="G59" s="19"/>
      <c r="H59" s="51"/>
      <c r="I59" s="20"/>
      <c r="J59" s="28">
        <v>5</v>
      </c>
      <c r="K59" s="28">
        <v>0</v>
      </c>
      <c r="L59" s="28">
        <v>0.5</v>
      </c>
      <c r="M59" s="83">
        <v>43586</v>
      </c>
      <c r="N59" s="22"/>
      <c r="O59" s="63" t="s">
        <v>271</v>
      </c>
      <c r="P59" s="15"/>
    </row>
    <row r="60" spans="1:16" ht="18">
      <c r="A60" s="8">
        <v>34</v>
      </c>
      <c r="B60" s="131">
        <v>4</v>
      </c>
      <c r="C60" s="17" t="s">
        <v>130</v>
      </c>
      <c r="D60" s="18">
        <v>25770</v>
      </c>
      <c r="E60" s="19" t="s">
        <v>29</v>
      </c>
      <c r="F60" s="19"/>
      <c r="G60" s="19"/>
      <c r="H60" s="51"/>
      <c r="I60" s="20"/>
      <c r="J60" s="28">
        <v>15</v>
      </c>
      <c r="K60" s="28"/>
      <c r="L60" s="28">
        <v>1</v>
      </c>
      <c r="M60" s="83">
        <v>42005</v>
      </c>
      <c r="N60" s="22"/>
      <c r="O60" s="63"/>
      <c r="P60" s="15"/>
    </row>
    <row r="61" spans="1:16" ht="18">
      <c r="A61" s="8">
        <v>35</v>
      </c>
      <c r="B61" s="131">
        <v>5</v>
      </c>
      <c r="C61" s="17" t="s">
        <v>132</v>
      </c>
      <c r="D61" s="18">
        <v>28542</v>
      </c>
      <c r="E61" s="19" t="s">
        <v>38</v>
      </c>
      <c r="F61" s="19"/>
      <c r="G61" s="19"/>
      <c r="H61" s="51"/>
      <c r="I61" s="20"/>
      <c r="J61" s="28"/>
      <c r="K61" s="28"/>
      <c r="L61" s="28"/>
      <c r="M61" s="83"/>
      <c r="N61" s="22"/>
      <c r="O61" s="63"/>
      <c r="P61" s="15"/>
    </row>
    <row r="62" spans="1:16" ht="18">
      <c r="B62" s="649" t="s">
        <v>135</v>
      </c>
      <c r="C62" s="649"/>
      <c r="D62" s="649"/>
      <c r="E62" s="39"/>
      <c r="F62" s="39"/>
      <c r="G62" s="39"/>
      <c r="H62" s="54"/>
      <c r="I62" s="40"/>
      <c r="J62" s="62"/>
      <c r="K62" s="39"/>
      <c r="L62" s="62"/>
      <c r="M62" s="39"/>
      <c r="N62" s="22"/>
      <c r="O62" s="70"/>
      <c r="P62" s="15"/>
    </row>
    <row r="63" spans="1:16" ht="18">
      <c r="A63" s="8">
        <v>36</v>
      </c>
      <c r="B63" s="131">
        <v>1</v>
      </c>
      <c r="C63" s="17" t="s">
        <v>136</v>
      </c>
      <c r="D63" s="23" t="s">
        <v>137</v>
      </c>
      <c r="E63" s="19" t="s">
        <v>60</v>
      </c>
      <c r="F63" s="19">
        <v>10</v>
      </c>
      <c r="G63" s="19">
        <v>0</v>
      </c>
      <c r="H63" s="52">
        <v>0.7</v>
      </c>
      <c r="I63" s="20">
        <v>41699</v>
      </c>
      <c r="J63" s="28">
        <v>15</v>
      </c>
      <c r="K63" s="28">
        <v>0</v>
      </c>
      <c r="L63" s="28">
        <v>1</v>
      </c>
      <c r="M63" s="57">
        <v>43525</v>
      </c>
      <c r="N63" s="22"/>
      <c r="O63" s="68"/>
      <c r="P63" s="15"/>
    </row>
    <row r="64" spans="1:16" ht="18">
      <c r="A64" s="8">
        <v>37</v>
      </c>
      <c r="B64" s="131">
        <v>2</v>
      </c>
      <c r="C64" s="17" t="s">
        <v>138</v>
      </c>
      <c r="D64" s="18">
        <v>31358</v>
      </c>
      <c r="E64" s="19" t="s">
        <v>29</v>
      </c>
      <c r="F64" s="19">
        <v>5</v>
      </c>
      <c r="G64" s="19">
        <v>0</v>
      </c>
      <c r="H64" s="51">
        <v>0.5</v>
      </c>
      <c r="I64" s="20">
        <v>41456</v>
      </c>
      <c r="J64" s="28">
        <v>10</v>
      </c>
      <c r="K64" s="28">
        <v>0</v>
      </c>
      <c r="L64" s="28">
        <v>0.7</v>
      </c>
      <c r="M64" s="57">
        <v>43282</v>
      </c>
      <c r="N64" s="22"/>
      <c r="O64" s="65"/>
      <c r="P64" s="15"/>
    </row>
    <row r="65" spans="1:16" ht="18">
      <c r="A65" s="8">
        <v>38</v>
      </c>
      <c r="B65" s="131">
        <v>4</v>
      </c>
      <c r="C65" s="17" t="s">
        <v>140</v>
      </c>
      <c r="D65" s="23" t="s">
        <v>141</v>
      </c>
      <c r="E65" s="19" t="s">
        <v>36</v>
      </c>
      <c r="F65" s="19">
        <v>5</v>
      </c>
      <c r="G65" s="19">
        <v>0</v>
      </c>
      <c r="H65" s="51">
        <v>0.5</v>
      </c>
      <c r="I65" s="20">
        <v>41456</v>
      </c>
      <c r="J65" s="28">
        <v>10</v>
      </c>
      <c r="K65" s="28">
        <v>0</v>
      </c>
      <c r="L65" s="28">
        <v>0.7</v>
      </c>
      <c r="M65" s="57">
        <v>43282</v>
      </c>
      <c r="N65" s="22"/>
      <c r="O65" s="65"/>
      <c r="P65" s="15"/>
    </row>
    <row r="66" spans="1:16" ht="18">
      <c r="A66" s="8">
        <v>39</v>
      </c>
      <c r="B66" s="131">
        <v>5</v>
      </c>
      <c r="C66" s="17" t="s">
        <v>142</v>
      </c>
      <c r="D66" s="18">
        <v>28216</v>
      </c>
      <c r="E66" s="19" t="s">
        <v>38</v>
      </c>
      <c r="F66" s="19">
        <v>5</v>
      </c>
      <c r="G66" s="19">
        <v>0</v>
      </c>
      <c r="H66" s="51">
        <v>0.5</v>
      </c>
      <c r="I66" s="20">
        <v>41456</v>
      </c>
      <c r="J66" s="28">
        <v>10</v>
      </c>
      <c r="K66" s="28">
        <v>0</v>
      </c>
      <c r="L66" s="28">
        <v>0.7</v>
      </c>
      <c r="M66" s="57">
        <v>43282</v>
      </c>
      <c r="N66" s="22"/>
      <c r="O66" s="65"/>
      <c r="P66" s="15">
        <v>41.456000000000003</v>
      </c>
    </row>
    <row r="67" spans="1:16" ht="18">
      <c r="A67" s="8">
        <v>40</v>
      </c>
      <c r="B67" s="131"/>
      <c r="C67" s="17" t="s">
        <v>139</v>
      </c>
      <c r="D67" s="18">
        <v>28413</v>
      </c>
      <c r="E67" s="19" t="s">
        <v>38</v>
      </c>
      <c r="F67" s="19"/>
      <c r="G67" s="19"/>
      <c r="H67" s="51">
        <v>0.7</v>
      </c>
      <c r="I67" s="20">
        <v>41091</v>
      </c>
      <c r="J67" s="28">
        <v>15</v>
      </c>
      <c r="K67" s="28"/>
      <c r="L67" s="28">
        <v>1</v>
      </c>
      <c r="M67" s="57">
        <v>42917</v>
      </c>
      <c r="N67" s="22"/>
      <c r="O67" s="65"/>
      <c r="P67" s="15"/>
    </row>
    <row r="68" spans="1:16" ht="18">
      <c r="B68" s="61" t="s">
        <v>143</v>
      </c>
      <c r="C68" s="26"/>
      <c r="D68" s="26"/>
      <c r="E68" s="41"/>
      <c r="F68" s="41"/>
      <c r="G68" s="41"/>
      <c r="H68" s="51"/>
      <c r="I68" s="42"/>
      <c r="J68" s="28"/>
      <c r="K68" s="28"/>
      <c r="L68" s="28"/>
      <c r="M68" s="28"/>
      <c r="N68" s="22"/>
      <c r="O68" s="65"/>
      <c r="P68" s="15"/>
    </row>
    <row r="69" spans="1:16" ht="18">
      <c r="A69" s="8">
        <v>41</v>
      </c>
      <c r="B69" s="131">
        <v>1</v>
      </c>
      <c r="C69" s="17" t="s">
        <v>144</v>
      </c>
      <c r="D69" s="18">
        <v>30357</v>
      </c>
      <c r="E69" s="19" t="s">
        <v>29</v>
      </c>
      <c r="F69" s="19"/>
      <c r="G69" s="19"/>
      <c r="H69" s="51">
        <v>0.5</v>
      </c>
      <c r="I69" s="20"/>
      <c r="J69" s="28"/>
      <c r="K69" s="28"/>
      <c r="L69" s="28"/>
      <c r="M69" s="28"/>
      <c r="N69" s="22"/>
      <c r="O69" s="63" t="s">
        <v>271</v>
      </c>
      <c r="P69" s="15"/>
    </row>
    <row r="70" spans="1:16" ht="18">
      <c r="A70" s="8">
        <v>42</v>
      </c>
      <c r="B70" s="131">
        <v>4</v>
      </c>
      <c r="C70" s="17" t="s">
        <v>147</v>
      </c>
      <c r="D70" s="23" t="s">
        <v>148</v>
      </c>
      <c r="E70" s="19" t="s">
        <v>38</v>
      </c>
      <c r="F70" s="19">
        <v>5</v>
      </c>
      <c r="G70" s="19">
        <v>0</v>
      </c>
      <c r="H70" s="51">
        <v>0.5</v>
      </c>
      <c r="I70" s="20">
        <v>41456</v>
      </c>
      <c r="J70" s="21">
        <v>10</v>
      </c>
      <c r="K70" s="21">
        <v>0</v>
      </c>
      <c r="L70" s="21">
        <v>0.7</v>
      </c>
      <c r="M70" s="32">
        <v>43282</v>
      </c>
      <c r="N70" s="22" t="s">
        <v>70</v>
      </c>
      <c r="O70" s="65" t="s">
        <v>70</v>
      </c>
      <c r="P70" s="15"/>
    </row>
    <row r="71" spans="1:16" ht="18">
      <c r="A71" s="8">
        <v>43</v>
      </c>
      <c r="B71" s="131">
        <v>6</v>
      </c>
      <c r="C71" s="17" t="s">
        <v>149</v>
      </c>
      <c r="D71" s="18">
        <v>30597</v>
      </c>
      <c r="E71" s="19" t="s">
        <v>36</v>
      </c>
      <c r="F71" s="19">
        <v>5</v>
      </c>
      <c r="G71" s="19">
        <v>0</v>
      </c>
      <c r="H71" s="51">
        <v>0.5</v>
      </c>
      <c r="I71" s="20">
        <v>41456</v>
      </c>
      <c r="J71" s="21">
        <v>10</v>
      </c>
      <c r="K71" s="21">
        <v>0</v>
      </c>
      <c r="L71" s="21">
        <v>0.7</v>
      </c>
      <c r="M71" s="32">
        <v>43282</v>
      </c>
      <c r="N71" s="22"/>
      <c r="O71" s="65"/>
      <c r="P71" s="15" t="s">
        <v>61</v>
      </c>
    </row>
    <row r="72" spans="1:16" ht="18">
      <c r="A72" s="8" t="s">
        <v>70</v>
      </c>
      <c r="B72" s="650" t="s">
        <v>39</v>
      </c>
      <c r="C72" s="650"/>
      <c r="D72" s="191"/>
      <c r="E72" s="191"/>
      <c r="F72" s="191"/>
      <c r="G72" s="191"/>
      <c r="H72" s="132" t="s">
        <v>70</v>
      </c>
      <c r="I72" s="133"/>
      <c r="J72" s="191"/>
      <c r="K72" s="191"/>
      <c r="L72" s="191"/>
      <c r="M72" s="191"/>
      <c r="N72" s="43"/>
      <c r="O72" s="134"/>
    </row>
    <row r="73" spans="1:16" ht="18">
      <c r="B73" s="121"/>
      <c r="C73" s="121"/>
      <c r="D73" s="121"/>
      <c r="E73" s="121"/>
      <c r="F73" s="121"/>
      <c r="G73" s="121"/>
      <c r="H73" s="122"/>
      <c r="I73" s="123"/>
      <c r="J73" s="121"/>
      <c r="K73" s="121"/>
      <c r="L73" s="121"/>
      <c r="M73" s="121"/>
      <c r="N73" s="124"/>
      <c r="O73" s="126"/>
    </row>
    <row r="74" spans="1:16" ht="18">
      <c r="B74" s="121"/>
      <c r="C74" s="121"/>
      <c r="D74" s="121"/>
      <c r="E74" s="121"/>
      <c r="F74" s="121"/>
      <c r="G74" s="121"/>
      <c r="H74" s="122"/>
      <c r="I74" s="123"/>
      <c r="J74" s="121"/>
      <c r="K74" s="121"/>
      <c r="L74" s="121"/>
      <c r="M74" s="121"/>
      <c r="N74" s="124"/>
      <c r="O74" s="125"/>
    </row>
    <row r="75" spans="1:16" ht="18">
      <c r="B75" s="121"/>
      <c r="C75" s="121"/>
      <c r="D75" s="121"/>
      <c r="E75" s="121"/>
      <c r="F75" s="121"/>
      <c r="G75" s="121"/>
      <c r="H75" s="122"/>
      <c r="I75" s="123"/>
      <c r="J75" s="121"/>
      <c r="K75" s="121"/>
      <c r="L75" s="121"/>
      <c r="M75" s="121"/>
      <c r="N75" s="124"/>
      <c r="O75" s="125"/>
    </row>
    <row r="76" spans="1:16" ht="18">
      <c r="B76" s="121"/>
      <c r="C76" s="121"/>
      <c r="D76" s="121"/>
      <c r="E76" s="121"/>
      <c r="F76" s="121"/>
      <c r="G76" s="121"/>
      <c r="H76" s="122"/>
      <c r="I76" s="123"/>
      <c r="J76" s="121"/>
      <c r="K76" s="121"/>
      <c r="L76" s="121"/>
      <c r="M76" s="121"/>
      <c r="N76" s="124"/>
      <c r="O76" s="125"/>
    </row>
    <row r="77" spans="1:16" ht="18">
      <c r="B77" s="121"/>
      <c r="C77" s="121"/>
      <c r="D77" s="121"/>
      <c r="E77" s="121"/>
      <c r="F77" s="121"/>
      <c r="G77" s="121"/>
      <c r="H77" s="122"/>
      <c r="I77" s="123"/>
      <c r="J77" s="121"/>
      <c r="K77" s="121"/>
      <c r="L77" s="121"/>
      <c r="M77" s="121"/>
      <c r="N77" s="124"/>
      <c r="O77" s="125"/>
    </row>
    <row r="78" spans="1:16" ht="18">
      <c r="B78" s="121"/>
      <c r="C78" s="121"/>
      <c r="D78" s="121"/>
      <c r="E78" s="121"/>
      <c r="F78" s="121"/>
      <c r="G78" s="121"/>
      <c r="H78" s="122"/>
      <c r="I78" s="123"/>
      <c r="J78" s="121"/>
      <c r="K78" s="121"/>
      <c r="L78" s="121"/>
      <c r="M78" s="121"/>
      <c r="N78" s="124"/>
      <c r="O78" s="125"/>
    </row>
    <row r="79" spans="1:16" ht="18">
      <c r="B79" s="44"/>
      <c r="C79" s="44"/>
      <c r="D79" s="44"/>
      <c r="E79" s="44"/>
      <c r="F79" s="44"/>
      <c r="G79" s="44"/>
      <c r="H79" s="55"/>
      <c r="I79" s="44"/>
      <c r="J79" s="45"/>
      <c r="K79" s="44"/>
      <c r="L79" s="45"/>
      <c r="M79" s="45"/>
      <c r="O79" s="71"/>
    </row>
    <row r="80" spans="1:16" ht="18">
      <c r="B80" s="16">
        <v>5</v>
      </c>
      <c r="C80" s="17" t="s">
        <v>37</v>
      </c>
      <c r="D80" s="18">
        <v>26917</v>
      </c>
      <c r="E80" s="19" t="s">
        <v>38</v>
      </c>
      <c r="F80" s="19"/>
      <c r="G80" s="19"/>
      <c r="H80" s="31"/>
      <c r="I80" s="20"/>
      <c r="J80" s="21"/>
      <c r="K80" s="21"/>
      <c r="L80" s="21"/>
      <c r="M80" s="21"/>
      <c r="N80" s="22"/>
      <c r="O80" s="63" t="s">
        <v>119</v>
      </c>
      <c r="P80" s="15" t="s">
        <v>120</v>
      </c>
    </row>
    <row r="81" spans="1:16" ht="18">
      <c r="B81" s="16">
        <v>7</v>
      </c>
      <c r="C81" s="17" t="s">
        <v>111</v>
      </c>
      <c r="D81" s="23" t="s">
        <v>112</v>
      </c>
      <c r="E81" s="19" t="s">
        <v>60</v>
      </c>
      <c r="F81" s="19"/>
      <c r="G81" s="19"/>
      <c r="H81" s="51">
        <v>0.5</v>
      </c>
      <c r="I81" s="20"/>
      <c r="J81" s="28"/>
      <c r="K81" s="28"/>
      <c r="L81" s="28"/>
      <c r="M81" s="28"/>
      <c r="N81" s="22"/>
      <c r="O81" s="65" t="s">
        <v>98</v>
      </c>
      <c r="P81" s="15"/>
    </row>
    <row r="82" spans="1:16" ht="18">
      <c r="B82" s="16">
        <v>9</v>
      </c>
      <c r="C82" s="17" t="s">
        <v>96</v>
      </c>
      <c r="D82" s="18" t="s">
        <v>97</v>
      </c>
      <c r="E82" s="19" t="s">
        <v>34</v>
      </c>
      <c r="F82" s="19"/>
      <c r="G82" s="19"/>
      <c r="H82" s="51">
        <v>0.5</v>
      </c>
      <c r="I82" s="20"/>
      <c r="J82" s="28"/>
      <c r="K82" s="28"/>
      <c r="L82" s="28"/>
      <c r="M82" s="28"/>
      <c r="N82" s="22"/>
      <c r="O82" s="65" t="s">
        <v>98</v>
      </c>
      <c r="P82" s="15"/>
    </row>
    <row r="83" spans="1:16" ht="18">
      <c r="B83" s="16">
        <v>11</v>
      </c>
      <c r="C83" s="17" t="s">
        <v>75</v>
      </c>
      <c r="D83" s="29">
        <v>32462</v>
      </c>
      <c r="E83" s="19" t="s">
        <v>34</v>
      </c>
      <c r="F83" s="19"/>
      <c r="G83" s="19" t="s">
        <v>70</v>
      </c>
      <c r="H83" s="31"/>
      <c r="I83" s="20"/>
      <c r="J83" s="21"/>
      <c r="K83" s="21"/>
      <c r="L83" s="21"/>
      <c r="M83" s="21"/>
      <c r="N83" s="22"/>
      <c r="O83" s="63" t="s">
        <v>74</v>
      </c>
      <c r="P83" s="15"/>
    </row>
    <row r="84" spans="1:16" ht="18">
      <c r="B84" s="16"/>
      <c r="C84" s="17"/>
      <c r="D84" s="18" t="s">
        <v>70</v>
      </c>
      <c r="E84" s="19"/>
      <c r="F84" s="19"/>
      <c r="G84" s="19"/>
      <c r="H84" s="31"/>
      <c r="I84" s="20"/>
      <c r="J84" s="21"/>
      <c r="K84" s="21"/>
      <c r="L84" s="21"/>
      <c r="M84" s="21"/>
      <c r="N84" s="22"/>
      <c r="O84" s="63"/>
      <c r="P84" s="15"/>
    </row>
    <row r="85" spans="1:16" ht="18">
      <c r="B85" s="16">
        <v>6</v>
      </c>
      <c r="C85" s="17" t="s">
        <v>90</v>
      </c>
      <c r="D85" s="18"/>
      <c r="E85" s="19" t="s">
        <v>38</v>
      </c>
      <c r="F85" s="19"/>
      <c r="G85" s="19"/>
      <c r="H85" s="31"/>
      <c r="I85" s="20">
        <v>43556</v>
      </c>
      <c r="J85" s="21"/>
      <c r="K85" s="21"/>
      <c r="L85" s="21"/>
      <c r="M85" s="32"/>
      <c r="N85" s="22"/>
      <c r="O85" s="63"/>
      <c r="P85" s="15" t="s">
        <v>91</v>
      </c>
    </row>
    <row r="86" spans="1:16" ht="18">
      <c r="B86" s="33">
        <v>6</v>
      </c>
      <c r="C86" s="34" t="s">
        <v>100</v>
      </c>
      <c r="D86" s="60"/>
      <c r="E86" s="36" t="s">
        <v>31</v>
      </c>
      <c r="F86" s="36"/>
      <c r="G86" s="36"/>
      <c r="H86" s="48"/>
      <c r="I86" s="20">
        <v>43556</v>
      </c>
      <c r="J86" s="56"/>
      <c r="K86" s="56"/>
      <c r="L86" s="56"/>
      <c r="M86" s="56"/>
      <c r="N86" s="58"/>
      <c r="O86" s="64"/>
      <c r="P86" s="59" t="s">
        <v>91</v>
      </c>
    </row>
    <row r="87" spans="1:16" ht="18">
      <c r="B87" s="16">
        <v>6</v>
      </c>
      <c r="C87" s="17" t="s">
        <v>121</v>
      </c>
      <c r="D87" s="18"/>
      <c r="E87" s="19" t="s">
        <v>29</v>
      </c>
      <c r="F87" s="19"/>
      <c r="G87" s="19"/>
      <c r="H87" s="31"/>
      <c r="I87" s="20">
        <v>43556</v>
      </c>
      <c r="J87" s="21"/>
      <c r="K87" s="21"/>
      <c r="L87" s="21"/>
      <c r="M87" s="21"/>
      <c r="N87" s="22"/>
      <c r="O87" s="63" t="s">
        <v>70</v>
      </c>
      <c r="P87" s="59" t="s">
        <v>91</v>
      </c>
    </row>
    <row r="88" spans="1:16" ht="18">
      <c r="B88" s="16">
        <v>5</v>
      </c>
      <c r="C88" s="17" t="s">
        <v>106</v>
      </c>
      <c r="D88" s="18">
        <v>34505</v>
      </c>
      <c r="E88" s="24" t="s">
        <v>29</v>
      </c>
      <c r="F88" s="24"/>
      <c r="G88" s="24"/>
      <c r="H88" s="31"/>
      <c r="I88" s="18"/>
      <c r="J88" s="21"/>
      <c r="K88" s="21"/>
      <c r="L88" s="21"/>
      <c r="M88" s="21"/>
      <c r="N88" s="22"/>
      <c r="O88" s="63"/>
      <c r="P88" s="15"/>
    </row>
    <row r="89" spans="1:16" ht="18">
      <c r="B89" s="33">
        <v>4</v>
      </c>
      <c r="C89" s="34" t="s">
        <v>107</v>
      </c>
      <c r="D89" s="60" t="s">
        <v>108</v>
      </c>
      <c r="E89" s="36" t="s">
        <v>36</v>
      </c>
      <c r="F89" s="36">
        <v>10</v>
      </c>
      <c r="G89" s="36">
        <v>0</v>
      </c>
      <c r="H89" s="49">
        <v>0.7</v>
      </c>
      <c r="I89" s="37">
        <v>41640</v>
      </c>
      <c r="J89" s="56">
        <v>15</v>
      </c>
      <c r="K89" s="56">
        <v>0</v>
      </c>
      <c r="L89" s="56">
        <v>1</v>
      </c>
      <c r="M89" s="30">
        <v>43466</v>
      </c>
      <c r="N89" s="58"/>
      <c r="O89" s="66" t="s">
        <v>70</v>
      </c>
      <c r="P89" s="59" t="s">
        <v>272</v>
      </c>
    </row>
    <row r="90" spans="1:16" ht="18">
      <c r="B90" s="16">
        <v>5</v>
      </c>
      <c r="C90" s="17" t="s">
        <v>124</v>
      </c>
      <c r="D90" s="23" t="s">
        <v>125</v>
      </c>
      <c r="E90" s="19" t="s">
        <v>38</v>
      </c>
      <c r="F90" s="19">
        <v>10</v>
      </c>
      <c r="G90" s="19">
        <v>0</v>
      </c>
      <c r="H90" s="50">
        <v>0.7</v>
      </c>
      <c r="I90" s="20">
        <v>41944</v>
      </c>
      <c r="J90" s="28"/>
      <c r="K90" s="28"/>
      <c r="L90" s="28"/>
      <c r="M90" s="28"/>
      <c r="N90" s="22"/>
      <c r="O90" s="67" t="s">
        <v>126</v>
      </c>
      <c r="P90" s="59" t="s">
        <v>272</v>
      </c>
    </row>
    <row r="91" spans="1:16" ht="18">
      <c r="B91" s="101"/>
      <c r="C91" s="102"/>
      <c r="D91" s="103"/>
      <c r="E91" s="104"/>
      <c r="F91" s="104"/>
      <c r="G91" s="104"/>
      <c r="H91" s="105"/>
      <c r="I91" s="106"/>
      <c r="J91" s="107"/>
      <c r="K91" s="107"/>
      <c r="L91" s="107"/>
      <c r="M91" s="108"/>
      <c r="N91" s="109"/>
      <c r="O91" s="110"/>
      <c r="P91" s="59"/>
    </row>
    <row r="92" spans="1:16" s="100" customFormat="1" ht="19.5" customHeight="1">
      <c r="A92" s="8"/>
      <c r="B92" s="90"/>
      <c r="C92" s="91"/>
      <c r="D92" s="92"/>
      <c r="E92" s="93"/>
      <c r="F92" s="93"/>
      <c r="G92" s="93"/>
      <c r="H92" s="94"/>
      <c r="I92" s="95"/>
      <c r="J92" s="96"/>
      <c r="K92" s="96"/>
      <c r="L92" s="96"/>
      <c r="M92" s="97"/>
      <c r="N92" s="98"/>
      <c r="O92" s="99"/>
      <c r="P92" s="98"/>
    </row>
    <row r="93" spans="1:16" s="100" customFormat="1" ht="18">
      <c r="A93" s="8"/>
      <c r="B93" s="90"/>
      <c r="C93" s="91"/>
      <c r="D93" s="92"/>
      <c r="E93" s="93"/>
      <c r="F93" s="93"/>
      <c r="G93" s="93"/>
      <c r="H93" s="94"/>
      <c r="I93" s="95"/>
      <c r="J93" s="96"/>
      <c r="K93" s="96"/>
      <c r="L93" s="96"/>
      <c r="M93" s="97"/>
      <c r="N93" s="98"/>
      <c r="O93" s="99"/>
      <c r="P93" s="98"/>
    </row>
    <row r="94" spans="1:16" s="100" customFormat="1" ht="18">
      <c r="A94" s="8"/>
      <c r="B94" s="90"/>
      <c r="C94" s="91"/>
      <c r="D94" s="92"/>
      <c r="E94" s="93"/>
      <c r="F94" s="93"/>
      <c r="G94" s="93"/>
      <c r="H94" s="94"/>
      <c r="I94" s="95"/>
      <c r="J94" s="96"/>
      <c r="K94" s="96"/>
      <c r="L94" s="96"/>
      <c r="M94" s="97"/>
      <c r="N94" s="98"/>
      <c r="O94" s="99"/>
      <c r="P94" s="98"/>
    </row>
    <row r="95" spans="1:16" s="100" customFormat="1" ht="18">
      <c r="A95" s="8"/>
      <c r="B95" s="90"/>
      <c r="C95" s="91"/>
      <c r="D95" s="92"/>
      <c r="E95" s="93"/>
      <c r="F95" s="93"/>
      <c r="G95" s="93"/>
      <c r="H95" s="94"/>
      <c r="I95" s="95"/>
      <c r="J95" s="96"/>
      <c r="K95" s="96"/>
      <c r="L95" s="96"/>
      <c r="M95" s="97"/>
      <c r="N95" s="98"/>
      <c r="O95" s="99"/>
      <c r="P95" s="98"/>
    </row>
    <row r="96" spans="1:16" s="100" customFormat="1" ht="18">
      <c r="A96" s="8"/>
      <c r="B96" s="90"/>
      <c r="C96" s="91"/>
      <c r="D96" s="92"/>
      <c r="E96" s="93"/>
      <c r="F96" s="93"/>
      <c r="G96" s="93"/>
      <c r="H96" s="94"/>
      <c r="I96" s="95"/>
      <c r="J96" s="96"/>
      <c r="K96" s="96"/>
      <c r="L96" s="96"/>
      <c r="M96" s="97"/>
      <c r="N96" s="98"/>
      <c r="O96" s="99"/>
    </row>
    <row r="97" spans="1:16" s="100" customFormat="1" ht="18">
      <c r="A97" s="8"/>
      <c r="B97" s="111"/>
      <c r="C97" s="112"/>
      <c r="D97" s="113"/>
      <c r="E97" s="114"/>
      <c r="F97" s="114"/>
      <c r="G97" s="114"/>
      <c r="H97" s="115"/>
      <c r="I97" s="116"/>
      <c r="J97" s="117"/>
      <c r="K97" s="117"/>
      <c r="L97" s="117"/>
      <c r="M97" s="118"/>
      <c r="N97" s="119"/>
      <c r="O97" s="120"/>
    </row>
    <row r="98" spans="1:16" ht="18">
      <c r="B98" s="12" t="s">
        <v>92</v>
      </c>
      <c r="C98" s="13"/>
      <c r="D98" s="13"/>
      <c r="E98" s="13"/>
      <c r="F98" s="13"/>
      <c r="G98" s="13"/>
      <c r="H98" s="86"/>
      <c r="I98" s="87"/>
      <c r="J98" s="88"/>
      <c r="K98" s="13"/>
      <c r="L98" s="88"/>
      <c r="M98" s="13"/>
      <c r="N98" s="14"/>
      <c r="O98" s="89"/>
      <c r="P98" s="15"/>
    </row>
    <row r="99" spans="1:16" ht="18">
      <c r="B99" s="16">
        <v>3</v>
      </c>
      <c r="C99" s="17" t="s">
        <v>94</v>
      </c>
      <c r="D99" s="23" t="s">
        <v>95</v>
      </c>
      <c r="E99" s="19" t="s">
        <v>38</v>
      </c>
      <c r="F99" s="19">
        <v>5</v>
      </c>
      <c r="G99" s="19">
        <v>0</v>
      </c>
      <c r="H99" s="31">
        <v>0.5</v>
      </c>
      <c r="I99" s="20">
        <v>42583</v>
      </c>
      <c r="J99" s="21"/>
      <c r="K99" s="21" t="s">
        <v>70</v>
      </c>
      <c r="L99" s="21"/>
      <c r="M99" s="21"/>
      <c r="N99" s="22"/>
      <c r="O99" s="63"/>
      <c r="P99" s="15"/>
    </row>
    <row r="100" spans="1:16" ht="18">
      <c r="B100" s="16">
        <v>4</v>
      </c>
      <c r="C100" s="17" t="s">
        <v>96</v>
      </c>
      <c r="D100" s="18" t="s">
        <v>97</v>
      </c>
      <c r="E100" s="19" t="s">
        <v>34</v>
      </c>
      <c r="F100" s="19">
        <v>5</v>
      </c>
      <c r="G100" s="19">
        <v>0</v>
      </c>
      <c r="H100" s="51">
        <v>0.5</v>
      </c>
      <c r="I100" s="83">
        <v>43374</v>
      </c>
      <c r="J100" s="28"/>
      <c r="K100" s="28"/>
      <c r="L100" s="28"/>
      <c r="M100" s="28"/>
      <c r="N100" s="22"/>
      <c r="O100" s="65" t="s">
        <v>98</v>
      </c>
      <c r="P100" s="15"/>
    </row>
    <row r="101" spans="1:16" ht="18">
      <c r="A101" s="100"/>
      <c r="B101" s="16">
        <v>2</v>
      </c>
      <c r="C101" s="17" t="s">
        <v>145</v>
      </c>
      <c r="D101" s="18">
        <v>32545</v>
      </c>
      <c r="E101" s="19" t="s">
        <v>29</v>
      </c>
      <c r="F101" s="19"/>
      <c r="G101" s="19"/>
      <c r="H101" s="51"/>
      <c r="I101" s="20"/>
      <c r="J101" s="28"/>
      <c r="K101" s="28"/>
      <c r="L101" s="28"/>
      <c r="M101" s="28"/>
      <c r="N101" s="22"/>
      <c r="O101" s="65" t="s">
        <v>146</v>
      </c>
      <c r="P101" s="15"/>
    </row>
    <row r="102" spans="1:16" s="80" customFormat="1" ht="18">
      <c r="A102" s="100"/>
      <c r="B102" s="16">
        <v>2</v>
      </c>
      <c r="C102" s="72" t="s">
        <v>117</v>
      </c>
      <c r="D102" s="23" t="s">
        <v>118</v>
      </c>
      <c r="E102" s="73" t="s">
        <v>31</v>
      </c>
      <c r="F102" s="73"/>
      <c r="G102" s="73"/>
      <c r="H102" s="74"/>
      <c r="I102" s="75"/>
      <c r="J102" s="76"/>
      <c r="K102" s="76"/>
      <c r="L102" s="76"/>
      <c r="M102" s="76"/>
      <c r="N102" s="77"/>
      <c r="O102" s="78" t="s">
        <v>119</v>
      </c>
      <c r="P102" s="79" t="s">
        <v>61</v>
      </c>
    </row>
    <row r="103" spans="1:16" s="80" customFormat="1" ht="18">
      <c r="A103" s="100"/>
      <c r="B103" s="16">
        <v>5</v>
      </c>
      <c r="C103" s="72" t="s">
        <v>37</v>
      </c>
      <c r="D103" s="18">
        <v>26917</v>
      </c>
      <c r="E103" s="73" t="s">
        <v>38</v>
      </c>
      <c r="F103" s="73"/>
      <c r="G103" s="73"/>
      <c r="H103" s="74"/>
      <c r="I103" s="75"/>
      <c r="J103" s="76"/>
      <c r="K103" s="76"/>
      <c r="L103" s="76"/>
      <c r="M103" s="76"/>
      <c r="N103" s="77"/>
      <c r="O103" s="78" t="s">
        <v>119</v>
      </c>
      <c r="P103" s="79" t="s">
        <v>120</v>
      </c>
    </row>
    <row r="104" spans="1:16" ht="18">
      <c r="B104" s="16">
        <v>6</v>
      </c>
      <c r="C104" s="17" t="s">
        <v>133</v>
      </c>
      <c r="D104" s="23" t="s">
        <v>134</v>
      </c>
      <c r="E104" s="19" t="s">
        <v>36</v>
      </c>
      <c r="F104" s="19"/>
      <c r="G104" s="19"/>
      <c r="H104" s="31"/>
      <c r="I104" s="20"/>
      <c r="J104" s="21"/>
      <c r="K104" s="21"/>
      <c r="L104" s="21"/>
      <c r="M104" s="21"/>
      <c r="N104" s="22"/>
      <c r="O104" s="63"/>
      <c r="P104" s="15" t="s">
        <v>61</v>
      </c>
    </row>
    <row r="105" spans="1:16" ht="18">
      <c r="B105" s="16">
        <v>22</v>
      </c>
      <c r="C105" s="17" t="s">
        <v>150</v>
      </c>
      <c r="D105" s="18">
        <v>23204</v>
      </c>
      <c r="E105" s="19" t="s">
        <v>38</v>
      </c>
      <c r="F105" s="19"/>
      <c r="G105" s="19"/>
      <c r="H105" s="48">
        <v>1</v>
      </c>
      <c r="I105" s="20"/>
      <c r="J105" s="21"/>
      <c r="K105" s="21"/>
      <c r="L105" s="21"/>
      <c r="M105" s="21"/>
      <c r="N105" s="22"/>
      <c r="O105" s="64"/>
    </row>
    <row r="106" spans="1:16" ht="18">
      <c r="B106" s="16">
        <v>42</v>
      </c>
      <c r="C106" s="17" t="s">
        <v>151</v>
      </c>
      <c r="D106" s="23" t="s">
        <v>152</v>
      </c>
      <c r="E106" s="19" t="s">
        <v>29</v>
      </c>
      <c r="F106" s="19"/>
      <c r="G106" s="19"/>
      <c r="H106" s="53">
        <v>1</v>
      </c>
      <c r="I106" s="20"/>
      <c r="J106" s="28"/>
      <c r="K106" s="28"/>
      <c r="L106" s="28"/>
      <c r="M106" s="28"/>
      <c r="N106" s="22"/>
      <c r="O106" s="69"/>
    </row>
    <row r="111" spans="1:16">
      <c r="A111" s="80"/>
    </row>
    <row r="112" spans="1:16">
      <c r="A112" s="80"/>
    </row>
  </sheetData>
  <mergeCells count="24">
    <mergeCell ref="B62:D62"/>
    <mergeCell ref="B72:C72"/>
    <mergeCell ref="N6:N9"/>
    <mergeCell ref="B6:B9"/>
    <mergeCell ref="C6:C9"/>
    <mergeCell ref="D6:D9"/>
    <mergeCell ref="E6:E9"/>
    <mergeCell ref="O6:O9"/>
    <mergeCell ref="F7:I7"/>
    <mergeCell ref="J7:M7"/>
    <mergeCell ref="F8:F9"/>
    <mergeCell ref="G8:G9"/>
    <mergeCell ref="H8:H9"/>
    <mergeCell ref="I8:I9"/>
    <mergeCell ref="J8:J9"/>
    <mergeCell ref="K8:K9"/>
    <mergeCell ref="F6:M6"/>
    <mergeCell ref="L8:L9"/>
    <mergeCell ref="M8:M9"/>
    <mergeCell ref="B1:C1"/>
    <mergeCell ref="I1:O1"/>
    <mergeCell ref="I2:O2"/>
    <mergeCell ref="B4:O4"/>
    <mergeCell ref="B5:O5"/>
  </mergeCells>
  <pageMargins left="0.24" right="0.19" top="0.25" bottom="0.36" header="0.2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7"/>
  <sheetViews>
    <sheetView tabSelected="1" topLeftCell="A4" workbookViewId="0">
      <pane ySplit="7" topLeftCell="A45" activePane="bottomLeft" state="frozen"/>
      <selection activeCell="A4" sqref="A4"/>
      <selection pane="bottomLeft" activeCell="U57" sqref="U57"/>
    </sheetView>
  </sheetViews>
  <sheetFormatPr defaultColWidth="9" defaultRowHeight="15"/>
  <cols>
    <col min="1" max="1" width="3.42578125" style="219" customWidth="1"/>
    <col min="2" max="2" width="17.85546875" style="219" customWidth="1"/>
    <col min="3" max="3" width="9.7109375" style="219" customWidth="1"/>
    <col min="4" max="4" width="8.140625" style="219" customWidth="1"/>
    <col min="5" max="5" width="5.42578125" style="219" customWidth="1"/>
    <col min="6" max="6" width="5.7109375" style="219" customWidth="1"/>
    <col min="7" max="7" width="7.85546875" style="219" customWidth="1"/>
    <col min="8" max="8" width="6" style="357" customWidth="1"/>
    <col min="9" max="9" width="6.28515625" style="357" customWidth="1"/>
    <col min="10" max="10" width="5.42578125" style="297" customWidth="1"/>
    <col min="11" max="11" width="5.140625" style="357" customWidth="1"/>
    <col min="12" max="12" width="5.5703125" style="297" customWidth="1"/>
    <col min="13" max="13" width="4.42578125" style="297" customWidth="1"/>
    <col min="14" max="14" width="5.7109375" style="297" customWidth="1"/>
    <col min="15" max="15" width="5.85546875" style="297" customWidth="1"/>
    <col min="16" max="16" width="4.42578125" style="357" customWidth="1"/>
    <col min="17" max="17" width="5.42578125" style="297" customWidth="1"/>
    <col min="18" max="18" width="7" style="297" customWidth="1"/>
    <col min="19" max="19" width="5.5703125" style="297" customWidth="1"/>
    <col min="20" max="20" width="9" style="219"/>
    <col min="21" max="21" width="25.7109375" style="380" customWidth="1"/>
    <col min="22" max="16384" width="9" style="219"/>
  </cols>
  <sheetData>
    <row r="1" spans="1:21" ht="18.75">
      <c r="A1" s="659" t="s">
        <v>0</v>
      </c>
      <c r="B1" s="659"/>
      <c r="C1" s="659"/>
      <c r="D1" s="659"/>
      <c r="E1" s="659"/>
      <c r="F1" s="202"/>
      <c r="G1" s="202"/>
      <c r="H1" s="202"/>
      <c r="I1" s="202"/>
      <c r="J1" s="150"/>
      <c r="K1" s="154"/>
      <c r="L1" s="150"/>
      <c r="M1" s="151"/>
      <c r="N1" s="657" t="s">
        <v>1</v>
      </c>
      <c r="O1" s="657"/>
      <c r="P1" s="657"/>
      <c r="Q1" s="657"/>
      <c r="R1" s="657"/>
      <c r="S1" s="657"/>
      <c r="T1" s="657"/>
      <c r="U1" s="657"/>
    </row>
    <row r="2" spans="1:21" ht="18.75">
      <c r="A2" s="657" t="s">
        <v>2</v>
      </c>
      <c r="B2" s="657"/>
      <c r="C2" s="657"/>
      <c r="D2" s="657"/>
      <c r="E2" s="657"/>
      <c r="F2" s="203"/>
      <c r="G2" s="203"/>
      <c r="H2" s="203"/>
      <c r="I2" s="203"/>
      <c r="J2" s="151"/>
      <c r="K2" s="155"/>
      <c r="L2" s="150"/>
      <c r="M2" s="151"/>
      <c r="N2" s="658" t="s">
        <v>3</v>
      </c>
      <c r="O2" s="658"/>
      <c r="P2" s="658"/>
      <c r="Q2" s="658"/>
      <c r="R2" s="658"/>
      <c r="S2" s="658"/>
      <c r="T2" s="658"/>
      <c r="U2" s="658"/>
    </row>
    <row r="3" spans="1:21" ht="18.75">
      <c r="A3" s="152"/>
      <c r="B3" s="152"/>
      <c r="C3" s="152"/>
      <c r="D3" s="152"/>
      <c r="E3" s="153"/>
      <c r="F3" s="153"/>
      <c r="G3" s="153"/>
      <c r="H3" s="154"/>
      <c r="I3" s="154"/>
      <c r="J3" s="150"/>
      <c r="K3" s="154"/>
      <c r="L3" s="150" t="s">
        <v>327</v>
      </c>
      <c r="M3" s="150"/>
      <c r="N3" s="150"/>
      <c r="O3" s="150"/>
      <c r="P3" s="154"/>
      <c r="Q3" s="150"/>
      <c r="R3" s="150"/>
      <c r="S3" s="150"/>
      <c r="T3" s="355"/>
      <c r="U3" s="375"/>
    </row>
    <row r="4" spans="1:21" ht="18.75">
      <c r="A4" s="658" t="s">
        <v>4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</row>
    <row r="5" spans="1:21" ht="18.75">
      <c r="A5" s="208"/>
      <c r="B5" s="208"/>
      <c r="C5" s="208"/>
      <c r="D5" s="208"/>
      <c r="E5" s="208"/>
      <c r="F5" s="208"/>
      <c r="G5" s="189"/>
      <c r="H5" s="155"/>
      <c r="I5" s="155"/>
      <c r="J5" s="151"/>
      <c r="K5" s="155"/>
      <c r="L5" s="151"/>
      <c r="M5" s="151"/>
      <c r="N5" s="151"/>
      <c r="O5" s="151"/>
      <c r="P5" s="155"/>
      <c r="Q5" s="151"/>
      <c r="R5" s="151"/>
      <c r="S5" s="151"/>
      <c r="T5" s="356"/>
      <c r="U5" s="375"/>
    </row>
    <row r="6" spans="1:21" ht="14.25" customHeight="1">
      <c r="A6" s="688" t="s">
        <v>5</v>
      </c>
      <c r="B6" s="688" t="s">
        <v>6</v>
      </c>
      <c r="C6" s="688" t="s">
        <v>7</v>
      </c>
      <c r="D6" s="691" t="s">
        <v>8</v>
      </c>
      <c r="E6" s="688" t="s">
        <v>9</v>
      </c>
      <c r="F6" s="682" t="s">
        <v>154</v>
      </c>
      <c r="G6" s="683"/>
      <c r="H6" s="670" t="s">
        <v>11</v>
      </c>
      <c r="I6" s="670"/>
      <c r="J6" s="670"/>
      <c r="K6" s="670"/>
      <c r="L6" s="670"/>
      <c r="M6" s="670"/>
      <c r="N6" s="670"/>
      <c r="O6" s="670"/>
      <c r="P6" s="670"/>
      <c r="Q6" s="670"/>
      <c r="R6" s="670"/>
      <c r="S6" s="670"/>
      <c r="T6" s="670"/>
      <c r="U6" s="671" t="s">
        <v>13</v>
      </c>
    </row>
    <row r="7" spans="1:21" ht="14.25" customHeight="1">
      <c r="A7" s="689"/>
      <c r="B7" s="689"/>
      <c r="C7" s="689"/>
      <c r="D7" s="689"/>
      <c r="E7" s="689"/>
      <c r="F7" s="684"/>
      <c r="G7" s="685"/>
      <c r="H7" s="665" t="s">
        <v>14</v>
      </c>
      <c r="I7" s="666"/>
      <c r="J7" s="667"/>
      <c r="K7" s="665" t="s">
        <v>224</v>
      </c>
      <c r="L7" s="666"/>
      <c r="M7" s="667"/>
      <c r="N7" s="665" t="s">
        <v>16</v>
      </c>
      <c r="O7" s="666"/>
      <c r="P7" s="666"/>
      <c r="Q7" s="667"/>
      <c r="R7" s="679" t="s">
        <v>153</v>
      </c>
      <c r="S7" s="676" t="s">
        <v>254</v>
      </c>
      <c r="T7" s="668" t="s">
        <v>19</v>
      </c>
      <c r="U7" s="672"/>
    </row>
    <row r="8" spans="1:21" ht="14.25" customHeight="1">
      <c r="A8" s="689"/>
      <c r="B8" s="689"/>
      <c r="C8" s="689"/>
      <c r="D8" s="689"/>
      <c r="E8" s="689"/>
      <c r="F8" s="686" t="s">
        <v>270</v>
      </c>
      <c r="G8" s="677" t="s">
        <v>9</v>
      </c>
      <c r="H8" s="663" t="s">
        <v>20</v>
      </c>
      <c r="I8" s="663" t="s">
        <v>21</v>
      </c>
      <c r="J8" s="668" t="s">
        <v>22</v>
      </c>
      <c r="K8" s="663" t="s">
        <v>20</v>
      </c>
      <c r="L8" s="692" t="s">
        <v>21</v>
      </c>
      <c r="M8" s="668" t="s">
        <v>22</v>
      </c>
      <c r="N8" s="692" t="s">
        <v>23</v>
      </c>
      <c r="O8" s="692" t="s">
        <v>21</v>
      </c>
      <c r="P8" s="675" t="s">
        <v>22</v>
      </c>
      <c r="Q8" s="675"/>
      <c r="R8" s="680"/>
      <c r="S8" s="677"/>
      <c r="T8" s="674"/>
      <c r="U8" s="672"/>
    </row>
    <row r="9" spans="1:21" ht="21.75" customHeight="1">
      <c r="A9" s="690"/>
      <c r="B9" s="690"/>
      <c r="C9" s="690"/>
      <c r="D9" s="690"/>
      <c r="E9" s="690"/>
      <c r="F9" s="687"/>
      <c r="G9" s="678"/>
      <c r="H9" s="664"/>
      <c r="I9" s="664"/>
      <c r="J9" s="669"/>
      <c r="K9" s="664"/>
      <c r="L9" s="693"/>
      <c r="M9" s="669"/>
      <c r="N9" s="693"/>
      <c r="O9" s="693"/>
      <c r="P9" s="312" t="s">
        <v>24</v>
      </c>
      <c r="Q9" s="157" t="s">
        <v>25</v>
      </c>
      <c r="R9" s="681"/>
      <c r="S9" s="678"/>
      <c r="T9" s="669"/>
      <c r="U9" s="673"/>
    </row>
    <row r="10" spans="1:21" ht="15.75" thickBot="1">
      <c r="A10" s="694" t="s">
        <v>281</v>
      </c>
      <c r="B10" s="694"/>
      <c r="C10" s="205"/>
      <c r="D10" s="205"/>
      <c r="E10" s="205"/>
      <c r="F10" s="205"/>
      <c r="G10" s="206"/>
      <c r="H10" s="172"/>
      <c r="I10" s="172"/>
      <c r="J10" s="173"/>
      <c r="L10" s="173"/>
      <c r="M10" s="174"/>
      <c r="N10" s="173"/>
      <c r="O10" s="173"/>
      <c r="P10" s="175"/>
      <c r="Q10" s="176"/>
      <c r="R10" s="176"/>
      <c r="S10" s="176"/>
      <c r="T10" s="206"/>
      <c r="U10" s="376"/>
    </row>
    <row r="11" spans="1:21" ht="15" customHeight="1" thickTop="1">
      <c r="A11" s="593">
        <v>1</v>
      </c>
      <c r="B11" s="594" t="s">
        <v>282</v>
      </c>
      <c r="C11" s="595" t="s">
        <v>283</v>
      </c>
      <c r="D11" s="595" t="s">
        <v>31</v>
      </c>
      <c r="E11" s="596">
        <v>4.4000000000000004</v>
      </c>
      <c r="F11" s="596"/>
      <c r="G11" s="595"/>
      <c r="H11" s="597">
        <v>0.5</v>
      </c>
      <c r="I11" s="597"/>
      <c r="J11" s="597"/>
      <c r="K11" s="598">
        <v>0.2</v>
      </c>
      <c r="L11" s="597">
        <v>0</v>
      </c>
      <c r="M11" s="597">
        <v>0.2</v>
      </c>
      <c r="N11" s="597">
        <v>60</v>
      </c>
      <c r="O11" s="597">
        <v>40</v>
      </c>
      <c r="P11" s="598">
        <v>20</v>
      </c>
      <c r="Q11" s="599">
        <f>(E11+J11)*P11%</f>
        <v>0.88000000000000012</v>
      </c>
      <c r="R11" s="600">
        <v>0.1</v>
      </c>
      <c r="S11" s="599"/>
      <c r="T11" s="601"/>
      <c r="U11" s="602" t="s">
        <v>354</v>
      </c>
    </row>
    <row r="12" spans="1:21" ht="14.25" customHeight="1">
      <c r="A12" s="603">
        <v>2</v>
      </c>
      <c r="B12" s="159" t="s">
        <v>284</v>
      </c>
      <c r="C12" s="158" t="s">
        <v>285</v>
      </c>
      <c r="D12" s="158">
        <v>6032</v>
      </c>
      <c r="E12" s="146">
        <v>2.66</v>
      </c>
      <c r="F12" s="146"/>
      <c r="G12" s="163"/>
      <c r="H12" s="160"/>
      <c r="I12" s="160"/>
      <c r="J12" s="160" t="s">
        <v>70</v>
      </c>
      <c r="K12" s="358">
        <v>0.2</v>
      </c>
      <c r="L12" s="160">
        <v>0</v>
      </c>
      <c r="M12" s="160">
        <v>0.2</v>
      </c>
      <c r="N12" s="160"/>
      <c r="O12" s="160"/>
      <c r="P12" s="358"/>
      <c r="Q12" s="161" t="s">
        <v>70</v>
      </c>
      <c r="R12" s="188"/>
      <c r="S12" s="161"/>
      <c r="T12" s="162"/>
      <c r="U12" s="604" t="s">
        <v>339</v>
      </c>
    </row>
    <row r="13" spans="1:21" ht="14.25" customHeight="1">
      <c r="A13" s="603">
        <v>3</v>
      </c>
      <c r="B13" s="159" t="s">
        <v>286</v>
      </c>
      <c r="C13" s="164" t="s">
        <v>287</v>
      </c>
      <c r="D13" s="158" t="s">
        <v>288</v>
      </c>
      <c r="E13" s="146">
        <v>2.67</v>
      </c>
      <c r="F13" s="146"/>
      <c r="G13" s="163"/>
      <c r="H13" s="160">
        <v>0</v>
      </c>
      <c r="I13" s="160">
        <v>0.3</v>
      </c>
      <c r="J13" s="160">
        <f t="shared" ref="J13:J58" si="0">H13-I13</f>
        <v>-0.3</v>
      </c>
      <c r="K13" s="358"/>
      <c r="L13" s="160"/>
      <c r="M13" s="160"/>
      <c r="N13" s="160"/>
      <c r="O13" s="160"/>
      <c r="P13" s="358"/>
      <c r="Q13" s="161" t="s">
        <v>70</v>
      </c>
      <c r="R13" s="188"/>
      <c r="S13" s="161"/>
      <c r="T13" s="162"/>
      <c r="U13" s="604"/>
    </row>
    <row r="14" spans="1:21" ht="14.25" customHeight="1">
      <c r="A14" s="603">
        <v>4</v>
      </c>
      <c r="B14" s="159" t="s">
        <v>235</v>
      </c>
      <c r="C14" s="158" t="s">
        <v>289</v>
      </c>
      <c r="D14" s="158" t="s">
        <v>29</v>
      </c>
      <c r="E14" s="146">
        <v>4.0599999999999996</v>
      </c>
      <c r="F14" s="311">
        <v>6</v>
      </c>
      <c r="G14" s="163">
        <f>E14*6%</f>
        <v>0.24359999999999996</v>
      </c>
      <c r="H14" s="160">
        <v>0.3</v>
      </c>
      <c r="I14" s="160">
        <v>0.4</v>
      </c>
      <c r="J14" s="160">
        <f t="shared" si="0"/>
        <v>-0.10000000000000003</v>
      </c>
      <c r="K14" s="358"/>
      <c r="L14" s="160"/>
      <c r="M14" s="160"/>
      <c r="N14" s="160">
        <v>40</v>
      </c>
      <c r="O14" s="160"/>
      <c r="P14" s="358"/>
      <c r="Q14" s="161" t="s">
        <v>70</v>
      </c>
      <c r="R14" s="188"/>
      <c r="S14" s="161"/>
      <c r="T14" s="162"/>
      <c r="U14" s="604"/>
    </row>
    <row r="15" spans="1:21" ht="14.25" customHeight="1">
      <c r="A15" s="603">
        <v>5</v>
      </c>
      <c r="B15" s="159" t="s">
        <v>48</v>
      </c>
      <c r="C15" s="164">
        <v>25802</v>
      </c>
      <c r="D15" s="158" t="s">
        <v>29</v>
      </c>
      <c r="E15" s="146">
        <v>3.46</v>
      </c>
      <c r="F15" s="146"/>
      <c r="G15" s="163"/>
      <c r="H15" s="160">
        <v>0.3</v>
      </c>
      <c r="I15" s="160">
        <v>0.3</v>
      </c>
      <c r="J15" s="160">
        <f t="shared" si="0"/>
        <v>0</v>
      </c>
      <c r="K15" s="358">
        <v>0.2</v>
      </c>
      <c r="L15" s="160">
        <v>0</v>
      </c>
      <c r="M15" s="160">
        <v>0.2</v>
      </c>
      <c r="N15" s="160"/>
      <c r="O15" s="160"/>
      <c r="P15" s="358"/>
      <c r="Q15" s="338"/>
      <c r="R15" s="359"/>
      <c r="S15" s="188">
        <v>0.4</v>
      </c>
      <c r="T15" s="162"/>
      <c r="U15" s="604"/>
    </row>
    <row r="16" spans="1:21" ht="14.25" customHeight="1">
      <c r="A16" s="603">
        <v>6</v>
      </c>
      <c r="B16" s="159" t="s">
        <v>290</v>
      </c>
      <c r="C16" s="164">
        <v>26368</v>
      </c>
      <c r="D16" s="165" t="s">
        <v>210</v>
      </c>
      <c r="E16" s="146">
        <v>2.91</v>
      </c>
      <c r="F16" s="146"/>
      <c r="G16" s="163"/>
      <c r="H16" s="160">
        <v>0</v>
      </c>
      <c r="I16" s="160">
        <v>0.3</v>
      </c>
      <c r="J16" s="160">
        <f t="shared" si="0"/>
        <v>-0.3</v>
      </c>
      <c r="K16" s="358"/>
      <c r="L16" s="160" t="s">
        <v>70</v>
      </c>
      <c r="M16" s="160"/>
      <c r="N16" s="160">
        <v>40</v>
      </c>
      <c r="O16" s="160" t="s">
        <v>70</v>
      </c>
      <c r="P16" s="358"/>
      <c r="Q16" s="161" t="s">
        <v>70</v>
      </c>
      <c r="R16" s="188"/>
      <c r="S16" s="161"/>
      <c r="T16" s="162" t="s">
        <v>70</v>
      </c>
      <c r="U16" s="604"/>
    </row>
    <row r="17" spans="1:21">
      <c r="A17" s="603">
        <v>7</v>
      </c>
      <c r="B17" s="159" t="s">
        <v>303</v>
      </c>
      <c r="C17" s="158" t="s">
        <v>304</v>
      </c>
      <c r="D17" s="158" t="s">
        <v>31</v>
      </c>
      <c r="E17" s="146">
        <v>3.33</v>
      </c>
      <c r="F17" s="146"/>
      <c r="G17" s="163"/>
      <c r="H17" s="160">
        <v>0.4</v>
      </c>
      <c r="I17" s="160"/>
      <c r="J17" s="149"/>
      <c r="K17" s="358">
        <v>0.4</v>
      </c>
      <c r="L17" s="160">
        <v>0</v>
      </c>
      <c r="M17" s="160">
        <v>0.4</v>
      </c>
      <c r="N17" s="160">
        <v>70</v>
      </c>
      <c r="O17" s="160"/>
      <c r="P17" s="358"/>
      <c r="Q17" s="161" t="s">
        <v>70</v>
      </c>
      <c r="R17" s="188"/>
      <c r="S17" s="161"/>
      <c r="T17" s="162"/>
      <c r="U17" s="604" t="s">
        <v>340</v>
      </c>
    </row>
    <row r="18" spans="1:21" ht="14.25" customHeight="1">
      <c r="A18" s="603">
        <v>8</v>
      </c>
      <c r="B18" s="159" t="s">
        <v>291</v>
      </c>
      <c r="C18" s="164">
        <v>32633</v>
      </c>
      <c r="D18" s="158" t="s">
        <v>38</v>
      </c>
      <c r="E18" s="146">
        <v>2.46</v>
      </c>
      <c r="F18" s="146"/>
      <c r="G18" s="163"/>
      <c r="H18" s="160"/>
      <c r="I18" s="160"/>
      <c r="J18" s="160"/>
      <c r="K18" s="358">
        <v>0.4</v>
      </c>
      <c r="L18" s="160">
        <v>0</v>
      </c>
      <c r="M18" s="160">
        <v>0.4</v>
      </c>
      <c r="N18" s="160">
        <v>70</v>
      </c>
      <c r="O18" s="160"/>
      <c r="P18" s="358"/>
      <c r="Q18" s="161" t="s">
        <v>70</v>
      </c>
      <c r="R18" s="188"/>
      <c r="S18" s="161"/>
      <c r="T18" s="162"/>
      <c r="U18" s="604" t="s">
        <v>341</v>
      </c>
    </row>
    <row r="19" spans="1:21" ht="15" customHeight="1">
      <c r="A19" s="603">
        <v>9</v>
      </c>
      <c r="B19" s="159" t="s">
        <v>292</v>
      </c>
      <c r="C19" s="164">
        <v>32479</v>
      </c>
      <c r="D19" s="158" t="s">
        <v>38</v>
      </c>
      <c r="E19" s="146">
        <v>2.46</v>
      </c>
      <c r="F19" s="146"/>
      <c r="G19" s="163"/>
      <c r="H19" s="160"/>
      <c r="I19" s="160"/>
      <c r="J19" s="160"/>
      <c r="K19" s="358" t="s">
        <v>70</v>
      </c>
      <c r="L19" s="160"/>
      <c r="M19" s="160"/>
      <c r="N19" s="160">
        <v>50</v>
      </c>
      <c r="O19" s="160"/>
      <c r="P19" s="358"/>
      <c r="Q19" s="161">
        <f t="shared" ref="Q19:Q59" si="1">(E19+J19)*P19%</f>
        <v>0</v>
      </c>
      <c r="R19" s="188"/>
      <c r="S19" s="161"/>
      <c r="T19" s="162"/>
      <c r="U19" s="604"/>
    </row>
    <row r="20" spans="1:21" ht="27" customHeight="1">
      <c r="A20" s="603">
        <v>10</v>
      </c>
      <c r="B20" s="159" t="s">
        <v>355</v>
      </c>
      <c r="C20" s="164">
        <v>30766</v>
      </c>
      <c r="D20" s="158" t="s">
        <v>31</v>
      </c>
      <c r="E20" s="146">
        <v>2.67</v>
      </c>
      <c r="F20" s="146"/>
      <c r="G20" s="163"/>
      <c r="H20" s="160"/>
      <c r="I20" s="160"/>
      <c r="J20" s="160"/>
      <c r="K20" s="358"/>
      <c r="L20" s="160"/>
      <c r="M20" s="160"/>
      <c r="N20" s="160">
        <v>60</v>
      </c>
      <c r="O20" s="160">
        <v>50</v>
      </c>
      <c r="P20" s="358">
        <v>10</v>
      </c>
      <c r="Q20" s="161">
        <f t="shared" si="1"/>
        <v>0.26700000000000002</v>
      </c>
      <c r="R20" s="188">
        <v>0.3</v>
      </c>
      <c r="S20" s="161"/>
      <c r="T20" s="162"/>
      <c r="U20" s="605" t="s">
        <v>356</v>
      </c>
    </row>
    <row r="21" spans="1:21" ht="14.25" customHeight="1">
      <c r="A21" s="603">
        <v>11</v>
      </c>
      <c r="B21" s="159" t="s">
        <v>293</v>
      </c>
      <c r="C21" s="164">
        <v>32419</v>
      </c>
      <c r="D21" s="158" t="s">
        <v>38</v>
      </c>
      <c r="E21" s="146">
        <v>2.66</v>
      </c>
      <c r="F21" s="146"/>
      <c r="G21" s="163"/>
      <c r="H21" s="160">
        <v>0</v>
      </c>
      <c r="I21" s="160">
        <v>0.3</v>
      </c>
      <c r="J21" s="160">
        <f t="shared" si="0"/>
        <v>-0.3</v>
      </c>
      <c r="K21" s="358"/>
      <c r="L21" s="160"/>
      <c r="M21" s="160"/>
      <c r="N21" s="160">
        <v>60</v>
      </c>
      <c r="O21" s="160">
        <v>40</v>
      </c>
      <c r="P21" s="358">
        <v>20</v>
      </c>
      <c r="Q21" s="161">
        <f t="shared" si="1"/>
        <v>0.47200000000000009</v>
      </c>
      <c r="R21" s="188">
        <v>0.3</v>
      </c>
      <c r="S21" s="161"/>
      <c r="T21" s="162"/>
      <c r="U21" s="604" t="s">
        <v>342</v>
      </c>
    </row>
    <row r="22" spans="1:21" ht="14.25" customHeight="1">
      <c r="A22" s="603">
        <v>12</v>
      </c>
      <c r="B22" s="159" t="s">
        <v>294</v>
      </c>
      <c r="C22" s="158" t="s">
        <v>295</v>
      </c>
      <c r="D22" s="158" t="s">
        <v>29</v>
      </c>
      <c r="E22" s="146">
        <v>2.67</v>
      </c>
      <c r="F22" s="146"/>
      <c r="G22" s="163"/>
      <c r="H22" s="160"/>
      <c r="I22" s="160"/>
      <c r="J22" s="160"/>
      <c r="K22" s="358">
        <v>0.2</v>
      </c>
      <c r="L22" s="160">
        <v>0</v>
      </c>
      <c r="M22" s="160">
        <v>0.2</v>
      </c>
      <c r="N22" s="160">
        <v>50</v>
      </c>
      <c r="O22" s="160">
        <v>40</v>
      </c>
      <c r="P22" s="358">
        <v>10</v>
      </c>
      <c r="Q22" s="161">
        <f t="shared" si="1"/>
        <v>0.26700000000000002</v>
      </c>
      <c r="R22" s="188"/>
      <c r="S22" s="161"/>
      <c r="T22" s="162"/>
      <c r="U22" s="604" t="s">
        <v>343</v>
      </c>
    </row>
    <row r="23" spans="1:21" ht="14.25" customHeight="1">
      <c r="A23" s="603">
        <v>13</v>
      </c>
      <c r="B23" s="159" t="s">
        <v>296</v>
      </c>
      <c r="C23" s="158" t="s">
        <v>297</v>
      </c>
      <c r="D23" s="158" t="s">
        <v>29</v>
      </c>
      <c r="E23" s="146">
        <v>3.46</v>
      </c>
      <c r="F23" s="146"/>
      <c r="G23" s="163"/>
      <c r="H23" s="160"/>
      <c r="I23" s="160"/>
      <c r="J23" s="160"/>
      <c r="K23" s="358"/>
      <c r="L23" s="160">
        <v>0.2</v>
      </c>
      <c r="M23" s="160"/>
      <c r="N23" s="160">
        <v>60</v>
      </c>
      <c r="O23" s="160">
        <v>50</v>
      </c>
      <c r="P23" s="358">
        <v>10</v>
      </c>
      <c r="Q23" s="161">
        <f t="shared" si="1"/>
        <v>0.34600000000000003</v>
      </c>
      <c r="R23" s="188">
        <v>0.3</v>
      </c>
      <c r="S23" s="161"/>
      <c r="T23" s="162"/>
      <c r="U23" s="604" t="s">
        <v>342</v>
      </c>
    </row>
    <row r="24" spans="1:21">
      <c r="A24" s="603">
        <v>14</v>
      </c>
      <c r="B24" s="159" t="s">
        <v>298</v>
      </c>
      <c r="C24" s="164">
        <v>32051</v>
      </c>
      <c r="D24" s="158" t="s">
        <v>38</v>
      </c>
      <c r="E24" s="146">
        <v>2.92</v>
      </c>
      <c r="F24" s="146"/>
      <c r="G24" s="163"/>
      <c r="H24" s="160">
        <v>0.3</v>
      </c>
      <c r="I24" s="160"/>
      <c r="J24" s="160"/>
      <c r="K24" s="358">
        <v>0.2</v>
      </c>
      <c r="L24" s="160">
        <v>0</v>
      </c>
      <c r="M24" s="160">
        <v>0.2</v>
      </c>
      <c r="N24" s="160">
        <v>50</v>
      </c>
      <c r="O24" s="160"/>
      <c r="P24" s="358"/>
      <c r="Q24" s="161">
        <f t="shared" si="1"/>
        <v>0</v>
      </c>
      <c r="R24" s="188"/>
      <c r="S24" s="161"/>
      <c r="T24" s="162"/>
      <c r="U24" s="604" t="s">
        <v>344</v>
      </c>
    </row>
    <row r="25" spans="1:21">
      <c r="A25" s="603">
        <v>15</v>
      </c>
      <c r="B25" s="159" t="s">
        <v>299</v>
      </c>
      <c r="C25" s="158" t="s">
        <v>300</v>
      </c>
      <c r="D25" s="158" t="s">
        <v>29</v>
      </c>
      <c r="E25" s="146">
        <v>4.0599999999999996</v>
      </c>
      <c r="F25" s="311">
        <v>6</v>
      </c>
      <c r="G25" s="163">
        <f>E25*F25%</f>
        <v>0.24359999999999996</v>
      </c>
      <c r="H25" s="160">
        <v>0</v>
      </c>
      <c r="I25" s="160"/>
      <c r="J25" s="160"/>
      <c r="K25" s="358">
        <v>0.2</v>
      </c>
      <c r="L25" s="160">
        <v>0</v>
      </c>
      <c r="M25" s="160">
        <v>0.2</v>
      </c>
      <c r="N25" s="160">
        <v>50</v>
      </c>
      <c r="O25" s="160">
        <v>40</v>
      </c>
      <c r="P25" s="358">
        <v>10</v>
      </c>
      <c r="Q25" s="161">
        <f t="shared" si="1"/>
        <v>0.40599999999999997</v>
      </c>
      <c r="R25" s="188"/>
      <c r="S25" s="161"/>
      <c r="T25" s="162"/>
      <c r="U25" s="604" t="s">
        <v>346</v>
      </c>
    </row>
    <row r="26" spans="1:21">
      <c r="A26" s="603">
        <v>16</v>
      </c>
      <c r="B26" s="159" t="s">
        <v>357</v>
      </c>
      <c r="C26" s="164">
        <v>32180</v>
      </c>
      <c r="D26" s="158" t="s">
        <v>38</v>
      </c>
      <c r="E26" s="146">
        <v>2.46</v>
      </c>
      <c r="F26" s="311"/>
      <c r="G26" s="163"/>
      <c r="H26" s="160"/>
      <c r="I26" s="160"/>
      <c r="J26" s="160"/>
      <c r="K26" s="358">
        <v>0.2</v>
      </c>
      <c r="L26" s="160">
        <v>0</v>
      </c>
      <c r="M26" s="160">
        <v>0.2</v>
      </c>
      <c r="N26" s="160"/>
      <c r="O26" s="160"/>
      <c r="P26" s="358"/>
      <c r="Q26" s="161"/>
      <c r="R26" s="188"/>
      <c r="S26" s="161"/>
      <c r="T26" s="162"/>
      <c r="U26" s="604" t="s">
        <v>347</v>
      </c>
    </row>
    <row r="27" spans="1:21">
      <c r="A27" s="603">
        <v>17</v>
      </c>
      <c r="B27" s="159" t="s">
        <v>170</v>
      </c>
      <c r="C27" s="158" t="s">
        <v>301</v>
      </c>
      <c r="D27" s="158" t="s">
        <v>29</v>
      </c>
      <c r="E27" s="146">
        <v>2.86</v>
      </c>
      <c r="F27" s="146"/>
      <c r="G27" s="163"/>
      <c r="H27" s="160"/>
      <c r="I27" s="160"/>
      <c r="J27" s="160"/>
      <c r="K27" s="358">
        <v>0.2</v>
      </c>
      <c r="L27" s="160">
        <v>0</v>
      </c>
      <c r="M27" s="160">
        <v>0.2</v>
      </c>
      <c r="N27" s="160">
        <v>40</v>
      </c>
      <c r="O27" s="160"/>
      <c r="P27" s="358"/>
      <c r="Q27" s="161">
        <f t="shared" si="1"/>
        <v>0</v>
      </c>
      <c r="R27" s="188"/>
      <c r="S27" s="161"/>
      <c r="T27" s="162"/>
      <c r="U27" s="604" t="s">
        <v>347</v>
      </c>
    </row>
    <row r="28" spans="1:21">
      <c r="A28" s="603">
        <v>18</v>
      </c>
      <c r="B28" s="159" t="s">
        <v>214</v>
      </c>
      <c r="C28" s="164">
        <v>24752</v>
      </c>
      <c r="D28" s="158" t="s">
        <v>29</v>
      </c>
      <c r="E28" s="146">
        <v>4.0599999999999996</v>
      </c>
      <c r="F28" s="311">
        <v>10</v>
      </c>
      <c r="G28" s="163">
        <f t="shared" ref="G28:G58" si="2">E28*F28%</f>
        <v>0.40599999999999997</v>
      </c>
      <c r="H28" s="360">
        <v>0</v>
      </c>
      <c r="I28" s="160">
        <v>0.3</v>
      </c>
      <c r="J28" s="160">
        <f t="shared" si="0"/>
        <v>-0.3</v>
      </c>
      <c r="K28" s="358"/>
      <c r="L28" s="160"/>
      <c r="M28" s="160"/>
      <c r="N28" s="160">
        <v>40</v>
      </c>
      <c r="O28" s="160"/>
      <c r="P28" s="358"/>
      <c r="Q28" s="161">
        <f t="shared" si="1"/>
        <v>0</v>
      </c>
      <c r="R28" s="188"/>
      <c r="S28" s="161"/>
      <c r="T28" s="162"/>
      <c r="U28" s="604"/>
    </row>
    <row r="29" spans="1:21">
      <c r="A29" s="603">
        <v>19</v>
      </c>
      <c r="B29" s="159" t="s">
        <v>302</v>
      </c>
      <c r="C29" s="164">
        <v>30873</v>
      </c>
      <c r="D29" s="158" t="s">
        <v>29</v>
      </c>
      <c r="E29" s="146">
        <v>2.67</v>
      </c>
      <c r="F29" s="146"/>
      <c r="G29" s="163"/>
      <c r="H29" s="160">
        <v>0.3</v>
      </c>
      <c r="I29" s="160">
        <v>0</v>
      </c>
      <c r="J29" s="160">
        <f t="shared" si="0"/>
        <v>0.3</v>
      </c>
      <c r="K29" s="358"/>
      <c r="L29" s="160"/>
      <c r="M29" s="160"/>
      <c r="N29" s="160">
        <v>40</v>
      </c>
      <c r="O29" s="160"/>
      <c r="P29" s="358"/>
      <c r="Q29" s="161">
        <f t="shared" si="1"/>
        <v>0</v>
      </c>
      <c r="R29" s="188"/>
      <c r="S29" s="161"/>
      <c r="T29" s="162"/>
      <c r="U29" s="604"/>
    </row>
    <row r="30" spans="1:21">
      <c r="A30" s="603">
        <v>20</v>
      </c>
      <c r="B30" s="159" t="s">
        <v>93</v>
      </c>
      <c r="C30" s="158" t="s">
        <v>305</v>
      </c>
      <c r="D30" s="158" t="s">
        <v>29</v>
      </c>
      <c r="E30" s="146">
        <v>4.0599999999999996</v>
      </c>
      <c r="F30" s="311">
        <v>9</v>
      </c>
      <c r="G30" s="163">
        <f t="shared" si="2"/>
        <v>0.36539999999999995</v>
      </c>
      <c r="H30" s="160">
        <v>0.3</v>
      </c>
      <c r="I30" s="160">
        <v>0</v>
      </c>
      <c r="J30" s="160">
        <f t="shared" si="0"/>
        <v>0.3</v>
      </c>
      <c r="K30" s="358"/>
      <c r="L30" s="160"/>
      <c r="M30" s="160"/>
      <c r="N30" s="160">
        <v>40</v>
      </c>
      <c r="O30" s="160"/>
      <c r="P30" s="358"/>
      <c r="Q30" s="161">
        <f t="shared" si="1"/>
        <v>0</v>
      </c>
      <c r="R30" s="188"/>
      <c r="S30" s="161"/>
      <c r="T30" s="162"/>
      <c r="U30" s="604"/>
    </row>
    <row r="31" spans="1:21">
      <c r="A31" s="603">
        <v>21</v>
      </c>
      <c r="B31" s="177" t="s">
        <v>306</v>
      </c>
      <c r="C31" s="178" t="s">
        <v>371</v>
      </c>
      <c r="D31" s="144" t="s">
        <v>31</v>
      </c>
      <c r="E31" s="179">
        <v>3</v>
      </c>
      <c r="F31" s="179"/>
      <c r="G31" s="859"/>
      <c r="H31" s="149">
        <v>0.4</v>
      </c>
      <c r="I31" s="149"/>
      <c r="J31" s="149"/>
      <c r="K31" s="361">
        <v>0.2</v>
      </c>
      <c r="L31" s="149">
        <v>0</v>
      </c>
      <c r="M31" s="149">
        <v>0.2</v>
      </c>
      <c r="N31" s="149">
        <v>60</v>
      </c>
      <c r="O31" s="149">
        <v>40</v>
      </c>
      <c r="P31" s="361">
        <v>20</v>
      </c>
      <c r="Q31" s="860">
        <f t="shared" si="1"/>
        <v>0.60000000000000009</v>
      </c>
      <c r="R31" s="861">
        <v>0.3</v>
      </c>
      <c r="S31" s="860"/>
      <c r="T31" s="145"/>
      <c r="U31" s="606"/>
    </row>
    <row r="32" spans="1:21">
      <c r="A32" s="603">
        <v>22</v>
      </c>
      <c r="B32" s="177" t="s">
        <v>307</v>
      </c>
      <c r="C32" s="178">
        <v>23892</v>
      </c>
      <c r="D32" s="144" t="s">
        <v>36</v>
      </c>
      <c r="E32" s="179">
        <v>4.0599999999999996</v>
      </c>
      <c r="F32" s="862">
        <v>11</v>
      </c>
      <c r="G32" s="859">
        <f t="shared" si="2"/>
        <v>0.44659999999999994</v>
      </c>
      <c r="H32" s="149"/>
      <c r="I32" s="149"/>
      <c r="J32" s="149"/>
      <c r="K32" s="361">
        <v>0.2</v>
      </c>
      <c r="L32" s="149">
        <v>0</v>
      </c>
      <c r="M32" s="149">
        <v>0.2</v>
      </c>
      <c r="N32" s="149">
        <v>40</v>
      </c>
      <c r="O32" s="149"/>
      <c r="P32" s="361"/>
      <c r="Q32" s="860">
        <f t="shared" si="1"/>
        <v>0</v>
      </c>
      <c r="R32" s="861"/>
      <c r="S32" s="860"/>
      <c r="T32" s="145"/>
      <c r="U32" s="606"/>
    </row>
    <row r="33" spans="1:21">
      <c r="A33" s="603">
        <v>23</v>
      </c>
      <c r="B33" s="177" t="s">
        <v>308</v>
      </c>
      <c r="C33" s="178">
        <v>25123</v>
      </c>
      <c r="D33" s="144" t="s">
        <v>36</v>
      </c>
      <c r="E33" s="179">
        <v>4.0599999999999996</v>
      </c>
      <c r="F33" s="862">
        <v>8</v>
      </c>
      <c r="G33" s="859">
        <f t="shared" si="2"/>
        <v>0.32479999999999998</v>
      </c>
      <c r="H33" s="149"/>
      <c r="I33" s="149"/>
      <c r="J33" s="149"/>
      <c r="K33" s="361">
        <v>0.2</v>
      </c>
      <c r="L33" s="149">
        <v>0</v>
      </c>
      <c r="M33" s="149">
        <v>0.2</v>
      </c>
      <c r="N33" s="149">
        <v>60</v>
      </c>
      <c r="O33" s="149">
        <v>40</v>
      </c>
      <c r="P33" s="361">
        <v>20</v>
      </c>
      <c r="Q33" s="860">
        <f t="shared" si="1"/>
        <v>0.81199999999999994</v>
      </c>
      <c r="R33" s="861">
        <v>0.3</v>
      </c>
      <c r="S33" s="860"/>
      <c r="T33" s="145"/>
      <c r="U33" s="606"/>
    </row>
    <row r="34" spans="1:21">
      <c r="A34" s="603">
        <v>24</v>
      </c>
      <c r="B34" s="177" t="s">
        <v>309</v>
      </c>
      <c r="C34" s="144" t="s">
        <v>310</v>
      </c>
      <c r="D34" s="144" t="s">
        <v>36</v>
      </c>
      <c r="E34" s="179">
        <v>2.46</v>
      </c>
      <c r="F34" s="179"/>
      <c r="G34" s="859"/>
      <c r="H34" s="149">
        <v>0.3</v>
      </c>
      <c r="I34" s="149">
        <v>0</v>
      </c>
      <c r="J34" s="149">
        <f t="shared" si="0"/>
        <v>0.3</v>
      </c>
      <c r="K34" s="361">
        <v>0.2</v>
      </c>
      <c r="L34" s="149">
        <v>0</v>
      </c>
      <c r="M34" s="149">
        <v>0.2</v>
      </c>
      <c r="N34" s="149">
        <v>60</v>
      </c>
      <c r="O34" s="149">
        <v>40</v>
      </c>
      <c r="P34" s="361">
        <v>20</v>
      </c>
      <c r="Q34" s="860">
        <f t="shared" si="1"/>
        <v>0.55199999999999994</v>
      </c>
      <c r="R34" s="861">
        <v>0.3</v>
      </c>
      <c r="S34" s="860"/>
      <c r="T34" s="145"/>
      <c r="U34" s="606"/>
    </row>
    <row r="35" spans="1:21">
      <c r="A35" s="603">
        <v>25</v>
      </c>
      <c r="B35" s="177" t="s">
        <v>171</v>
      </c>
      <c r="C35" s="144" t="s">
        <v>311</v>
      </c>
      <c r="D35" s="144" t="s">
        <v>36</v>
      </c>
      <c r="E35" s="179">
        <v>2.86</v>
      </c>
      <c r="F35" s="179"/>
      <c r="G35" s="859"/>
      <c r="H35" s="149"/>
      <c r="I35" s="149"/>
      <c r="J35" s="149"/>
      <c r="K35" s="361">
        <v>0.2</v>
      </c>
      <c r="L35" s="149">
        <v>0</v>
      </c>
      <c r="M35" s="149">
        <v>0.2</v>
      </c>
      <c r="N35" s="149">
        <v>40</v>
      </c>
      <c r="O35" s="149"/>
      <c r="P35" s="361"/>
      <c r="Q35" s="860">
        <f t="shared" si="1"/>
        <v>0</v>
      </c>
      <c r="R35" s="861"/>
      <c r="S35" s="860"/>
      <c r="T35" s="145"/>
      <c r="U35" s="606"/>
    </row>
    <row r="36" spans="1:21">
      <c r="A36" s="603">
        <v>26</v>
      </c>
      <c r="B36" s="159" t="s">
        <v>312</v>
      </c>
      <c r="C36" s="164">
        <v>26487</v>
      </c>
      <c r="D36" s="158" t="s">
        <v>210</v>
      </c>
      <c r="E36" s="146">
        <v>4.0599999999999996</v>
      </c>
      <c r="F36" s="311">
        <v>7</v>
      </c>
      <c r="G36" s="163">
        <f t="shared" si="2"/>
        <v>0.28420000000000001</v>
      </c>
      <c r="H36" s="360">
        <v>0</v>
      </c>
      <c r="I36" s="160">
        <v>0.4</v>
      </c>
      <c r="J36" s="160">
        <f t="shared" si="0"/>
        <v>-0.4</v>
      </c>
      <c r="K36" s="358"/>
      <c r="L36" s="160">
        <v>0.3</v>
      </c>
      <c r="M36" s="160"/>
      <c r="N36" s="160">
        <v>70</v>
      </c>
      <c r="O36" s="160">
        <v>0.3</v>
      </c>
      <c r="P36" s="358"/>
      <c r="Q36" s="161">
        <f t="shared" si="1"/>
        <v>0</v>
      </c>
      <c r="R36" s="188"/>
      <c r="S36" s="161"/>
      <c r="T36" s="162"/>
      <c r="U36" s="604"/>
    </row>
    <row r="37" spans="1:21">
      <c r="A37" s="603">
        <v>27</v>
      </c>
      <c r="B37" s="159" t="s">
        <v>313</v>
      </c>
      <c r="C37" s="158" t="s">
        <v>314</v>
      </c>
      <c r="D37" s="158" t="s">
        <v>31</v>
      </c>
      <c r="E37" s="146">
        <v>3.33</v>
      </c>
      <c r="F37" s="146"/>
      <c r="G37" s="163"/>
      <c r="H37" s="360">
        <v>0.4</v>
      </c>
      <c r="I37" s="160">
        <v>0.3</v>
      </c>
      <c r="J37" s="160">
        <f t="shared" si="0"/>
        <v>0.10000000000000003</v>
      </c>
      <c r="K37" s="358"/>
      <c r="L37" s="160">
        <v>0.4</v>
      </c>
      <c r="M37" s="160"/>
      <c r="N37" s="160">
        <v>40</v>
      </c>
      <c r="O37" s="160">
        <v>0.4</v>
      </c>
      <c r="P37" s="358"/>
      <c r="Q37" s="161">
        <f t="shared" si="1"/>
        <v>0</v>
      </c>
      <c r="R37" s="188"/>
      <c r="S37" s="161"/>
      <c r="T37" s="162"/>
      <c r="U37" s="604"/>
    </row>
    <row r="38" spans="1:21" s="362" customFormat="1">
      <c r="A38" s="603">
        <v>28</v>
      </c>
      <c r="B38" s="177" t="s">
        <v>175</v>
      </c>
      <c r="C38" s="178">
        <v>33604</v>
      </c>
      <c r="D38" s="144" t="s">
        <v>176</v>
      </c>
      <c r="E38" s="179">
        <v>2.34</v>
      </c>
      <c r="F38" s="179"/>
      <c r="G38" s="163"/>
      <c r="H38" s="149"/>
      <c r="I38" s="149"/>
      <c r="J38" s="149"/>
      <c r="K38" s="361"/>
      <c r="L38" s="149">
        <v>0.2</v>
      </c>
      <c r="M38" s="149"/>
      <c r="N38" s="149">
        <v>60</v>
      </c>
      <c r="O38" s="149">
        <v>0.2</v>
      </c>
      <c r="P38" s="361"/>
      <c r="Q38" s="161">
        <f t="shared" si="1"/>
        <v>0</v>
      </c>
      <c r="R38" s="188"/>
      <c r="S38" s="161"/>
      <c r="T38" s="145"/>
      <c r="U38" s="606"/>
    </row>
    <row r="39" spans="1:21">
      <c r="A39" s="603">
        <v>29</v>
      </c>
      <c r="B39" s="159" t="s">
        <v>315</v>
      </c>
      <c r="C39" s="164">
        <v>29718</v>
      </c>
      <c r="D39" s="158" t="s">
        <v>210</v>
      </c>
      <c r="E39" s="146">
        <v>3.06</v>
      </c>
      <c r="F39" s="146"/>
      <c r="G39" s="163"/>
      <c r="H39" s="160">
        <v>0.3</v>
      </c>
      <c r="I39" s="160">
        <v>0</v>
      </c>
      <c r="J39" s="160">
        <f t="shared" si="0"/>
        <v>0.3</v>
      </c>
      <c r="K39" s="358"/>
      <c r="L39" s="160">
        <v>0.2</v>
      </c>
      <c r="M39" s="160"/>
      <c r="N39" s="160">
        <v>70</v>
      </c>
      <c r="O39" s="160"/>
      <c r="P39" s="358"/>
      <c r="Q39" s="161">
        <f t="shared" si="1"/>
        <v>0</v>
      </c>
      <c r="R39" s="188"/>
      <c r="S39" s="161"/>
      <c r="T39" s="162"/>
      <c r="U39" s="604"/>
    </row>
    <row r="40" spans="1:21">
      <c r="A40" s="603">
        <v>30</v>
      </c>
      <c r="B40" s="159" t="s">
        <v>316</v>
      </c>
      <c r="C40" s="164">
        <v>24360</v>
      </c>
      <c r="D40" s="158" t="s">
        <v>34</v>
      </c>
      <c r="E40" s="146">
        <v>3.86</v>
      </c>
      <c r="F40" s="146"/>
      <c r="G40" s="163"/>
      <c r="H40" s="360">
        <v>0</v>
      </c>
      <c r="I40" s="160">
        <v>0.4</v>
      </c>
      <c r="J40" s="160">
        <f t="shared" si="0"/>
        <v>-0.4</v>
      </c>
      <c r="K40" s="358"/>
      <c r="L40" s="160"/>
      <c r="M40" s="160"/>
      <c r="N40" s="160">
        <v>40</v>
      </c>
      <c r="O40" s="160"/>
      <c r="P40" s="358"/>
      <c r="Q40" s="161">
        <f t="shared" si="1"/>
        <v>0</v>
      </c>
      <c r="R40" s="188"/>
      <c r="S40" s="161"/>
      <c r="T40" s="162"/>
      <c r="U40" s="604"/>
    </row>
    <row r="41" spans="1:21">
      <c r="A41" s="603">
        <v>31</v>
      </c>
      <c r="B41" s="159" t="s">
        <v>173</v>
      </c>
      <c r="C41" s="158" t="s">
        <v>317</v>
      </c>
      <c r="D41" s="158" t="s">
        <v>34</v>
      </c>
      <c r="E41" s="146">
        <v>3.86</v>
      </c>
      <c r="F41" s="146"/>
      <c r="G41" s="163"/>
      <c r="H41" s="360">
        <v>0</v>
      </c>
      <c r="I41" s="160">
        <v>0.3</v>
      </c>
      <c r="J41" s="160">
        <f t="shared" si="0"/>
        <v>-0.3</v>
      </c>
      <c r="K41" s="358"/>
      <c r="L41" s="166"/>
      <c r="M41" s="160"/>
      <c r="N41" s="160">
        <v>40</v>
      </c>
      <c r="O41" s="166"/>
      <c r="P41" s="358"/>
      <c r="Q41" s="161">
        <f t="shared" si="1"/>
        <v>0</v>
      </c>
      <c r="R41" s="188"/>
      <c r="S41" s="161"/>
      <c r="T41" s="162"/>
      <c r="U41" s="604"/>
    </row>
    <row r="42" spans="1:21">
      <c r="A42" s="603">
        <v>32</v>
      </c>
      <c r="B42" s="159" t="s">
        <v>177</v>
      </c>
      <c r="C42" s="164">
        <v>32144</v>
      </c>
      <c r="D42" s="158" t="s">
        <v>178</v>
      </c>
      <c r="E42" s="146">
        <v>2.34</v>
      </c>
      <c r="F42" s="146"/>
      <c r="G42" s="163"/>
      <c r="H42" s="160">
        <v>0.3</v>
      </c>
      <c r="I42" s="160">
        <v>0</v>
      </c>
      <c r="J42" s="160">
        <f t="shared" si="0"/>
        <v>0.3</v>
      </c>
      <c r="K42" s="358"/>
      <c r="L42" s="166">
        <v>0.2</v>
      </c>
      <c r="M42" s="160"/>
      <c r="N42" s="160">
        <v>40</v>
      </c>
      <c r="O42" s="166">
        <v>0.2</v>
      </c>
      <c r="P42" s="358"/>
      <c r="Q42" s="161">
        <f t="shared" si="1"/>
        <v>0</v>
      </c>
      <c r="R42" s="188"/>
      <c r="S42" s="161"/>
      <c r="T42" s="162"/>
      <c r="U42" s="604"/>
    </row>
    <row r="43" spans="1:21" s="364" customFormat="1">
      <c r="A43" s="603">
        <v>33</v>
      </c>
      <c r="B43" s="315" t="s">
        <v>318</v>
      </c>
      <c r="C43" s="314" t="s">
        <v>319</v>
      </c>
      <c r="D43" s="314" t="s">
        <v>31</v>
      </c>
      <c r="E43" s="316">
        <v>4.9800000000000004</v>
      </c>
      <c r="F43" s="316"/>
      <c r="G43" s="317"/>
      <c r="H43" s="318">
        <v>0.4</v>
      </c>
      <c r="I43" s="318"/>
      <c r="J43" s="318"/>
      <c r="K43" s="363">
        <v>0.4</v>
      </c>
      <c r="L43" s="318">
        <v>0</v>
      </c>
      <c r="M43" s="318">
        <v>0.4</v>
      </c>
      <c r="N43" s="318">
        <v>70</v>
      </c>
      <c r="O43" s="318"/>
      <c r="P43" s="363"/>
      <c r="Q43" s="319">
        <f t="shared" si="1"/>
        <v>0</v>
      </c>
      <c r="R43" s="320"/>
      <c r="S43" s="319"/>
      <c r="T43" s="321"/>
      <c r="U43" s="607"/>
    </row>
    <row r="44" spans="1:21">
      <c r="A44" s="603">
        <v>34</v>
      </c>
      <c r="B44" s="159" t="s">
        <v>320</v>
      </c>
      <c r="C44" s="164">
        <v>32552</v>
      </c>
      <c r="D44" s="158" t="s">
        <v>29</v>
      </c>
      <c r="E44" s="146">
        <v>2.46</v>
      </c>
      <c r="F44" s="146"/>
      <c r="G44" s="163"/>
      <c r="H44" s="160"/>
      <c r="I44" s="160"/>
      <c r="J44" s="160"/>
      <c r="K44" s="358">
        <v>0.4</v>
      </c>
      <c r="L44" s="160">
        <v>0</v>
      </c>
      <c r="M44" s="160">
        <v>0.4</v>
      </c>
      <c r="N44" s="160">
        <v>70</v>
      </c>
      <c r="O44" s="160"/>
      <c r="P44" s="358"/>
      <c r="Q44" s="161">
        <f t="shared" si="1"/>
        <v>0</v>
      </c>
      <c r="R44" s="188"/>
      <c r="S44" s="161"/>
      <c r="T44" s="162"/>
      <c r="U44" s="604"/>
    </row>
    <row r="45" spans="1:21">
      <c r="A45" s="603">
        <v>35</v>
      </c>
      <c r="B45" s="159" t="s">
        <v>321</v>
      </c>
      <c r="C45" s="158" t="s">
        <v>322</v>
      </c>
      <c r="D45" s="158" t="s">
        <v>38</v>
      </c>
      <c r="E45" s="146">
        <v>2.46</v>
      </c>
      <c r="F45" s="146"/>
      <c r="G45" s="163"/>
      <c r="H45" s="160"/>
      <c r="I45" s="160"/>
      <c r="J45" s="160"/>
      <c r="K45" s="358">
        <v>0.4</v>
      </c>
      <c r="L45" s="160">
        <v>0</v>
      </c>
      <c r="M45" s="160">
        <v>0.4</v>
      </c>
      <c r="N45" s="160">
        <v>70</v>
      </c>
      <c r="O45" s="160"/>
      <c r="P45" s="358"/>
      <c r="Q45" s="161">
        <f t="shared" si="1"/>
        <v>0</v>
      </c>
      <c r="R45" s="188"/>
      <c r="S45" s="161"/>
      <c r="T45" s="162"/>
      <c r="U45" s="604"/>
    </row>
    <row r="46" spans="1:21">
      <c r="A46" s="603">
        <v>36</v>
      </c>
      <c r="B46" s="159" t="s">
        <v>323</v>
      </c>
      <c r="C46" s="158" t="s">
        <v>324</v>
      </c>
      <c r="D46" s="158" t="s">
        <v>29</v>
      </c>
      <c r="E46" s="146">
        <v>4.0599999999999996</v>
      </c>
      <c r="F46" s="146"/>
      <c r="G46" s="163"/>
      <c r="H46" s="160"/>
      <c r="I46" s="160"/>
      <c r="J46" s="160"/>
      <c r="K46" s="358"/>
      <c r="L46" s="160"/>
      <c r="M46" s="160"/>
      <c r="N46" s="160">
        <v>40</v>
      </c>
      <c r="O46" s="160"/>
      <c r="P46" s="358"/>
      <c r="Q46" s="161">
        <f t="shared" si="1"/>
        <v>0</v>
      </c>
      <c r="R46" s="188"/>
      <c r="S46" s="161"/>
      <c r="T46" s="162"/>
      <c r="U46" s="604"/>
    </row>
    <row r="47" spans="1:21">
      <c r="A47" s="603">
        <v>37</v>
      </c>
      <c r="B47" s="159" t="s">
        <v>182</v>
      </c>
      <c r="C47" s="164">
        <v>31547</v>
      </c>
      <c r="D47" s="158" t="s">
        <v>60</v>
      </c>
      <c r="E47" s="146">
        <v>2.67</v>
      </c>
      <c r="F47" s="146"/>
      <c r="G47" s="163"/>
      <c r="H47" s="160">
        <v>0.4</v>
      </c>
      <c r="I47" s="160"/>
      <c r="J47" s="160"/>
      <c r="K47" s="358"/>
      <c r="L47" s="160"/>
      <c r="M47" s="160"/>
      <c r="N47" s="160">
        <v>40</v>
      </c>
      <c r="O47" s="160"/>
      <c r="P47" s="358"/>
      <c r="Q47" s="161">
        <f t="shared" si="1"/>
        <v>0</v>
      </c>
      <c r="R47" s="188"/>
      <c r="S47" s="161"/>
      <c r="T47" s="162"/>
      <c r="U47" s="604"/>
    </row>
    <row r="48" spans="1:21">
      <c r="A48" s="603">
        <v>38</v>
      </c>
      <c r="B48" s="159" t="s">
        <v>348</v>
      </c>
      <c r="C48" s="164">
        <v>33601</v>
      </c>
      <c r="D48" s="158" t="s">
        <v>60</v>
      </c>
      <c r="E48" s="146">
        <v>2.34</v>
      </c>
      <c r="F48" s="146"/>
      <c r="G48" s="163"/>
      <c r="H48" s="360">
        <v>0.4</v>
      </c>
      <c r="I48" s="160">
        <v>0.3</v>
      </c>
      <c r="J48" s="160">
        <f t="shared" si="0"/>
        <v>0.10000000000000003</v>
      </c>
      <c r="K48" s="358"/>
      <c r="L48" s="160">
        <v>0.2</v>
      </c>
      <c r="M48" s="160"/>
      <c r="N48" s="160">
        <v>70</v>
      </c>
      <c r="O48" s="160">
        <v>40</v>
      </c>
      <c r="P48" s="358">
        <v>30</v>
      </c>
      <c r="Q48" s="161">
        <f t="shared" si="1"/>
        <v>0.73199999999999998</v>
      </c>
      <c r="R48" s="188"/>
      <c r="S48" s="161"/>
      <c r="T48" s="162"/>
      <c r="U48" s="604"/>
    </row>
    <row r="49" spans="1:21">
      <c r="A49" s="603">
        <v>39</v>
      </c>
      <c r="B49" s="159" t="s">
        <v>325</v>
      </c>
      <c r="C49" s="164">
        <v>26378</v>
      </c>
      <c r="D49" s="158" t="s">
        <v>38</v>
      </c>
      <c r="E49" s="146">
        <v>2.66</v>
      </c>
      <c r="F49" s="146"/>
      <c r="G49" s="163"/>
      <c r="H49" s="160">
        <v>0.3</v>
      </c>
      <c r="I49" s="160">
        <v>0</v>
      </c>
      <c r="J49" s="160">
        <f t="shared" si="0"/>
        <v>0.3</v>
      </c>
      <c r="K49" s="358"/>
      <c r="L49" s="160">
        <v>0.2</v>
      </c>
      <c r="M49" s="160"/>
      <c r="N49" s="160">
        <v>70</v>
      </c>
      <c r="O49" s="160"/>
      <c r="P49" s="358"/>
      <c r="Q49" s="161">
        <f t="shared" si="1"/>
        <v>0</v>
      </c>
      <c r="R49" s="188"/>
      <c r="S49" s="161"/>
      <c r="T49" s="162"/>
      <c r="U49" s="604"/>
    </row>
    <row r="50" spans="1:21">
      <c r="A50" s="603">
        <v>40</v>
      </c>
      <c r="B50" s="159" t="s">
        <v>349</v>
      </c>
      <c r="C50" s="164">
        <v>26039</v>
      </c>
      <c r="D50" s="314" t="s">
        <v>31</v>
      </c>
      <c r="E50" s="146">
        <v>4.6500000000000004</v>
      </c>
      <c r="F50" s="146"/>
      <c r="G50" s="163"/>
      <c r="H50" s="160">
        <v>0.4</v>
      </c>
      <c r="I50" s="160"/>
      <c r="J50" s="160"/>
      <c r="K50" s="358">
        <v>0.4</v>
      </c>
      <c r="L50" s="160">
        <v>0</v>
      </c>
      <c r="M50" s="160">
        <v>0.4</v>
      </c>
      <c r="N50" s="160">
        <v>70</v>
      </c>
      <c r="O50" s="160">
        <v>70</v>
      </c>
      <c r="P50" s="358"/>
      <c r="Q50" s="161">
        <f t="shared" si="1"/>
        <v>0</v>
      </c>
      <c r="R50" s="188"/>
      <c r="S50" s="161"/>
      <c r="T50" s="162"/>
      <c r="U50" s="604" t="s">
        <v>372</v>
      </c>
    </row>
    <row r="51" spans="1:21">
      <c r="A51" s="603">
        <v>41</v>
      </c>
      <c r="B51" s="159" t="s">
        <v>104</v>
      </c>
      <c r="C51" s="164">
        <v>32835</v>
      </c>
      <c r="D51" s="158" t="s">
        <v>38</v>
      </c>
      <c r="E51" s="146">
        <v>2.46</v>
      </c>
      <c r="F51" s="146"/>
      <c r="G51" s="163"/>
      <c r="H51" s="160"/>
      <c r="I51" s="160"/>
      <c r="J51" s="160"/>
      <c r="K51" s="358">
        <v>0.4</v>
      </c>
      <c r="L51" s="160">
        <v>0</v>
      </c>
      <c r="M51" s="160">
        <v>0.4</v>
      </c>
      <c r="N51" s="160">
        <v>70</v>
      </c>
      <c r="O51" s="160">
        <v>40</v>
      </c>
      <c r="P51" s="358">
        <v>30</v>
      </c>
      <c r="Q51" s="161">
        <f t="shared" si="1"/>
        <v>0.73799999999999999</v>
      </c>
      <c r="R51" s="188"/>
      <c r="S51" s="161"/>
      <c r="T51" s="162"/>
      <c r="U51" s="604" t="s">
        <v>373</v>
      </c>
    </row>
    <row r="52" spans="1:21">
      <c r="A52" s="603">
        <v>42</v>
      </c>
      <c r="B52" s="159" t="s">
        <v>350</v>
      </c>
      <c r="C52" s="164">
        <v>25116</v>
      </c>
      <c r="D52" s="158" t="s">
        <v>29</v>
      </c>
      <c r="E52" s="146">
        <v>4.0599999999999996</v>
      </c>
      <c r="F52" s="146">
        <v>8</v>
      </c>
      <c r="G52" s="163">
        <f t="shared" si="2"/>
        <v>0.32479999999999998</v>
      </c>
      <c r="H52" s="160"/>
      <c r="I52" s="160"/>
      <c r="J52" s="160"/>
      <c r="K52" s="358"/>
      <c r="L52" s="160"/>
      <c r="M52" s="160"/>
      <c r="N52" s="160">
        <v>60</v>
      </c>
      <c r="O52" s="160">
        <v>40</v>
      </c>
      <c r="P52" s="358">
        <v>20</v>
      </c>
      <c r="Q52" s="161">
        <f t="shared" si="1"/>
        <v>0.81199999999999994</v>
      </c>
      <c r="R52" s="188"/>
      <c r="S52" s="161"/>
      <c r="T52" s="162"/>
      <c r="U52" s="604" t="s">
        <v>351</v>
      </c>
    </row>
    <row r="53" spans="1:21">
      <c r="A53" s="603">
        <v>43</v>
      </c>
      <c r="B53" s="159" t="s">
        <v>352</v>
      </c>
      <c r="C53" s="164">
        <v>33963</v>
      </c>
      <c r="D53" s="158" t="s">
        <v>29</v>
      </c>
      <c r="E53" s="146">
        <v>2.06</v>
      </c>
      <c r="F53" s="146"/>
      <c r="G53" s="163"/>
      <c r="H53" s="160"/>
      <c r="I53" s="160"/>
      <c r="J53" s="160"/>
      <c r="K53" s="358"/>
      <c r="L53" s="160"/>
      <c r="M53" s="160"/>
      <c r="N53" s="160">
        <v>50</v>
      </c>
      <c r="O53" s="160">
        <v>40</v>
      </c>
      <c r="P53" s="358">
        <v>10</v>
      </c>
      <c r="Q53" s="161">
        <f t="shared" si="1"/>
        <v>0.20600000000000002</v>
      </c>
      <c r="R53" s="188"/>
      <c r="S53" s="161"/>
      <c r="T53" s="162"/>
      <c r="U53" s="604" t="s">
        <v>345</v>
      </c>
    </row>
    <row r="54" spans="1:21">
      <c r="A54" s="603">
        <v>44</v>
      </c>
      <c r="B54" s="159" t="s">
        <v>172</v>
      </c>
      <c r="C54" s="164" t="s">
        <v>353</v>
      </c>
      <c r="D54" s="314" t="s">
        <v>31</v>
      </c>
      <c r="E54" s="146">
        <v>4.32</v>
      </c>
      <c r="F54" s="146"/>
      <c r="G54" s="163"/>
      <c r="H54" s="160"/>
      <c r="I54" s="160"/>
      <c r="J54" s="160"/>
      <c r="K54" s="358"/>
      <c r="L54" s="160"/>
      <c r="M54" s="160"/>
      <c r="N54" s="160">
        <v>50</v>
      </c>
      <c r="O54" s="160">
        <v>40</v>
      </c>
      <c r="P54" s="358">
        <v>10</v>
      </c>
      <c r="Q54" s="161">
        <f t="shared" si="1"/>
        <v>0.43200000000000005</v>
      </c>
      <c r="R54" s="188"/>
      <c r="S54" s="161"/>
      <c r="T54" s="162"/>
      <c r="U54" s="604" t="s">
        <v>374</v>
      </c>
    </row>
    <row r="55" spans="1:21">
      <c r="A55" s="603">
        <v>45</v>
      </c>
      <c r="B55" s="159" t="s">
        <v>93</v>
      </c>
      <c r="C55" s="164">
        <v>24606</v>
      </c>
      <c r="D55" s="158" t="s">
        <v>29</v>
      </c>
      <c r="E55" s="146">
        <v>4.0599999999999996</v>
      </c>
      <c r="F55" s="146">
        <v>8</v>
      </c>
      <c r="G55" s="163">
        <f t="shared" si="2"/>
        <v>0.32479999999999998</v>
      </c>
      <c r="H55" s="160"/>
      <c r="I55" s="160"/>
      <c r="J55" s="160"/>
      <c r="K55" s="358"/>
      <c r="L55" s="160"/>
      <c r="M55" s="160"/>
      <c r="N55" s="160">
        <v>50</v>
      </c>
      <c r="O55" s="160">
        <v>40</v>
      </c>
      <c r="P55" s="358">
        <v>10</v>
      </c>
      <c r="Q55" s="161">
        <f t="shared" si="1"/>
        <v>0.40599999999999997</v>
      </c>
      <c r="R55" s="188"/>
      <c r="S55" s="161"/>
      <c r="T55" s="162"/>
      <c r="U55" s="604" t="s">
        <v>344</v>
      </c>
    </row>
    <row r="56" spans="1:21">
      <c r="A56" s="603">
        <v>46</v>
      </c>
      <c r="B56" s="159" t="s">
        <v>358</v>
      </c>
      <c r="C56" s="164">
        <v>30977</v>
      </c>
      <c r="D56" s="608" t="s">
        <v>359</v>
      </c>
      <c r="E56" s="146">
        <v>2.66</v>
      </c>
      <c r="F56" s="146"/>
      <c r="G56" s="163"/>
      <c r="H56" s="160"/>
      <c r="I56" s="160"/>
      <c r="J56" s="160"/>
      <c r="K56" s="358"/>
      <c r="L56" s="160"/>
      <c r="M56" s="160"/>
      <c r="N56" s="160"/>
      <c r="O56" s="160"/>
      <c r="P56" s="358"/>
      <c r="Q56" s="161"/>
      <c r="R56" s="188">
        <v>0.1</v>
      </c>
      <c r="S56" s="161"/>
      <c r="T56" s="162"/>
      <c r="U56" s="604" t="s">
        <v>360</v>
      </c>
    </row>
    <row r="57" spans="1:21">
      <c r="A57" s="603">
        <v>47</v>
      </c>
      <c r="B57" s="159" t="s">
        <v>361</v>
      </c>
      <c r="C57" s="164">
        <v>33202</v>
      </c>
      <c r="D57" s="158" t="s">
        <v>34</v>
      </c>
      <c r="E57" s="146">
        <v>2.46</v>
      </c>
      <c r="F57" s="146"/>
      <c r="G57" s="163"/>
      <c r="H57" s="160"/>
      <c r="I57" s="160"/>
      <c r="J57" s="160"/>
      <c r="K57" s="358">
        <v>0.2</v>
      </c>
      <c r="L57" s="160">
        <v>0</v>
      </c>
      <c r="M57" s="863">
        <v>0.2</v>
      </c>
      <c r="N57" s="160"/>
      <c r="O57" s="160"/>
      <c r="P57" s="358"/>
      <c r="Q57" s="161"/>
      <c r="R57" s="188"/>
      <c r="S57" s="161"/>
      <c r="T57" s="162"/>
      <c r="U57" s="604" t="s">
        <v>375</v>
      </c>
    </row>
    <row r="58" spans="1:21">
      <c r="A58" s="181">
        <v>48</v>
      </c>
      <c r="B58" s="181" t="s">
        <v>326</v>
      </c>
      <c r="C58" s="182">
        <v>22233</v>
      </c>
      <c r="D58" s="180" t="s">
        <v>29</v>
      </c>
      <c r="E58" s="183">
        <v>4.0599999999999996</v>
      </c>
      <c r="F58" s="183">
        <v>9</v>
      </c>
      <c r="G58" s="184">
        <f t="shared" si="2"/>
        <v>0.36539999999999995</v>
      </c>
      <c r="H58" s="365">
        <v>0</v>
      </c>
      <c r="I58" s="185">
        <v>0.3</v>
      </c>
      <c r="J58" s="185">
        <f t="shared" si="0"/>
        <v>-0.3</v>
      </c>
      <c r="K58" s="366"/>
      <c r="L58" s="185">
        <v>0.2</v>
      </c>
      <c r="M58" s="185"/>
      <c r="N58" s="185">
        <v>40</v>
      </c>
      <c r="O58" s="185"/>
      <c r="P58" s="366"/>
      <c r="Q58" s="186">
        <f t="shared" si="1"/>
        <v>0</v>
      </c>
      <c r="R58" s="313"/>
      <c r="S58" s="186"/>
      <c r="T58" s="187"/>
      <c r="U58" s="609"/>
    </row>
    <row r="59" spans="1:21">
      <c r="A59" s="661" t="s">
        <v>39</v>
      </c>
      <c r="B59" s="662"/>
      <c r="C59" s="367"/>
      <c r="D59" s="368"/>
      <c r="E59" s="369"/>
      <c r="F59" s="369"/>
      <c r="G59" s="369"/>
      <c r="H59" s="370"/>
      <c r="I59" s="370"/>
      <c r="J59" s="371">
        <f>SUM(J13:J58)</f>
        <v>-0.7</v>
      </c>
      <c r="K59" s="370"/>
      <c r="L59" s="371"/>
      <c r="M59" s="371"/>
      <c r="N59" s="371"/>
      <c r="O59" s="371"/>
      <c r="P59" s="591"/>
      <c r="Q59" s="592">
        <f t="shared" si="1"/>
        <v>0</v>
      </c>
      <c r="R59" s="592"/>
      <c r="S59" s="592"/>
      <c r="T59" s="372"/>
      <c r="U59" s="377"/>
    </row>
    <row r="60" spans="1:21">
      <c r="A60" s="373"/>
      <c r="B60" s="373"/>
      <c r="C60" s="373"/>
      <c r="D60" s="373"/>
      <c r="E60" s="373"/>
      <c r="F60" s="373"/>
      <c r="G60" s="373"/>
      <c r="H60" s="154"/>
      <c r="I60" s="154"/>
      <c r="J60" s="374"/>
      <c r="K60" s="154"/>
      <c r="L60" s="374"/>
      <c r="M60" s="374"/>
      <c r="N60" s="374"/>
      <c r="O60" s="374"/>
      <c r="P60" s="154"/>
      <c r="Q60" s="374"/>
      <c r="R60" s="374"/>
      <c r="S60" s="374"/>
      <c r="T60" s="373"/>
      <c r="U60" s="378"/>
    </row>
    <row r="61" spans="1:21" ht="18.75">
      <c r="A61" s="660" t="s">
        <v>40</v>
      </c>
      <c r="B61" s="660"/>
      <c r="C61" s="660"/>
      <c r="D61" s="660"/>
      <c r="E61" s="660"/>
      <c r="F61" s="660"/>
      <c r="G61" s="660"/>
      <c r="H61" s="660"/>
      <c r="I61" s="660"/>
      <c r="J61" s="660"/>
      <c r="K61" s="660"/>
      <c r="L61" s="660"/>
      <c r="M61" s="150"/>
      <c r="N61" s="150"/>
      <c r="O61" s="660" t="s">
        <v>362</v>
      </c>
      <c r="P61" s="660"/>
      <c r="Q61" s="660"/>
      <c r="R61" s="660"/>
      <c r="S61" s="660"/>
      <c r="T61" s="660"/>
      <c r="U61" s="660"/>
    </row>
    <row r="62" spans="1:21" ht="19.5">
      <c r="A62" s="695" t="s">
        <v>41</v>
      </c>
      <c r="B62" s="695"/>
      <c r="C62" s="695"/>
      <c r="D62" s="695"/>
      <c r="E62" s="695"/>
      <c r="F62" s="695"/>
      <c r="G62" s="695"/>
      <c r="H62" s="695"/>
      <c r="I62" s="695"/>
      <c r="J62" s="695"/>
      <c r="K62" s="695"/>
      <c r="L62" s="695"/>
      <c r="M62" s="151"/>
      <c r="N62" s="151"/>
      <c r="O62" s="658" t="s">
        <v>42</v>
      </c>
      <c r="P62" s="658"/>
      <c r="Q62" s="658"/>
      <c r="R62" s="658"/>
      <c r="S62" s="658"/>
      <c r="T62" s="658"/>
      <c r="U62" s="658"/>
    </row>
    <row r="63" spans="1:21" ht="18.75">
      <c r="A63" s="658" t="s">
        <v>43</v>
      </c>
      <c r="B63" s="658"/>
      <c r="C63" s="658"/>
      <c r="D63" s="309"/>
      <c r="E63" s="658" t="s">
        <v>44</v>
      </c>
      <c r="F63" s="658"/>
      <c r="G63" s="658"/>
      <c r="H63" s="658"/>
      <c r="I63" s="658"/>
      <c r="J63" s="658"/>
      <c r="K63" s="658"/>
      <c r="L63" s="658"/>
      <c r="M63" s="151"/>
      <c r="N63" s="151"/>
      <c r="O63" s="658" t="s">
        <v>45</v>
      </c>
      <c r="P63" s="658"/>
      <c r="Q63" s="658"/>
      <c r="R63" s="658"/>
      <c r="S63" s="658"/>
      <c r="T63" s="658"/>
      <c r="U63" s="658"/>
    </row>
    <row r="64" spans="1:21" ht="18.75">
      <c r="A64" s="208"/>
      <c r="B64" s="208"/>
      <c r="C64" s="208"/>
      <c r="D64" s="309"/>
      <c r="E64" s="208"/>
      <c r="F64" s="208"/>
      <c r="G64" s="208"/>
      <c r="H64" s="208"/>
      <c r="I64" s="208"/>
      <c r="J64" s="208"/>
      <c r="K64" s="208"/>
      <c r="L64" s="208"/>
      <c r="M64" s="151"/>
      <c r="N64" s="151"/>
      <c r="O64" s="208"/>
      <c r="P64" s="208"/>
      <c r="Q64" s="208"/>
      <c r="R64" s="208"/>
      <c r="S64" s="208"/>
      <c r="T64" s="208"/>
      <c r="U64" s="208"/>
    </row>
    <row r="65" spans="1:21" ht="18.75">
      <c r="A65" s="208"/>
      <c r="B65" s="208"/>
      <c r="C65" s="208"/>
      <c r="D65" s="309"/>
      <c r="E65" s="208"/>
      <c r="F65" s="208"/>
      <c r="G65" s="208"/>
      <c r="H65" s="208"/>
      <c r="I65" s="208"/>
      <c r="J65" s="208"/>
      <c r="K65" s="208"/>
      <c r="L65" s="208"/>
      <c r="M65" s="151"/>
      <c r="N65" s="151"/>
      <c r="O65" s="208"/>
      <c r="P65" s="208"/>
      <c r="Q65" s="208"/>
      <c r="R65" s="208"/>
      <c r="S65" s="208"/>
      <c r="T65" s="208"/>
      <c r="U65" s="208"/>
    </row>
    <row r="66" spans="1:21" ht="18.75">
      <c r="A66" s="308"/>
      <c r="B66" s="308"/>
      <c r="C66" s="308"/>
      <c r="D66" s="308"/>
      <c r="E66" s="308"/>
      <c r="F66" s="308"/>
      <c r="G66" s="308"/>
      <c r="H66" s="155"/>
      <c r="I66" s="155"/>
      <c r="J66" s="151"/>
      <c r="K66" s="155"/>
      <c r="L66" s="151"/>
      <c r="M66" s="151"/>
      <c r="N66" s="151"/>
      <c r="O66" s="151"/>
      <c r="P66" s="155"/>
      <c r="Q66" s="151"/>
      <c r="R66" s="151"/>
      <c r="S66" s="151"/>
      <c r="T66" s="308"/>
      <c r="U66" s="379"/>
    </row>
    <row r="67" spans="1:21" ht="18.75">
      <c r="A67" s="658" t="s">
        <v>46</v>
      </c>
      <c r="B67" s="658"/>
      <c r="C67" s="658"/>
      <c r="D67" s="308"/>
      <c r="E67" s="658"/>
      <c r="F67" s="658"/>
      <c r="G67" s="658"/>
      <c r="H67" s="658"/>
      <c r="I67" s="658"/>
      <c r="J67" s="658"/>
      <c r="K67" s="658"/>
      <c r="L67" s="658"/>
      <c r="M67" s="151"/>
      <c r="N67" s="151"/>
      <c r="O67" s="658" t="s">
        <v>235</v>
      </c>
      <c r="P67" s="658"/>
      <c r="Q67" s="658"/>
      <c r="R67" s="658"/>
      <c r="S67" s="658"/>
      <c r="T67" s="658"/>
      <c r="U67" s="658"/>
    </row>
  </sheetData>
  <mergeCells count="42">
    <mergeCell ref="O63:U63"/>
    <mergeCell ref="O67:U67"/>
    <mergeCell ref="A10:B10"/>
    <mergeCell ref="N8:N9"/>
    <mergeCell ref="O8:O9"/>
    <mergeCell ref="A67:C67"/>
    <mergeCell ref="E67:L67"/>
    <mergeCell ref="A62:L62"/>
    <mergeCell ref="O62:U62"/>
    <mergeCell ref="A63:C63"/>
    <mergeCell ref="E63:L63"/>
    <mergeCell ref="A6:A9"/>
    <mergeCell ref="B6:B9"/>
    <mergeCell ref="C6:C9"/>
    <mergeCell ref="D6:D9"/>
    <mergeCell ref="E6:E9"/>
    <mergeCell ref="T7:T9"/>
    <mergeCell ref="P8:Q8"/>
    <mergeCell ref="S7:S9"/>
    <mergeCell ref="R7:R9"/>
    <mergeCell ref="F6:G7"/>
    <mergeCell ref="F8:F9"/>
    <mergeCell ref="G8:G9"/>
    <mergeCell ref="M8:M9"/>
    <mergeCell ref="H8:H9"/>
    <mergeCell ref="L8:L9"/>
    <mergeCell ref="N1:U1"/>
    <mergeCell ref="N2:U2"/>
    <mergeCell ref="A2:E2"/>
    <mergeCell ref="A1:E1"/>
    <mergeCell ref="A61:L61"/>
    <mergeCell ref="O61:U61"/>
    <mergeCell ref="A59:B59"/>
    <mergeCell ref="I8:I9"/>
    <mergeCell ref="K8:K9"/>
    <mergeCell ref="A4:U4"/>
    <mergeCell ref="H7:J7"/>
    <mergeCell ref="J8:J9"/>
    <mergeCell ref="H6:T6"/>
    <mergeCell ref="U6:U9"/>
    <mergeCell ref="K7:M7"/>
    <mergeCell ref="N7:Q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6"/>
  <sheetViews>
    <sheetView topLeftCell="A10" workbookViewId="0">
      <selection activeCell="E26" sqref="E26:J26"/>
    </sheetView>
  </sheetViews>
  <sheetFormatPr defaultRowHeight="15"/>
  <cols>
    <col min="1" max="1" width="2.7109375" style="219" customWidth="1"/>
    <col min="2" max="2" width="12.7109375" style="219" customWidth="1"/>
    <col min="3" max="3" width="13.7109375" style="219" customWidth="1"/>
    <col min="4" max="4" width="10.140625" style="219" customWidth="1"/>
    <col min="5" max="5" width="7.7109375" style="219" customWidth="1"/>
    <col min="6" max="6" width="6.7109375" style="219" customWidth="1"/>
    <col min="7" max="14" width="5" style="219" customWidth="1"/>
    <col min="15" max="15" width="7.140625" style="219" customWidth="1"/>
    <col min="16" max="16" width="4.85546875" style="219" customWidth="1"/>
    <col min="17" max="17" width="5" style="219" customWidth="1"/>
    <col min="18" max="18" width="4.42578125" style="219" customWidth="1"/>
    <col min="19" max="19" width="4.7109375" style="219" customWidth="1"/>
    <col min="20" max="20" width="5.140625" style="219" customWidth="1"/>
    <col min="21" max="21" width="6.28515625" style="219" customWidth="1"/>
    <col min="22" max="22" width="9.42578125" style="219" customWidth="1"/>
    <col min="23" max="16384" width="9.140625" style="219"/>
  </cols>
  <sheetData>
    <row r="1" spans="1:23" ht="18.75">
      <c r="A1" s="730" t="s">
        <v>0</v>
      </c>
      <c r="B1" s="730"/>
      <c r="C1" s="730"/>
      <c r="D1" s="730"/>
      <c r="E1" s="730"/>
      <c r="F1" s="201"/>
      <c r="G1" s="201"/>
      <c r="H1" s="201"/>
      <c r="I1" s="1"/>
      <c r="J1" s="1"/>
      <c r="K1" s="2"/>
      <c r="L1" s="2"/>
      <c r="M1" s="2"/>
      <c r="N1" s="728" t="s">
        <v>1</v>
      </c>
      <c r="O1" s="728"/>
      <c r="P1" s="728"/>
      <c r="Q1" s="728"/>
      <c r="R1" s="728"/>
      <c r="S1" s="728"/>
      <c r="T1" s="728"/>
      <c r="U1" s="728"/>
      <c r="V1" s="728"/>
      <c r="W1" s="728"/>
    </row>
    <row r="2" spans="1:23" ht="18.75">
      <c r="A2" s="728" t="s">
        <v>2</v>
      </c>
      <c r="B2" s="728"/>
      <c r="C2" s="728"/>
      <c r="D2" s="728"/>
      <c r="E2" s="728"/>
      <c r="F2" s="199"/>
      <c r="G2" s="199"/>
      <c r="H2" s="199"/>
      <c r="I2" s="4"/>
      <c r="J2" s="1"/>
      <c r="K2" s="2"/>
      <c r="L2" s="2"/>
      <c r="M2" s="2"/>
      <c r="N2" s="727" t="s">
        <v>3</v>
      </c>
      <c r="O2" s="727"/>
      <c r="P2" s="727"/>
      <c r="Q2" s="727"/>
      <c r="R2" s="727"/>
      <c r="S2" s="727"/>
      <c r="T2" s="727"/>
      <c r="U2" s="727"/>
      <c r="V2" s="727"/>
      <c r="W2" s="727"/>
    </row>
    <row r="3" spans="1:23" ht="18.75">
      <c r="A3" s="1"/>
      <c r="B3" s="1"/>
      <c r="C3" s="1"/>
      <c r="D3" s="1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29"/>
      <c r="T3" s="729"/>
      <c r="U3" s="729"/>
      <c r="V3" s="152"/>
      <c r="W3" s="152"/>
    </row>
    <row r="4" spans="1:23" ht="18.75">
      <c r="A4" s="727" t="s">
        <v>4</v>
      </c>
      <c r="B4" s="727"/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</row>
    <row r="5" spans="1:23" ht="19.5" thickBo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356"/>
      <c r="T5" s="356"/>
      <c r="U5" s="356"/>
      <c r="V5" s="356"/>
      <c r="W5" s="356"/>
    </row>
    <row r="6" spans="1:23" ht="15.75" thickTop="1">
      <c r="A6" s="709" t="s">
        <v>5</v>
      </c>
      <c r="B6" s="711" t="s">
        <v>6</v>
      </c>
      <c r="C6" s="711" t="s">
        <v>7</v>
      </c>
      <c r="D6" s="713" t="s">
        <v>8</v>
      </c>
      <c r="E6" s="711" t="s">
        <v>9</v>
      </c>
      <c r="F6" s="696" t="s">
        <v>10</v>
      </c>
      <c r="G6" s="725" t="s">
        <v>11</v>
      </c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14" t="s">
        <v>12</v>
      </c>
      <c r="W6" s="717" t="s">
        <v>13</v>
      </c>
    </row>
    <row r="7" spans="1:23">
      <c r="A7" s="710"/>
      <c r="B7" s="712"/>
      <c r="C7" s="712"/>
      <c r="D7" s="712"/>
      <c r="E7" s="712"/>
      <c r="F7" s="697"/>
      <c r="G7" s="720" t="s">
        <v>14</v>
      </c>
      <c r="H7" s="720"/>
      <c r="I7" s="720" t="s">
        <v>15</v>
      </c>
      <c r="J7" s="720"/>
      <c r="K7" s="720"/>
      <c r="L7" s="720" t="s">
        <v>16</v>
      </c>
      <c r="M7" s="720"/>
      <c r="N7" s="720"/>
      <c r="O7" s="720"/>
      <c r="P7" s="721" t="s">
        <v>17</v>
      </c>
      <c r="Q7" s="722"/>
      <c r="R7" s="722"/>
      <c r="S7" s="723"/>
      <c r="T7" s="724" t="s">
        <v>18</v>
      </c>
      <c r="U7" s="701" t="s">
        <v>19</v>
      </c>
      <c r="V7" s="715"/>
      <c r="W7" s="718"/>
    </row>
    <row r="8" spans="1:23">
      <c r="A8" s="710"/>
      <c r="B8" s="712"/>
      <c r="C8" s="712"/>
      <c r="D8" s="712"/>
      <c r="E8" s="712"/>
      <c r="F8" s="697"/>
      <c r="G8" s="707" t="s">
        <v>20</v>
      </c>
      <c r="H8" s="707" t="s">
        <v>21</v>
      </c>
      <c r="I8" s="707" t="s">
        <v>20</v>
      </c>
      <c r="J8" s="707" t="s">
        <v>21</v>
      </c>
      <c r="K8" s="708" t="s">
        <v>22</v>
      </c>
      <c r="L8" s="699" t="s">
        <v>23</v>
      </c>
      <c r="M8" s="699" t="s">
        <v>21</v>
      </c>
      <c r="N8" s="708" t="s">
        <v>22</v>
      </c>
      <c r="O8" s="708"/>
      <c r="P8" s="699" t="s">
        <v>20</v>
      </c>
      <c r="Q8" s="699" t="s">
        <v>21</v>
      </c>
      <c r="R8" s="701" t="s">
        <v>22</v>
      </c>
      <c r="S8" s="702"/>
      <c r="T8" s="697"/>
      <c r="U8" s="715"/>
      <c r="V8" s="715"/>
      <c r="W8" s="718"/>
    </row>
    <row r="9" spans="1:23">
      <c r="A9" s="710"/>
      <c r="B9" s="712"/>
      <c r="C9" s="712"/>
      <c r="D9" s="712"/>
      <c r="E9" s="712"/>
      <c r="F9" s="698"/>
      <c r="G9" s="707"/>
      <c r="H9" s="707"/>
      <c r="I9" s="707"/>
      <c r="J9" s="707"/>
      <c r="K9" s="708"/>
      <c r="L9" s="700"/>
      <c r="M9" s="700"/>
      <c r="N9" s="5" t="s">
        <v>24</v>
      </c>
      <c r="O9" s="5" t="s">
        <v>25</v>
      </c>
      <c r="P9" s="700"/>
      <c r="Q9" s="700"/>
      <c r="R9" s="5" t="s">
        <v>24</v>
      </c>
      <c r="S9" s="5" t="s">
        <v>25</v>
      </c>
      <c r="T9" s="698"/>
      <c r="U9" s="716"/>
      <c r="V9" s="716"/>
      <c r="W9" s="719"/>
    </row>
    <row r="10" spans="1:23">
      <c r="A10" s="703" t="s">
        <v>26</v>
      </c>
      <c r="B10" s="704"/>
      <c r="C10" s="214"/>
      <c r="D10" s="214"/>
      <c r="E10" s="214"/>
      <c r="F10" s="213"/>
      <c r="G10" s="210"/>
      <c r="H10" s="210"/>
      <c r="I10" s="210"/>
      <c r="J10" s="210"/>
      <c r="K10" s="213"/>
      <c r="L10" s="210"/>
      <c r="M10" s="210"/>
      <c r="N10" s="6"/>
      <c r="O10" s="6"/>
      <c r="P10" s="210"/>
      <c r="Q10" s="210"/>
      <c r="R10" s="6"/>
      <c r="S10" s="6"/>
      <c r="T10" s="213"/>
      <c r="U10" s="211"/>
      <c r="V10" s="211"/>
      <c r="W10" s="212"/>
    </row>
    <row r="11" spans="1:23">
      <c r="A11" s="384">
        <v>1</v>
      </c>
      <c r="B11" s="385" t="s">
        <v>27</v>
      </c>
      <c r="C11" s="386" t="s">
        <v>28</v>
      </c>
      <c r="D11" s="387" t="s">
        <v>29</v>
      </c>
      <c r="E11" s="388">
        <v>4.0599999999999996</v>
      </c>
      <c r="F11" s="388">
        <v>0.37</v>
      </c>
      <c r="G11" s="389">
        <v>0.2</v>
      </c>
      <c r="H11" s="389"/>
      <c r="I11" s="389"/>
      <c r="J11" s="389"/>
      <c r="K11" s="390"/>
      <c r="L11" s="389">
        <v>70</v>
      </c>
      <c r="M11" s="389">
        <v>40</v>
      </c>
      <c r="N11" s="391">
        <v>30</v>
      </c>
      <c r="O11" s="391">
        <v>1.389</v>
      </c>
      <c r="P11" s="389"/>
      <c r="Q11" s="389"/>
      <c r="R11" s="391"/>
      <c r="S11" s="391"/>
      <c r="T11" s="390"/>
      <c r="U11" s="390">
        <v>1.389</v>
      </c>
      <c r="V11" s="392">
        <v>1930.71</v>
      </c>
      <c r="W11" s="393"/>
    </row>
    <row r="12" spans="1:23">
      <c r="A12" s="384">
        <v>2</v>
      </c>
      <c r="B12" s="385" t="s">
        <v>30</v>
      </c>
      <c r="C12" s="394">
        <v>25819</v>
      </c>
      <c r="D12" s="395" t="s">
        <v>31</v>
      </c>
      <c r="E12" s="396">
        <v>2.67</v>
      </c>
      <c r="F12" s="397"/>
      <c r="G12" s="398">
        <v>0.15</v>
      </c>
      <c r="H12" s="398"/>
      <c r="I12" s="389"/>
      <c r="J12" s="389"/>
      <c r="K12" s="389"/>
      <c r="L12" s="391">
        <v>70</v>
      </c>
      <c r="M12" s="389">
        <v>40</v>
      </c>
      <c r="N12" s="391">
        <v>30</v>
      </c>
      <c r="O12" s="391">
        <v>0.84599999999999997</v>
      </c>
      <c r="P12" s="391"/>
      <c r="Q12" s="391"/>
      <c r="R12" s="391"/>
      <c r="S12" s="399"/>
      <c r="T12" s="391"/>
      <c r="U12" s="390">
        <v>0.84599999999999997</v>
      </c>
      <c r="V12" s="392">
        <v>1175.94</v>
      </c>
      <c r="W12" s="393"/>
    </row>
    <row r="13" spans="1:23">
      <c r="A13" s="384">
        <v>3</v>
      </c>
      <c r="B13" s="385" t="s">
        <v>32</v>
      </c>
      <c r="C13" s="386" t="s">
        <v>33</v>
      </c>
      <c r="D13" s="387" t="s">
        <v>34</v>
      </c>
      <c r="E13" s="400">
        <v>2.66</v>
      </c>
      <c r="F13" s="401"/>
      <c r="G13" s="402"/>
      <c r="H13" s="402"/>
      <c r="I13" s="403"/>
      <c r="J13" s="403"/>
      <c r="K13" s="404"/>
      <c r="L13" s="405">
        <v>70</v>
      </c>
      <c r="M13" s="389">
        <v>40</v>
      </c>
      <c r="N13" s="391">
        <v>30</v>
      </c>
      <c r="O13" s="402">
        <v>0.79800000000000004</v>
      </c>
      <c r="P13" s="406"/>
      <c r="Q13" s="406"/>
      <c r="R13" s="407"/>
      <c r="S13" s="407"/>
      <c r="T13" s="406"/>
      <c r="U13" s="390">
        <v>0.79800000000000004</v>
      </c>
      <c r="V13" s="392">
        <v>1109.22</v>
      </c>
      <c r="W13" s="393"/>
    </row>
    <row r="14" spans="1:23">
      <c r="A14" s="384">
        <v>4</v>
      </c>
      <c r="B14" s="385" t="s">
        <v>35</v>
      </c>
      <c r="C14" s="394">
        <v>28370</v>
      </c>
      <c r="D14" s="387" t="s">
        <v>36</v>
      </c>
      <c r="E14" s="388">
        <v>2.66</v>
      </c>
      <c r="F14" s="408"/>
      <c r="G14" s="402"/>
      <c r="H14" s="402"/>
      <c r="I14" s="403"/>
      <c r="J14" s="403"/>
      <c r="K14" s="404"/>
      <c r="L14" s="405">
        <v>70</v>
      </c>
      <c r="M14" s="389">
        <v>40</v>
      </c>
      <c r="N14" s="391">
        <v>30</v>
      </c>
      <c r="O14" s="402">
        <v>0.79800000000000004</v>
      </c>
      <c r="P14" s="406"/>
      <c r="Q14" s="406"/>
      <c r="R14" s="407"/>
      <c r="S14" s="407"/>
      <c r="T14" s="406"/>
      <c r="U14" s="390">
        <v>0.79800000000000004</v>
      </c>
      <c r="V14" s="392">
        <v>1109.22</v>
      </c>
      <c r="W14" s="393"/>
    </row>
    <row r="15" spans="1:23">
      <c r="A15" s="384">
        <v>5</v>
      </c>
      <c r="B15" s="385" t="s">
        <v>37</v>
      </c>
      <c r="C15" s="394">
        <v>26917</v>
      </c>
      <c r="D15" s="387" t="s">
        <v>38</v>
      </c>
      <c r="E15" s="400">
        <v>3.86</v>
      </c>
      <c r="F15" s="401"/>
      <c r="G15" s="409"/>
      <c r="H15" s="409"/>
      <c r="I15" s="410"/>
      <c r="J15" s="410"/>
      <c r="K15" s="411"/>
      <c r="L15" s="412">
        <v>70</v>
      </c>
      <c r="M15" s="389">
        <v>40</v>
      </c>
      <c r="N15" s="391">
        <v>30</v>
      </c>
      <c r="O15" s="391">
        <v>1.1579999999999999</v>
      </c>
      <c r="P15" s="406"/>
      <c r="Q15" s="406"/>
      <c r="R15" s="406"/>
      <c r="S15" s="406"/>
      <c r="T15" s="413"/>
      <c r="U15" s="390">
        <v>1.1579999999999999</v>
      </c>
      <c r="V15" s="392">
        <v>1609.62</v>
      </c>
      <c r="W15" s="393"/>
    </row>
    <row r="16" spans="1:23" ht="15.75" thickBot="1">
      <c r="A16" s="705" t="s">
        <v>39</v>
      </c>
      <c r="B16" s="706"/>
      <c r="C16" s="414"/>
      <c r="D16" s="415"/>
      <c r="E16" s="416">
        <v>15.91</v>
      </c>
      <c r="F16" s="416">
        <v>0.37</v>
      </c>
      <c r="G16" s="416"/>
      <c r="H16" s="416"/>
      <c r="I16" s="416"/>
      <c r="J16" s="416"/>
      <c r="K16" s="416"/>
      <c r="L16" s="416"/>
      <c r="M16" s="416"/>
      <c r="N16" s="416"/>
      <c r="O16" s="417">
        <v>4.9889999999999999</v>
      </c>
      <c r="P16" s="418"/>
      <c r="Q16" s="418"/>
      <c r="R16" s="418"/>
      <c r="S16" s="418"/>
      <c r="T16" s="419"/>
      <c r="U16" s="420">
        <v>4.9889999999999999</v>
      </c>
      <c r="V16" s="392">
        <v>6934.71</v>
      </c>
      <c r="W16" s="7"/>
    </row>
    <row r="17" spans="1:23" ht="15.75" thickTop="1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</row>
    <row r="18" spans="1:23" ht="18.75">
      <c r="A18" s="660" t="s">
        <v>364</v>
      </c>
      <c r="B18" s="660"/>
      <c r="C18" s="660"/>
      <c r="D18" s="660"/>
      <c r="E18" s="660"/>
      <c r="F18" s="660"/>
      <c r="G18" s="660"/>
      <c r="H18" s="660"/>
      <c r="I18" s="660"/>
      <c r="J18" s="660"/>
      <c r="K18" s="152"/>
      <c r="L18" s="152"/>
      <c r="M18" s="660" t="s">
        <v>363</v>
      </c>
      <c r="N18" s="660"/>
      <c r="O18" s="660"/>
      <c r="P18" s="660"/>
      <c r="Q18" s="660"/>
      <c r="R18" s="660"/>
      <c r="S18" s="660"/>
      <c r="T18" s="660"/>
      <c r="U18" s="660"/>
      <c r="V18" s="660"/>
      <c r="W18" s="660"/>
    </row>
    <row r="19" spans="1:23" ht="19.5">
      <c r="A19" s="695" t="s">
        <v>41</v>
      </c>
      <c r="B19" s="695"/>
      <c r="C19" s="695"/>
      <c r="D19" s="695"/>
      <c r="E19" s="695"/>
      <c r="F19" s="695"/>
      <c r="G19" s="695"/>
      <c r="H19" s="695"/>
      <c r="I19" s="695"/>
      <c r="J19" s="695"/>
      <c r="K19" s="308"/>
      <c r="L19" s="308"/>
      <c r="M19" s="658" t="s">
        <v>42</v>
      </c>
      <c r="N19" s="658"/>
      <c r="O19" s="658"/>
      <c r="P19" s="658"/>
      <c r="Q19" s="658"/>
      <c r="R19" s="658"/>
      <c r="S19" s="658"/>
      <c r="T19" s="658"/>
      <c r="U19" s="658"/>
      <c r="V19" s="658"/>
      <c r="W19" s="658"/>
    </row>
    <row r="20" spans="1:23" ht="18.75">
      <c r="A20" s="658" t="s">
        <v>43</v>
      </c>
      <c r="B20" s="658"/>
      <c r="C20" s="658"/>
      <c r="D20" s="309"/>
      <c r="E20" s="658" t="s">
        <v>44</v>
      </c>
      <c r="F20" s="658"/>
      <c r="G20" s="658"/>
      <c r="H20" s="658"/>
      <c r="I20" s="658"/>
      <c r="J20" s="658"/>
      <c r="K20" s="309"/>
      <c r="L20" s="309"/>
      <c r="M20" s="658" t="s">
        <v>45</v>
      </c>
      <c r="N20" s="658"/>
      <c r="O20" s="658"/>
      <c r="P20" s="658"/>
      <c r="Q20" s="658"/>
      <c r="R20" s="658"/>
      <c r="S20" s="658"/>
      <c r="T20" s="658" t="s">
        <v>43</v>
      </c>
      <c r="U20" s="658"/>
      <c r="V20" s="658"/>
      <c r="W20" s="658"/>
    </row>
    <row r="21" spans="1:23" ht="18.75">
      <c r="A21" s="308"/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</row>
    <row r="22" spans="1:23" ht="18.75">
      <c r="A22" s="308"/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</row>
    <row r="23" spans="1:23" ht="18.75">
      <c r="A23" s="308"/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</row>
    <row r="24" spans="1:23" ht="18.75">
      <c r="A24" s="308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</row>
    <row r="25" spans="1:23" ht="18.75">
      <c r="A25" s="308"/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</row>
    <row r="26" spans="1:23" ht="18.75">
      <c r="A26" s="658" t="s">
        <v>46</v>
      </c>
      <c r="B26" s="658"/>
      <c r="C26" s="658"/>
      <c r="D26" s="308"/>
      <c r="E26" s="658"/>
      <c r="F26" s="658"/>
      <c r="G26" s="658"/>
      <c r="H26" s="658"/>
      <c r="I26" s="658"/>
      <c r="J26" s="658"/>
      <c r="K26" s="309"/>
      <c r="L26" s="309"/>
      <c r="M26" s="658" t="s">
        <v>235</v>
      </c>
      <c r="N26" s="658"/>
      <c r="O26" s="658"/>
      <c r="P26" s="658"/>
      <c r="Q26" s="658"/>
      <c r="R26" s="658"/>
      <c r="S26" s="658"/>
      <c r="T26" s="658" t="s">
        <v>49</v>
      </c>
      <c r="U26" s="658"/>
      <c r="V26" s="658"/>
      <c r="W26" s="658"/>
    </row>
  </sheetData>
  <mergeCells count="46">
    <mergeCell ref="A4:W4"/>
    <mergeCell ref="N1:W1"/>
    <mergeCell ref="N2:W2"/>
    <mergeCell ref="S3:U3"/>
    <mergeCell ref="A2:E2"/>
    <mergeCell ref="A1:E1"/>
    <mergeCell ref="N8:O8"/>
    <mergeCell ref="P8:P9"/>
    <mergeCell ref="V6:V9"/>
    <mergeCell ref="W6:W9"/>
    <mergeCell ref="G7:H7"/>
    <mergeCell ref="I7:K7"/>
    <mergeCell ref="L7:O7"/>
    <mergeCell ref="P7:S7"/>
    <mergeCell ref="T7:T9"/>
    <mergeCell ref="U7:U9"/>
    <mergeCell ref="G6:U6"/>
    <mergeCell ref="G8:G9"/>
    <mergeCell ref="H8:H9"/>
    <mergeCell ref="I8:I9"/>
    <mergeCell ref="A16:B16"/>
    <mergeCell ref="J8:J9"/>
    <mergeCell ref="K8:K9"/>
    <mergeCell ref="L8:L9"/>
    <mergeCell ref="M8:M9"/>
    <mergeCell ref="A6:A9"/>
    <mergeCell ref="B6:B9"/>
    <mergeCell ref="C6:C9"/>
    <mergeCell ref="D6:D9"/>
    <mergeCell ref="E6:E9"/>
    <mergeCell ref="T26:W26"/>
    <mergeCell ref="M19:W19"/>
    <mergeCell ref="M18:W18"/>
    <mergeCell ref="A26:C26"/>
    <mergeCell ref="F6:F9"/>
    <mergeCell ref="E20:J20"/>
    <mergeCell ref="E26:J26"/>
    <mergeCell ref="M20:S20"/>
    <mergeCell ref="M26:S26"/>
    <mergeCell ref="T20:W20"/>
    <mergeCell ref="A18:J18"/>
    <mergeCell ref="A19:J19"/>
    <mergeCell ref="A20:C20"/>
    <mergeCell ref="Q8:Q9"/>
    <mergeCell ref="R8:S8"/>
    <mergeCell ref="A10:B10"/>
  </mergeCells>
  <pageMargins left="0.24" right="0.16" top="0.37" bottom="0.48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I12" sqref="I12"/>
    </sheetView>
  </sheetViews>
  <sheetFormatPr defaultRowHeight="15"/>
  <cols>
    <col min="1" max="1" width="6.42578125" style="219" customWidth="1"/>
    <col min="2" max="2" width="21" style="219" customWidth="1"/>
    <col min="3" max="3" width="17.42578125" style="219" customWidth="1"/>
    <col min="4" max="4" width="15" style="219" customWidth="1"/>
    <col min="5" max="5" width="7.7109375" style="219" customWidth="1"/>
    <col min="6" max="7" width="5.85546875" style="219" customWidth="1"/>
    <col min="8" max="8" width="11.85546875" style="219" customWidth="1"/>
    <col min="9" max="10" width="5.7109375" style="219" customWidth="1"/>
    <col min="11" max="11" width="11.85546875" style="219" customWidth="1"/>
    <col min="12" max="16384" width="9.140625" style="219"/>
  </cols>
  <sheetData>
    <row r="1" spans="1:14" ht="18.75">
      <c r="A1" s="610" t="s">
        <v>0</v>
      </c>
      <c r="B1" s="610"/>
      <c r="C1" s="610"/>
      <c r="D1" s="220"/>
      <c r="E1" s="221"/>
      <c r="F1" s="221"/>
      <c r="G1" s="421"/>
      <c r="H1" s="728" t="s">
        <v>1</v>
      </c>
      <c r="I1" s="728"/>
      <c r="J1" s="728"/>
      <c r="K1" s="728"/>
      <c r="L1" s="728"/>
      <c r="M1" s="728"/>
    </row>
    <row r="2" spans="1:14" ht="18.75">
      <c r="A2" s="739" t="s">
        <v>42</v>
      </c>
      <c r="B2" s="739"/>
      <c r="C2" s="739"/>
      <c r="D2" s="222"/>
      <c r="E2" s="222"/>
      <c r="F2" s="222"/>
      <c r="G2" s="223"/>
      <c r="H2" s="727" t="s">
        <v>3</v>
      </c>
      <c r="I2" s="727"/>
      <c r="J2" s="727"/>
      <c r="K2" s="727"/>
      <c r="L2" s="727"/>
      <c r="M2" s="727"/>
    </row>
    <row r="3" spans="1:14" ht="18.75">
      <c r="A3" s="224"/>
      <c r="B3" s="224"/>
      <c r="C3" s="224"/>
      <c r="D3" s="224"/>
      <c r="E3" s="224"/>
      <c r="F3" s="224"/>
      <c r="G3" s="225"/>
      <c r="H3" s="224"/>
      <c r="I3" s="221"/>
      <c r="J3" s="221"/>
      <c r="K3" s="221"/>
    </row>
    <row r="4" spans="1:14" ht="18.75">
      <c r="A4" s="611" t="s">
        <v>273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</row>
    <row r="5" spans="1:14" ht="19.5">
      <c r="A5" s="741" t="s">
        <v>274</v>
      </c>
      <c r="B5" s="741"/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1"/>
    </row>
    <row r="6" spans="1:14" ht="18.75">
      <c r="A6" s="422"/>
      <c r="B6" s="422"/>
      <c r="C6" s="422"/>
      <c r="D6" s="422"/>
      <c r="E6" s="422"/>
      <c r="F6" s="422"/>
      <c r="G6" s="423"/>
      <c r="H6" s="422"/>
      <c r="I6" s="424"/>
      <c r="J6" s="424"/>
      <c r="K6" s="424"/>
      <c r="L6" s="425"/>
      <c r="M6" s="426"/>
    </row>
    <row r="7" spans="1:14" ht="15" customHeight="1">
      <c r="A7" s="744" t="s">
        <v>51</v>
      </c>
      <c r="B7" s="736" t="s">
        <v>6</v>
      </c>
      <c r="C7" s="736" t="s">
        <v>7</v>
      </c>
      <c r="D7" s="736" t="s">
        <v>52</v>
      </c>
      <c r="E7" s="740" t="s">
        <v>189</v>
      </c>
      <c r="F7" s="733" t="s">
        <v>268</v>
      </c>
      <c r="G7" s="734"/>
      <c r="H7" s="734"/>
      <c r="I7" s="734" t="s">
        <v>269</v>
      </c>
      <c r="J7" s="734"/>
      <c r="K7" s="735"/>
      <c r="L7" s="628" t="s">
        <v>53</v>
      </c>
      <c r="M7" s="742" t="s">
        <v>13</v>
      </c>
      <c r="N7" s="226"/>
    </row>
    <row r="8" spans="1:14" ht="15" customHeight="1">
      <c r="A8" s="745"/>
      <c r="B8" s="737"/>
      <c r="C8" s="737"/>
      <c r="D8" s="737"/>
      <c r="E8" s="731"/>
      <c r="F8" s="733" t="s">
        <v>21</v>
      </c>
      <c r="G8" s="734"/>
      <c r="H8" s="735"/>
      <c r="I8" s="733" t="s">
        <v>267</v>
      </c>
      <c r="J8" s="734"/>
      <c r="K8" s="735"/>
      <c r="L8" s="628"/>
      <c r="M8" s="742"/>
      <c r="N8" s="226"/>
    </row>
    <row r="9" spans="1:14" ht="15" customHeight="1">
      <c r="A9" s="745"/>
      <c r="B9" s="737"/>
      <c r="C9" s="737"/>
      <c r="D9" s="737"/>
      <c r="E9" s="731"/>
      <c r="F9" s="740" t="s">
        <v>270</v>
      </c>
      <c r="G9" s="747" t="s">
        <v>56</v>
      </c>
      <c r="H9" s="740" t="s">
        <v>57</v>
      </c>
      <c r="I9" s="736" t="s">
        <v>270</v>
      </c>
      <c r="J9" s="736" t="s">
        <v>56</v>
      </c>
      <c r="K9" s="731" t="s">
        <v>57</v>
      </c>
      <c r="L9" s="628"/>
      <c r="M9" s="742"/>
      <c r="N9" s="226"/>
    </row>
    <row r="10" spans="1:14" ht="19.5" customHeight="1">
      <c r="A10" s="746"/>
      <c r="B10" s="738"/>
      <c r="C10" s="738"/>
      <c r="D10" s="738"/>
      <c r="E10" s="732"/>
      <c r="F10" s="732"/>
      <c r="G10" s="748"/>
      <c r="H10" s="732"/>
      <c r="I10" s="738"/>
      <c r="J10" s="738"/>
      <c r="K10" s="732"/>
      <c r="L10" s="629"/>
      <c r="M10" s="743"/>
      <c r="N10" s="226"/>
    </row>
    <row r="11" spans="1:14" ht="18.75">
      <c r="A11" s="427">
        <v>1</v>
      </c>
      <c r="B11" s="428" t="s">
        <v>65</v>
      </c>
      <c r="C11" s="429">
        <v>33953</v>
      </c>
      <c r="D11" s="430" t="s">
        <v>29</v>
      </c>
      <c r="E11" s="431"/>
      <c r="F11" s="430">
        <v>70</v>
      </c>
      <c r="G11" s="432"/>
      <c r="H11" s="433"/>
      <c r="I11" s="434">
        <v>70</v>
      </c>
      <c r="J11" s="434"/>
      <c r="K11" s="434"/>
      <c r="L11" s="240"/>
      <c r="M11" s="435"/>
      <c r="N11" s="231" t="s">
        <v>66</v>
      </c>
    </row>
    <row r="12" spans="1:14" ht="18.75">
      <c r="A12" s="427">
        <v>2</v>
      </c>
      <c r="B12" s="428" t="s">
        <v>133</v>
      </c>
      <c r="C12" s="436" t="s">
        <v>134</v>
      </c>
      <c r="D12" s="430" t="s">
        <v>36</v>
      </c>
      <c r="E12" s="431"/>
      <c r="F12" s="430">
        <v>70</v>
      </c>
      <c r="G12" s="432"/>
      <c r="H12" s="433"/>
      <c r="I12" s="434">
        <v>70</v>
      </c>
      <c r="J12" s="434"/>
      <c r="K12" s="434"/>
      <c r="L12" s="240"/>
      <c r="M12" s="435"/>
      <c r="N12" s="231" t="s">
        <v>338</v>
      </c>
    </row>
    <row r="13" spans="1:14" s="362" customFormat="1" ht="18.75">
      <c r="A13" s="283"/>
      <c r="B13" s="284"/>
      <c r="C13" s="285"/>
      <c r="D13" s="286"/>
      <c r="E13" s="437"/>
      <c r="F13" s="286"/>
      <c r="G13" s="287"/>
      <c r="H13" s="288"/>
      <c r="I13" s="289"/>
      <c r="J13" s="289"/>
      <c r="K13" s="290"/>
      <c r="L13" s="291"/>
      <c r="M13" s="292"/>
      <c r="N13" s="262"/>
    </row>
    <row r="16" spans="1:14">
      <c r="N16" s="219" t="s">
        <v>70</v>
      </c>
    </row>
  </sheetData>
  <mergeCells count="23">
    <mergeCell ref="A7:A10"/>
    <mergeCell ref="B7:B10"/>
    <mergeCell ref="H9:H10"/>
    <mergeCell ref="I9:I10"/>
    <mergeCell ref="J9:J10"/>
    <mergeCell ref="F9:F10"/>
    <mergeCell ref="G9:G10"/>
    <mergeCell ref="K9:K10"/>
    <mergeCell ref="F8:H8"/>
    <mergeCell ref="C7:C10"/>
    <mergeCell ref="D7:D10"/>
    <mergeCell ref="H1:M1"/>
    <mergeCell ref="H2:M2"/>
    <mergeCell ref="I8:K8"/>
    <mergeCell ref="F7:H7"/>
    <mergeCell ref="I7:K7"/>
    <mergeCell ref="A1:C1"/>
    <mergeCell ref="A2:C2"/>
    <mergeCell ref="E7:E10"/>
    <mergeCell ref="A4:M4"/>
    <mergeCell ref="A5:M5"/>
    <mergeCell ref="L7:L10"/>
    <mergeCell ref="M7:M10"/>
  </mergeCells>
  <pageMargins left="0.25" right="0.25" top="0.33" bottom="0.33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S35"/>
  <sheetViews>
    <sheetView topLeftCell="A13" workbookViewId="0">
      <selection activeCell="E33" sqref="E33:J33"/>
    </sheetView>
  </sheetViews>
  <sheetFormatPr defaultRowHeight="15"/>
  <cols>
    <col min="1" max="1" width="3.42578125" style="219" customWidth="1"/>
    <col min="2" max="2" width="13.85546875" style="219" customWidth="1"/>
    <col min="3" max="3" width="9" style="219" customWidth="1"/>
    <col min="4" max="4" width="8.140625" style="219" customWidth="1"/>
    <col min="5" max="5" width="8.42578125" style="219" customWidth="1"/>
    <col min="6" max="6" width="4.85546875" style="219" customWidth="1"/>
    <col min="7" max="7" width="4.42578125" style="219" customWidth="1"/>
    <col min="8" max="8" width="4.28515625" style="219" customWidth="1"/>
    <col min="9" max="9" width="6" style="219" customWidth="1"/>
    <col min="10" max="10" width="5.42578125" style="219" customWidth="1"/>
    <col min="11" max="11" width="6.140625" style="219" customWidth="1"/>
    <col min="12" max="12" width="6.42578125" style="219" customWidth="1"/>
    <col min="13" max="13" width="4.7109375" style="219" customWidth="1"/>
    <col min="14" max="14" width="4.85546875" style="219" customWidth="1"/>
    <col min="15" max="15" width="3.5703125" style="219" customWidth="1"/>
    <col min="16" max="16" width="4.5703125" style="219" customWidth="1"/>
    <col min="17" max="17" width="4.42578125" style="219" customWidth="1"/>
    <col min="18" max="18" width="4.5703125" style="219" customWidth="1"/>
    <col min="19" max="20" width="3.5703125" style="219" customWidth="1"/>
    <col min="21" max="21" width="6.7109375" style="219" customWidth="1"/>
    <col min="22" max="22" width="20.5703125" style="219" customWidth="1"/>
    <col min="23" max="25" width="3.5703125" style="219" customWidth="1"/>
    <col min="26" max="16384" width="9.140625" style="219"/>
  </cols>
  <sheetData>
    <row r="1" spans="1:45" ht="18.75">
      <c r="A1" s="762" t="s">
        <v>0</v>
      </c>
      <c r="B1" s="762"/>
      <c r="C1" s="762"/>
      <c r="D1" s="762"/>
      <c r="E1" s="762"/>
      <c r="F1" s="200"/>
      <c r="G1" s="200"/>
      <c r="H1" s="200"/>
      <c r="I1" s="1"/>
      <c r="J1" s="1"/>
      <c r="K1" s="1"/>
      <c r="L1" s="1"/>
      <c r="M1" s="1"/>
      <c r="N1" s="2"/>
      <c r="O1" s="2"/>
      <c r="P1" s="2"/>
      <c r="Q1" s="728" t="s">
        <v>1</v>
      </c>
      <c r="R1" s="728"/>
      <c r="S1" s="728"/>
      <c r="T1" s="728"/>
      <c r="U1" s="728"/>
      <c r="V1" s="728"/>
      <c r="W1" s="199"/>
      <c r="X1" s="199"/>
      <c r="Y1" s="199"/>
    </row>
    <row r="2" spans="1:45" ht="18.75">
      <c r="A2" s="728" t="s">
        <v>2</v>
      </c>
      <c r="B2" s="728"/>
      <c r="C2" s="728"/>
      <c r="D2" s="728"/>
      <c r="E2" s="728"/>
      <c r="F2" s="199"/>
      <c r="G2" s="199"/>
      <c r="H2" s="199"/>
      <c r="I2" s="4"/>
      <c r="J2" s="4"/>
      <c r="K2" s="4"/>
      <c r="L2" s="4"/>
      <c r="M2" s="1"/>
      <c r="N2" s="2"/>
      <c r="O2" s="2"/>
      <c r="P2" s="2"/>
      <c r="Q2" s="727" t="s">
        <v>3</v>
      </c>
      <c r="R2" s="727"/>
      <c r="S2" s="727"/>
      <c r="T2" s="727"/>
      <c r="U2" s="727"/>
      <c r="V2" s="727"/>
      <c r="W2" s="2"/>
      <c r="X2" s="2"/>
      <c r="Y2" s="2"/>
    </row>
    <row r="3" spans="1:45" ht="18.75">
      <c r="A3" s="1"/>
      <c r="B3" s="1"/>
      <c r="C3" s="1"/>
      <c r="D3" s="1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729"/>
      <c r="Y3" s="729"/>
    </row>
    <row r="4" spans="1:45" ht="18.75">
      <c r="A4" s="761" t="s">
        <v>329</v>
      </c>
      <c r="B4" s="761"/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</row>
    <row r="5" spans="1:45" ht="18.7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356"/>
      <c r="Y5" s="356"/>
    </row>
    <row r="6" spans="1:45" ht="14.25" customHeight="1">
      <c r="A6" s="688" t="s">
        <v>5</v>
      </c>
      <c r="B6" s="688" t="s">
        <v>6</v>
      </c>
      <c r="C6" s="688" t="s">
        <v>7</v>
      </c>
      <c r="D6" s="691" t="s">
        <v>8</v>
      </c>
      <c r="E6" s="688" t="s">
        <v>9</v>
      </c>
      <c r="F6" s="691" t="s">
        <v>10</v>
      </c>
      <c r="G6" s="749" t="s">
        <v>14</v>
      </c>
      <c r="H6" s="750"/>
      <c r="I6" s="751"/>
      <c r="J6" s="665" t="s">
        <v>249</v>
      </c>
      <c r="K6" s="666"/>
      <c r="L6" s="667"/>
      <c r="M6" s="665" t="s">
        <v>16</v>
      </c>
      <c r="N6" s="666"/>
      <c r="O6" s="666"/>
      <c r="P6" s="667"/>
      <c r="Q6" s="665" t="s">
        <v>17</v>
      </c>
      <c r="R6" s="666"/>
      <c r="S6" s="666"/>
      <c r="T6" s="666"/>
      <c r="U6" s="168"/>
      <c r="V6" s="168"/>
    </row>
    <row r="7" spans="1:45" ht="14.25" customHeight="1">
      <c r="A7" s="689"/>
      <c r="B7" s="689"/>
      <c r="C7" s="689"/>
      <c r="D7" s="689"/>
      <c r="E7" s="689"/>
      <c r="F7" s="674"/>
      <c r="G7" s="752" t="s">
        <v>20</v>
      </c>
      <c r="H7" s="752" t="s">
        <v>21</v>
      </c>
      <c r="I7" s="754" t="s">
        <v>22</v>
      </c>
      <c r="J7" s="752" t="s">
        <v>20</v>
      </c>
      <c r="K7" s="752" t="s">
        <v>21</v>
      </c>
      <c r="L7" s="754" t="s">
        <v>22</v>
      </c>
      <c r="M7" s="756" t="s">
        <v>23</v>
      </c>
      <c r="N7" s="756" t="s">
        <v>21</v>
      </c>
      <c r="O7" s="758" t="s">
        <v>22</v>
      </c>
      <c r="P7" s="758"/>
      <c r="Q7" s="692" t="s">
        <v>20</v>
      </c>
      <c r="R7" s="692" t="s">
        <v>21</v>
      </c>
      <c r="S7" s="675" t="s">
        <v>22</v>
      </c>
      <c r="T7" s="675"/>
      <c r="U7" s="676" t="s">
        <v>328</v>
      </c>
      <c r="V7" s="676" t="s">
        <v>13</v>
      </c>
    </row>
    <row r="8" spans="1:45" ht="35.25" customHeight="1">
      <c r="A8" s="689"/>
      <c r="B8" s="689"/>
      <c r="C8" s="689"/>
      <c r="D8" s="689"/>
      <c r="E8" s="689"/>
      <c r="F8" s="674"/>
      <c r="G8" s="753"/>
      <c r="H8" s="753"/>
      <c r="I8" s="755"/>
      <c r="J8" s="753"/>
      <c r="K8" s="753"/>
      <c r="L8" s="755"/>
      <c r="M8" s="757"/>
      <c r="N8" s="757"/>
      <c r="O8" s="167" t="s">
        <v>24</v>
      </c>
      <c r="P8" s="156" t="s">
        <v>25</v>
      </c>
      <c r="Q8" s="693"/>
      <c r="R8" s="693"/>
      <c r="S8" s="157" t="s">
        <v>24</v>
      </c>
      <c r="T8" s="157" t="s">
        <v>25</v>
      </c>
      <c r="U8" s="678"/>
      <c r="V8" s="678"/>
    </row>
    <row r="9" spans="1:45">
      <c r="A9" s="690"/>
      <c r="B9" s="690"/>
      <c r="C9" s="690"/>
      <c r="D9" s="690"/>
      <c r="E9" s="690"/>
      <c r="F9" s="669"/>
      <c r="G9" s="148"/>
      <c r="H9" s="148"/>
      <c r="I9" s="148"/>
      <c r="J9" s="148"/>
      <c r="K9" s="148"/>
      <c r="L9" s="148"/>
      <c r="M9" s="148"/>
      <c r="N9" s="143"/>
      <c r="O9" s="143"/>
      <c r="P9" s="148"/>
      <c r="Q9" s="148"/>
      <c r="R9" s="143"/>
      <c r="S9" s="143"/>
      <c r="T9" s="147"/>
      <c r="U9" s="147"/>
      <c r="V9" s="147"/>
    </row>
    <row r="10" spans="1:45">
      <c r="A10" s="438">
        <v>1</v>
      </c>
      <c r="B10" s="439" t="s">
        <v>30</v>
      </c>
      <c r="C10" s="440">
        <v>25819</v>
      </c>
      <c r="D10" s="441" t="s">
        <v>31</v>
      </c>
      <c r="E10" s="442">
        <v>2.67</v>
      </c>
      <c r="F10" s="443"/>
      <c r="G10" s="444">
        <v>0.2</v>
      </c>
      <c r="H10" s="445">
        <v>0.15</v>
      </c>
      <c r="I10" s="445">
        <f>G10-H10</f>
        <v>5.0000000000000017E-2</v>
      </c>
      <c r="J10" s="446">
        <v>0.5</v>
      </c>
      <c r="K10" s="446">
        <v>0.4</v>
      </c>
      <c r="L10" s="446">
        <f>J10-K10</f>
        <v>9.9999999999999978E-2</v>
      </c>
      <c r="M10" s="143">
        <v>70</v>
      </c>
      <c r="N10" s="148">
        <v>40</v>
      </c>
      <c r="O10" s="143">
        <f>M10-N10</f>
        <v>30</v>
      </c>
      <c r="P10" s="143">
        <f>O10%*E10</f>
        <v>0.80099999999999993</v>
      </c>
      <c r="Q10" s="143"/>
      <c r="R10" s="143"/>
      <c r="S10" s="447"/>
      <c r="T10" s="143"/>
      <c r="U10" s="448">
        <f>T10+P10+L10+I10</f>
        <v>0.95099999999999996</v>
      </c>
      <c r="V10" s="449"/>
      <c r="Y10" s="362"/>
      <c r="Z10" s="362"/>
      <c r="AA10" s="362"/>
      <c r="AB10" s="362"/>
      <c r="AC10" s="362"/>
      <c r="AD10" s="362"/>
      <c r="AE10" s="362"/>
      <c r="AF10" s="362"/>
    </row>
    <row r="11" spans="1:45">
      <c r="A11" s="438">
        <v>2</v>
      </c>
      <c r="B11" s="450" t="s">
        <v>133</v>
      </c>
      <c r="C11" s="451" t="s">
        <v>134</v>
      </c>
      <c r="D11" s="452" t="s">
        <v>36</v>
      </c>
      <c r="E11" s="453">
        <v>3.26</v>
      </c>
      <c r="F11" s="454"/>
      <c r="G11" s="444">
        <v>0</v>
      </c>
      <c r="H11" s="455">
        <v>0.15</v>
      </c>
      <c r="I11" s="445">
        <f t="shared" ref="I11:I15" si="0">G11-H11</f>
        <v>-0.15</v>
      </c>
      <c r="J11" s="446">
        <v>0.5</v>
      </c>
      <c r="K11" s="446">
        <v>0.3</v>
      </c>
      <c r="L11" s="446">
        <f t="shared" ref="L11:L24" si="1">J11-K11</f>
        <v>0.2</v>
      </c>
      <c r="M11" s="143">
        <v>70</v>
      </c>
      <c r="N11" s="148">
        <v>40</v>
      </c>
      <c r="O11" s="143">
        <f t="shared" ref="O11:O22" si="2">M11-N11</f>
        <v>30</v>
      </c>
      <c r="P11" s="143">
        <f t="shared" ref="P11:P22" si="3">O11%*E11</f>
        <v>0.97799999999999987</v>
      </c>
      <c r="Q11" s="143"/>
      <c r="R11" s="148"/>
      <c r="S11" s="143"/>
      <c r="T11" s="455"/>
      <c r="U11" s="456">
        <f t="shared" ref="U11:U24" si="4">T11+P11+L11+I11</f>
        <v>1.028</v>
      </c>
      <c r="V11" s="454"/>
    </row>
    <row r="12" spans="1:45">
      <c r="A12" s="438">
        <v>3</v>
      </c>
      <c r="B12" s="450" t="s">
        <v>279</v>
      </c>
      <c r="C12" s="457">
        <v>31906</v>
      </c>
      <c r="D12" s="452" t="s">
        <v>38</v>
      </c>
      <c r="E12" s="458">
        <v>2.46</v>
      </c>
      <c r="F12" s="454"/>
      <c r="G12" s="455">
        <v>0.15</v>
      </c>
      <c r="H12" s="455">
        <v>0</v>
      </c>
      <c r="I12" s="445">
        <f t="shared" si="0"/>
        <v>0.15</v>
      </c>
      <c r="J12" s="446"/>
      <c r="K12" s="446"/>
      <c r="L12" s="446"/>
      <c r="M12" s="455"/>
      <c r="N12" s="148"/>
      <c r="O12" s="143"/>
      <c r="P12" s="143">
        <v>0</v>
      </c>
      <c r="Q12" s="455"/>
      <c r="R12" s="455"/>
      <c r="S12" s="455"/>
      <c r="T12" s="455"/>
      <c r="U12" s="456">
        <f t="shared" si="4"/>
        <v>0.15</v>
      </c>
      <c r="V12" s="454"/>
      <c r="Y12" s="459"/>
      <c r="Z12" s="459"/>
      <c r="AA12" s="459"/>
      <c r="AB12" s="459"/>
      <c r="AC12" s="459"/>
      <c r="AD12" s="459"/>
      <c r="AE12" s="459"/>
      <c r="AF12" s="459"/>
    </row>
    <row r="13" spans="1:45">
      <c r="A13" s="438">
        <v>4</v>
      </c>
      <c r="B13" s="450" t="s">
        <v>62</v>
      </c>
      <c r="C13" s="451" t="s">
        <v>278</v>
      </c>
      <c r="D13" s="452" t="s">
        <v>29</v>
      </c>
      <c r="E13" s="458">
        <v>4.0599999999999996</v>
      </c>
      <c r="F13" s="454"/>
      <c r="G13" s="455">
        <v>0</v>
      </c>
      <c r="H13" s="455">
        <v>0.15</v>
      </c>
      <c r="I13" s="445">
        <f t="shared" si="0"/>
        <v>-0.15</v>
      </c>
      <c r="J13" s="446"/>
      <c r="K13" s="446"/>
      <c r="L13" s="446">
        <f t="shared" si="1"/>
        <v>0</v>
      </c>
      <c r="M13" s="455"/>
      <c r="N13" s="148"/>
      <c r="O13" s="143"/>
      <c r="P13" s="143"/>
      <c r="Q13" s="455"/>
      <c r="R13" s="455"/>
      <c r="S13" s="455"/>
      <c r="T13" s="455"/>
      <c r="U13" s="456">
        <f t="shared" si="4"/>
        <v>-0.15</v>
      </c>
      <c r="V13" s="454"/>
      <c r="AA13" s="219" t="s">
        <v>70</v>
      </c>
    </row>
    <row r="14" spans="1:45" s="362" customFormat="1">
      <c r="A14" s="460">
        <v>5</v>
      </c>
      <c r="B14" s="461" t="s">
        <v>106</v>
      </c>
      <c r="C14" s="462">
        <v>34505</v>
      </c>
      <c r="D14" s="463" t="s">
        <v>29</v>
      </c>
      <c r="E14" s="458">
        <v>1.86</v>
      </c>
      <c r="F14" s="464"/>
      <c r="G14" s="465"/>
      <c r="H14" s="465"/>
      <c r="I14" s="466"/>
      <c r="J14" s="467">
        <v>0.3</v>
      </c>
      <c r="K14" s="467">
        <v>0.5</v>
      </c>
      <c r="L14" s="467">
        <f t="shared" si="1"/>
        <v>-0.2</v>
      </c>
      <c r="M14" s="465">
        <v>40</v>
      </c>
      <c r="N14" s="468">
        <v>70</v>
      </c>
      <c r="O14" s="469">
        <f t="shared" si="2"/>
        <v>-30</v>
      </c>
      <c r="P14" s="469">
        <f t="shared" si="3"/>
        <v>-0.55800000000000005</v>
      </c>
      <c r="Q14" s="465"/>
      <c r="R14" s="465"/>
      <c r="S14" s="465"/>
      <c r="T14" s="465">
        <v>0</v>
      </c>
      <c r="U14" s="448">
        <f t="shared" si="4"/>
        <v>-0.75800000000000001</v>
      </c>
      <c r="V14" s="464"/>
      <c r="Y14" s="219"/>
      <c r="Z14" s="219"/>
      <c r="AA14" s="219"/>
      <c r="AB14" s="219"/>
      <c r="AC14" s="219"/>
      <c r="AD14" s="219"/>
      <c r="AE14" s="219"/>
      <c r="AF14" s="219"/>
    </row>
    <row r="15" spans="1:45">
      <c r="A15" s="438">
        <v>6</v>
      </c>
      <c r="B15" s="450" t="s">
        <v>69</v>
      </c>
      <c r="C15" s="457">
        <v>24329</v>
      </c>
      <c r="D15" s="452" t="s">
        <v>29</v>
      </c>
      <c r="E15" s="453">
        <v>4.0599999999999996</v>
      </c>
      <c r="F15" s="454"/>
      <c r="G15" s="455">
        <v>0.2</v>
      </c>
      <c r="H15" s="455">
        <v>0.15</v>
      </c>
      <c r="I15" s="445">
        <f t="shared" si="0"/>
        <v>5.0000000000000017E-2</v>
      </c>
      <c r="J15" s="446"/>
      <c r="K15" s="446"/>
      <c r="L15" s="446">
        <f t="shared" si="1"/>
        <v>0</v>
      </c>
      <c r="M15" s="455"/>
      <c r="N15" s="148"/>
      <c r="O15" s="143"/>
      <c r="P15" s="143"/>
      <c r="Q15" s="455"/>
      <c r="R15" s="455"/>
      <c r="S15" s="455"/>
      <c r="T15" s="455"/>
      <c r="U15" s="456">
        <f t="shared" si="4"/>
        <v>5.0000000000000017E-2</v>
      </c>
      <c r="V15" s="454"/>
    </row>
    <row r="16" spans="1:45" s="459" customFormat="1">
      <c r="A16" s="438">
        <v>7</v>
      </c>
      <c r="B16" s="169" t="s">
        <v>83</v>
      </c>
      <c r="C16" s="457">
        <v>27921</v>
      </c>
      <c r="D16" s="452" t="s">
        <v>36</v>
      </c>
      <c r="E16" s="453">
        <v>4.0599999999999996</v>
      </c>
      <c r="F16" s="170"/>
      <c r="G16" s="470"/>
      <c r="H16" s="471"/>
      <c r="I16" s="445"/>
      <c r="J16" s="446">
        <v>0.4</v>
      </c>
      <c r="K16" s="446">
        <v>0.5</v>
      </c>
      <c r="L16" s="446">
        <f t="shared" si="1"/>
        <v>-9.9999999999999978E-2</v>
      </c>
      <c r="M16" s="472"/>
      <c r="N16" s="148"/>
      <c r="O16" s="143"/>
      <c r="P16" s="143"/>
      <c r="Q16" s="473"/>
      <c r="R16" s="473"/>
      <c r="S16" s="474"/>
      <c r="T16" s="473"/>
      <c r="U16" s="456">
        <f t="shared" si="4"/>
        <v>-9.9999999999999978E-2</v>
      </c>
      <c r="V16" s="171"/>
      <c r="Y16" s="219"/>
      <c r="Z16" s="219"/>
      <c r="AA16" s="219"/>
      <c r="AB16" s="219"/>
      <c r="AC16" s="219"/>
      <c r="AD16" s="219"/>
      <c r="AE16" s="219"/>
      <c r="AF16" s="219"/>
    </row>
    <row r="17" spans="1:25">
      <c r="A17" s="438">
        <v>8</v>
      </c>
      <c r="B17" s="450" t="s">
        <v>87</v>
      </c>
      <c r="C17" s="457">
        <v>29445</v>
      </c>
      <c r="D17" s="452" t="s">
        <v>36</v>
      </c>
      <c r="E17" s="453">
        <v>2.66</v>
      </c>
      <c r="F17" s="454"/>
      <c r="G17" s="455"/>
      <c r="H17" s="465"/>
      <c r="I17" s="445"/>
      <c r="J17" s="446">
        <v>0.4</v>
      </c>
      <c r="K17" s="446">
        <v>0.5</v>
      </c>
      <c r="L17" s="446">
        <f t="shared" si="1"/>
        <v>-9.9999999999999978E-2</v>
      </c>
      <c r="M17" s="455"/>
      <c r="N17" s="148"/>
      <c r="O17" s="143"/>
      <c r="P17" s="143"/>
      <c r="Q17" s="455"/>
      <c r="R17" s="455"/>
      <c r="S17" s="455"/>
      <c r="T17" s="455"/>
      <c r="U17" s="456">
        <f t="shared" si="4"/>
        <v>-9.9999999999999978E-2</v>
      </c>
      <c r="V17" s="454"/>
    </row>
    <row r="18" spans="1:25">
      <c r="A18" s="438">
        <v>9</v>
      </c>
      <c r="B18" s="450" t="s">
        <v>117</v>
      </c>
      <c r="C18" s="451" t="s">
        <v>118</v>
      </c>
      <c r="D18" s="452" t="s">
        <v>31</v>
      </c>
      <c r="E18" s="453">
        <v>2.67</v>
      </c>
      <c r="F18" s="454"/>
      <c r="G18" s="455"/>
      <c r="H18" s="455"/>
      <c r="I18" s="445"/>
      <c r="J18" s="446">
        <v>0.4</v>
      </c>
      <c r="K18" s="446">
        <v>0.5</v>
      </c>
      <c r="L18" s="446">
        <f t="shared" si="1"/>
        <v>-9.9999999999999978E-2</v>
      </c>
      <c r="M18" s="455"/>
      <c r="N18" s="148"/>
      <c r="O18" s="143"/>
      <c r="P18" s="143"/>
      <c r="Q18" s="455"/>
      <c r="R18" s="455"/>
      <c r="S18" s="455"/>
      <c r="T18" s="455"/>
      <c r="U18" s="456">
        <f t="shared" si="4"/>
        <v>-9.9999999999999978E-2</v>
      </c>
      <c r="V18" s="454"/>
    </row>
    <row r="19" spans="1:25">
      <c r="A19" s="438">
        <v>10</v>
      </c>
      <c r="B19" s="450" t="s">
        <v>63</v>
      </c>
      <c r="C19" s="451" t="s">
        <v>64</v>
      </c>
      <c r="D19" s="452" t="s">
        <v>36</v>
      </c>
      <c r="E19" s="475">
        <v>2.66</v>
      </c>
      <c r="F19" s="476"/>
      <c r="G19" s="477"/>
      <c r="H19" s="477"/>
      <c r="I19" s="445"/>
      <c r="J19" s="446">
        <v>0.5</v>
      </c>
      <c r="K19" s="446">
        <v>0.4</v>
      </c>
      <c r="L19" s="446">
        <f t="shared" si="1"/>
        <v>9.9999999999999978E-2</v>
      </c>
      <c r="M19" s="477"/>
      <c r="N19" s="148"/>
      <c r="O19" s="143"/>
      <c r="P19" s="143"/>
      <c r="Q19" s="478"/>
      <c r="R19" s="477"/>
      <c r="S19" s="478"/>
      <c r="T19" s="478"/>
      <c r="U19" s="456">
        <f t="shared" si="4"/>
        <v>9.9999999999999978E-2</v>
      </c>
      <c r="V19" s="358"/>
    </row>
    <row r="20" spans="1:25">
      <c r="A20" s="438">
        <v>11</v>
      </c>
      <c r="B20" s="450" t="s">
        <v>107</v>
      </c>
      <c r="C20" s="451" t="s">
        <v>108</v>
      </c>
      <c r="D20" s="452" t="s">
        <v>36</v>
      </c>
      <c r="E20" s="458">
        <v>3.86</v>
      </c>
      <c r="F20" s="454"/>
      <c r="G20" s="455"/>
      <c r="H20" s="455"/>
      <c r="I20" s="445"/>
      <c r="J20" s="446">
        <v>0.3</v>
      </c>
      <c r="K20" s="446">
        <v>0.4</v>
      </c>
      <c r="L20" s="446">
        <f t="shared" si="1"/>
        <v>-0.10000000000000003</v>
      </c>
      <c r="M20" s="455">
        <v>40</v>
      </c>
      <c r="N20" s="148">
        <v>70</v>
      </c>
      <c r="O20" s="143">
        <f t="shared" si="2"/>
        <v>-30</v>
      </c>
      <c r="P20" s="479">
        <f t="shared" si="3"/>
        <v>-1.1579999999999999</v>
      </c>
      <c r="Q20" s="455"/>
      <c r="R20" s="455"/>
      <c r="S20" s="455"/>
      <c r="T20" s="455"/>
      <c r="U20" s="456">
        <f t="shared" si="4"/>
        <v>-1.258</v>
      </c>
      <c r="V20" s="454"/>
    </row>
    <row r="21" spans="1:25">
      <c r="A21" s="438">
        <v>12</v>
      </c>
      <c r="B21" s="450" t="s">
        <v>142</v>
      </c>
      <c r="C21" s="457">
        <v>28216</v>
      </c>
      <c r="D21" s="452" t="s">
        <v>38</v>
      </c>
      <c r="E21" s="475">
        <v>2.66</v>
      </c>
      <c r="F21" s="476"/>
      <c r="G21" s="477"/>
      <c r="H21" s="477"/>
      <c r="I21" s="445"/>
      <c r="J21" s="446">
        <v>0.5</v>
      </c>
      <c r="K21" s="446">
        <v>0.3</v>
      </c>
      <c r="L21" s="446">
        <f t="shared" si="1"/>
        <v>0.2</v>
      </c>
      <c r="M21" s="480">
        <v>70</v>
      </c>
      <c r="N21" s="148">
        <v>40</v>
      </c>
      <c r="O21" s="143">
        <f t="shared" si="2"/>
        <v>30</v>
      </c>
      <c r="P21" s="143">
        <f t="shared" si="3"/>
        <v>0.79800000000000004</v>
      </c>
      <c r="Q21" s="478"/>
      <c r="R21" s="477"/>
      <c r="S21" s="478"/>
      <c r="T21" s="478"/>
      <c r="U21" s="456">
        <f t="shared" si="4"/>
        <v>0.998</v>
      </c>
      <c r="V21" s="358"/>
    </row>
    <row r="22" spans="1:25">
      <c r="A22" s="438">
        <v>13</v>
      </c>
      <c r="B22" s="450" t="s">
        <v>65</v>
      </c>
      <c r="C22" s="457">
        <v>33953</v>
      </c>
      <c r="D22" s="452" t="s">
        <v>29</v>
      </c>
      <c r="E22" s="458">
        <v>2.06</v>
      </c>
      <c r="F22" s="454"/>
      <c r="G22" s="455"/>
      <c r="H22" s="455"/>
      <c r="I22" s="445"/>
      <c r="J22" s="446">
        <v>0.5</v>
      </c>
      <c r="K22" s="446">
        <v>0.3</v>
      </c>
      <c r="L22" s="446">
        <f t="shared" si="1"/>
        <v>0.2</v>
      </c>
      <c r="M22" s="480">
        <v>70</v>
      </c>
      <c r="N22" s="148">
        <v>40</v>
      </c>
      <c r="O22" s="143">
        <f t="shared" si="2"/>
        <v>30</v>
      </c>
      <c r="P22" s="143">
        <f t="shared" si="3"/>
        <v>0.61799999999999999</v>
      </c>
      <c r="Q22" s="480">
        <v>70</v>
      </c>
      <c r="R22" s="148">
        <v>40</v>
      </c>
      <c r="S22" s="143">
        <f t="shared" ref="S22" si="5">Q22-R22</f>
        <v>30</v>
      </c>
      <c r="T22" s="455">
        <f>S22%*E22</f>
        <v>0.61799999999999999</v>
      </c>
      <c r="U22" s="456">
        <f t="shared" si="4"/>
        <v>1.4359999999999999</v>
      </c>
      <c r="V22" s="454"/>
      <c r="Y22" s="373"/>
    </row>
    <row r="23" spans="1:25" ht="18.75">
      <c r="A23" s="438">
        <v>14</v>
      </c>
      <c r="B23" s="450" t="s">
        <v>149</v>
      </c>
      <c r="C23" s="457">
        <v>30597</v>
      </c>
      <c r="D23" s="452" t="s">
        <v>36</v>
      </c>
      <c r="E23" s="475">
        <v>2.66</v>
      </c>
      <c r="F23" s="476"/>
      <c r="G23" s="477"/>
      <c r="H23" s="477"/>
      <c r="I23" s="445"/>
      <c r="J23" s="446">
        <v>0.5</v>
      </c>
      <c r="K23" s="446">
        <v>0.4</v>
      </c>
      <c r="L23" s="446">
        <f t="shared" si="1"/>
        <v>9.9999999999999978E-2</v>
      </c>
      <c r="M23" s="477"/>
      <c r="N23" s="148"/>
      <c r="O23" s="143"/>
      <c r="P23" s="143"/>
      <c r="Q23" s="478"/>
      <c r="R23" s="477"/>
      <c r="S23" s="478"/>
      <c r="T23" s="478"/>
      <c r="U23" s="456">
        <f t="shared" si="4"/>
        <v>9.9999999999999978E-2</v>
      </c>
      <c r="V23" s="358"/>
      <c r="Y23" s="481"/>
    </row>
    <row r="24" spans="1:25" ht="18.75">
      <c r="A24" s="438">
        <v>15</v>
      </c>
      <c r="B24" s="450" t="s">
        <v>99</v>
      </c>
      <c r="C24" s="451" t="s">
        <v>280</v>
      </c>
      <c r="D24" s="452" t="s">
        <v>36</v>
      </c>
      <c r="E24" s="458">
        <v>4.0599999999999996</v>
      </c>
      <c r="F24" s="454"/>
      <c r="G24" s="455"/>
      <c r="H24" s="455"/>
      <c r="I24" s="445"/>
      <c r="J24" s="446">
        <v>0.4</v>
      </c>
      <c r="K24" s="446">
        <v>0.5</v>
      </c>
      <c r="L24" s="446">
        <f t="shared" si="1"/>
        <v>-9.9999999999999978E-2</v>
      </c>
      <c r="M24" s="455"/>
      <c r="N24" s="148"/>
      <c r="O24" s="143"/>
      <c r="P24" s="143"/>
      <c r="Q24" s="455"/>
      <c r="R24" s="455"/>
      <c r="S24" s="455"/>
      <c r="T24" s="455"/>
      <c r="U24" s="456">
        <f t="shared" si="4"/>
        <v>-9.9999999999999978E-2</v>
      </c>
      <c r="V24" s="454"/>
      <c r="Y24" s="208"/>
    </row>
    <row r="25" spans="1:25">
      <c r="A25" s="759" t="s">
        <v>39</v>
      </c>
      <c r="B25" s="760"/>
      <c r="C25" s="482"/>
      <c r="D25" s="483"/>
      <c r="E25" s="484">
        <v>15.91</v>
      </c>
      <c r="F25" s="484" t="s">
        <v>70</v>
      </c>
      <c r="G25" s="485">
        <f t="shared" ref="G25:L25" si="6">SUM(G10:G24)</f>
        <v>0.55000000000000004</v>
      </c>
      <c r="H25" s="485">
        <f t="shared" si="6"/>
        <v>0.6</v>
      </c>
      <c r="I25" s="485">
        <f t="shared" si="6"/>
        <v>-4.9999999999999961E-2</v>
      </c>
      <c r="J25" s="485">
        <f t="shared" si="6"/>
        <v>5.2</v>
      </c>
      <c r="K25" s="485">
        <f t="shared" si="6"/>
        <v>5</v>
      </c>
      <c r="L25" s="485">
        <f t="shared" si="6"/>
        <v>0.2</v>
      </c>
      <c r="M25" s="485"/>
      <c r="N25" s="485"/>
      <c r="O25" s="486"/>
      <c r="P25" s="485">
        <f>SUM(P10:P24)</f>
        <v>1.4790000000000001</v>
      </c>
      <c r="Q25" s="207"/>
      <c r="R25" s="207"/>
      <c r="S25" s="207"/>
      <c r="T25" s="487"/>
      <c r="U25" s="488">
        <f>SUM(U10:U24)</f>
        <v>2.2469999999999999</v>
      </c>
      <c r="V25" s="489"/>
    </row>
    <row r="26" spans="1:25" ht="18.75">
      <c r="A26" s="660" t="s">
        <v>364</v>
      </c>
      <c r="B26" s="660"/>
      <c r="C26" s="660"/>
      <c r="D26" s="660"/>
      <c r="E26" s="660"/>
      <c r="F26" s="660"/>
      <c r="G26" s="660"/>
      <c r="H26" s="660"/>
      <c r="I26" s="660"/>
      <c r="J26" s="660"/>
      <c r="K26" s="660"/>
      <c r="L26" s="660"/>
      <c r="M26" s="660"/>
      <c r="N26" s="660" t="s">
        <v>363</v>
      </c>
      <c r="O26" s="660"/>
      <c r="P26" s="660"/>
      <c r="Q26" s="660"/>
      <c r="R26" s="660"/>
      <c r="S26" s="660"/>
      <c r="T26" s="660"/>
      <c r="U26" s="660"/>
      <c r="V26" s="660"/>
      <c r="W26" s="481"/>
      <c r="X26" s="481"/>
      <c r="Y26" s="308"/>
    </row>
    <row r="27" spans="1:25" ht="19.5">
      <c r="A27" s="695" t="s">
        <v>41</v>
      </c>
      <c r="B27" s="695"/>
      <c r="C27" s="695"/>
      <c r="D27" s="695"/>
      <c r="E27" s="695"/>
      <c r="F27" s="695"/>
      <c r="G27" s="695"/>
      <c r="H27" s="695"/>
      <c r="I27" s="490"/>
      <c r="J27" s="490"/>
      <c r="K27" s="490"/>
      <c r="L27" s="490"/>
      <c r="M27" s="490"/>
      <c r="N27" s="308"/>
      <c r="O27" s="308"/>
      <c r="Q27" s="208"/>
      <c r="R27" s="208"/>
      <c r="S27" s="208" t="s">
        <v>42</v>
      </c>
      <c r="T27" s="208"/>
      <c r="U27" s="208"/>
      <c r="V27" s="208"/>
      <c r="W27" s="208"/>
      <c r="X27" s="208"/>
    </row>
    <row r="28" spans="1:25" ht="18.75">
      <c r="A28" s="658" t="s">
        <v>43</v>
      </c>
      <c r="B28" s="658"/>
      <c r="C28" s="658"/>
      <c r="D28" s="309"/>
      <c r="E28" s="658" t="s">
        <v>44</v>
      </c>
      <c r="F28" s="658"/>
      <c r="G28" s="658"/>
      <c r="H28" s="658"/>
      <c r="I28" s="658"/>
      <c r="J28" s="658"/>
      <c r="K28" s="309"/>
      <c r="L28" s="309"/>
      <c r="M28" s="309"/>
      <c r="N28" s="658" t="s">
        <v>45</v>
      </c>
      <c r="O28" s="658"/>
      <c r="P28" s="658"/>
      <c r="Q28" s="658"/>
      <c r="R28" s="658"/>
      <c r="S28" s="309"/>
      <c r="T28" s="309"/>
      <c r="U28" s="658" t="s">
        <v>43</v>
      </c>
      <c r="V28" s="658"/>
    </row>
    <row r="29" spans="1:25" ht="18.75">
      <c r="A29" s="308"/>
      <c r="B29" s="308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</row>
    <row r="30" spans="1:25" ht="18.75">
      <c r="A30" s="308"/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</row>
    <row r="31" spans="1:25" ht="18.75">
      <c r="A31" s="308"/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</row>
    <row r="32" spans="1:25" ht="18.75">
      <c r="A32" s="308"/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81"/>
    </row>
    <row r="33" spans="1:25" ht="18.75">
      <c r="A33" s="658" t="s">
        <v>46</v>
      </c>
      <c r="B33" s="658"/>
      <c r="C33" s="658"/>
      <c r="D33" s="308"/>
      <c r="E33" s="658"/>
      <c r="F33" s="658"/>
      <c r="G33" s="658"/>
      <c r="H33" s="658"/>
      <c r="I33" s="658"/>
      <c r="J33" s="658"/>
      <c r="K33" s="309"/>
      <c r="L33" s="309"/>
      <c r="M33" s="309"/>
      <c r="N33" s="658" t="s">
        <v>235</v>
      </c>
      <c r="O33" s="658"/>
      <c r="P33" s="658"/>
      <c r="Q33" s="658"/>
      <c r="R33" s="658"/>
      <c r="S33" s="308"/>
      <c r="T33" s="308"/>
      <c r="U33" s="658" t="s">
        <v>49</v>
      </c>
      <c r="V33" s="658"/>
      <c r="W33" s="658"/>
      <c r="X33" s="308"/>
      <c r="Y33" s="81"/>
    </row>
    <row r="34" spans="1:25" ht="18.75">
      <c r="D34" s="308"/>
      <c r="N34" s="309"/>
      <c r="O34" s="309"/>
      <c r="P34" s="658" t="s">
        <v>70</v>
      </c>
      <c r="Q34" s="658"/>
      <c r="R34" s="658"/>
      <c r="S34" s="658"/>
      <c r="T34" s="658"/>
      <c r="U34" s="658"/>
      <c r="V34" s="658"/>
      <c r="W34" s="658"/>
      <c r="X34" s="658"/>
      <c r="Y34" s="208" t="s">
        <v>70</v>
      </c>
    </row>
    <row r="35" spans="1:25">
      <c r="Y35" s="82"/>
    </row>
  </sheetData>
  <mergeCells count="44">
    <mergeCell ref="A2:E2"/>
    <mergeCell ref="A1:E1"/>
    <mergeCell ref="Q1:V1"/>
    <mergeCell ref="Q2:V2"/>
    <mergeCell ref="A6:A9"/>
    <mergeCell ref="Z4:AS4"/>
    <mergeCell ref="X3:Y3"/>
    <mergeCell ref="A4:V4"/>
    <mergeCell ref="B6:B9"/>
    <mergeCell ref="C6:C9"/>
    <mergeCell ref="D6:D9"/>
    <mergeCell ref="E6:E9"/>
    <mergeCell ref="P34:X34"/>
    <mergeCell ref="E33:J33"/>
    <mergeCell ref="A26:M26"/>
    <mergeCell ref="F6:F9"/>
    <mergeCell ref="V7:V8"/>
    <mergeCell ref="M7:M8"/>
    <mergeCell ref="N7:N8"/>
    <mergeCell ref="O7:P7"/>
    <mergeCell ref="Q7:Q8"/>
    <mergeCell ref="R7:R8"/>
    <mergeCell ref="S7:T7"/>
    <mergeCell ref="M6:P6"/>
    <mergeCell ref="G7:G8"/>
    <mergeCell ref="H7:H8"/>
    <mergeCell ref="I7:I8"/>
    <mergeCell ref="A25:B25"/>
    <mergeCell ref="N26:V26"/>
    <mergeCell ref="G6:I6"/>
    <mergeCell ref="K7:K8"/>
    <mergeCell ref="L7:L8"/>
    <mergeCell ref="U7:U8"/>
    <mergeCell ref="Q6:T6"/>
    <mergeCell ref="J6:L6"/>
    <mergeCell ref="J7:J8"/>
    <mergeCell ref="N28:R28"/>
    <mergeCell ref="A27:H27"/>
    <mergeCell ref="U28:V28"/>
    <mergeCell ref="N33:R33"/>
    <mergeCell ref="U33:W33"/>
    <mergeCell ref="A28:C28"/>
    <mergeCell ref="E28:J28"/>
    <mergeCell ref="A33:C33"/>
  </mergeCells>
  <pageMargins left="0.24" right="0.16" top="0.2" bottom="0.32" header="0.2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activeCell="D1" sqref="D1:D1048576"/>
    </sheetView>
  </sheetViews>
  <sheetFormatPr defaultRowHeight="15"/>
  <cols>
    <col min="1" max="1" width="3.7109375" style="219" customWidth="1"/>
    <col min="2" max="2" width="25.140625" style="219" customWidth="1"/>
    <col min="3" max="3" width="13" style="219" bestFit="1" customWidth="1"/>
    <col min="4" max="4" width="12.5703125" style="852" customWidth="1"/>
    <col min="5" max="5" width="6.42578125" style="297" customWidth="1"/>
    <col min="6" max="6" width="13" style="219" bestFit="1" customWidth="1"/>
    <col min="7" max="7" width="7.140625" style="297" customWidth="1"/>
    <col min="8" max="8" width="13" style="219" bestFit="1" customWidth="1"/>
    <col min="9" max="9" width="6.140625" style="297" customWidth="1"/>
    <col min="10" max="10" width="5.5703125" style="219" customWidth="1"/>
    <col min="11" max="11" width="6.140625" style="219" customWidth="1"/>
    <col min="12" max="12" width="5" style="219" customWidth="1"/>
    <col min="13" max="13" width="6.85546875" style="297" bestFit="1" customWidth="1"/>
    <col min="14" max="14" width="5.85546875" style="297" customWidth="1"/>
    <col min="15" max="15" width="7.42578125" style="297" customWidth="1"/>
    <col min="16" max="16" width="11.28515625" style="297" customWidth="1"/>
    <col min="17" max="17" width="19" style="219" customWidth="1"/>
    <col min="18" max="16384" width="9.140625" style="219"/>
  </cols>
  <sheetData>
    <row r="1" spans="1:18" ht="21.75" customHeight="1">
      <c r="A1" s="772" t="s">
        <v>0</v>
      </c>
      <c r="B1" s="772"/>
      <c r="C1" s="772"/>
      <c r="D1" s="851"/>
      <c r="E1" s="295"/>
      <c r="F1" s="296"/>
      <c r="G1" s="295"/>
      <c r="H1" s="296"/>
      <c r="I1" s="295"/>
      <c r="J1" s="771" t="s">
        <v>1</v>
      </c>
      <c r="K1" s="771"/>
      <c r="L1" s="771"/>
      <c r="M1" s="771"/>
      <c r="N1" s="771"/>
      <c r="O1" s="771"/>
      <c r="P1" s="771"/>
      <c r="Q1" s="771"/>
    </row>
    <row r="2" spans="1:18" ht="17.25" customHeight="1">
      <c r="A2" s="773" t="s">
        <v>158</v>
      </c>
      <c r="B2" s="773"/>
      <c r="C2" s="773"/>
      <c r="D2" s="851"/>
      <c r="E2" s="295"/>
      <c r="F2" s="296"/>
      <c r="G2" s="295"/>
      <c r="H2" s="296"/>
      <c r="I2" s="295"/>
      <c r="J2" s="774" t="s">
        <v>159</v>
      </c>
      <c r="K2" s="774"/>
      <c r="L2" s="774"/>
      <c r="M2" s="774"/>
      <c r="N2" s="774"/>
      <c r="O2" s="774"/>
      <c r="P2" s="774"/>
      <c r="Q2" s="774"/>
    </row>
    <row r="3" spans="1:18">
      <c r="A3" s="296"/>
      <c r="B3" s="296"/>
      <c r="C3" s="296"/>
      <c r="D3" s="851"/>
      <c r="E3" s="295"/>
      <c r="F3" s="296"/>
      <c r="G3" s="295"/>
      <c r="H3" s="296"/>
      <c r="I3" s="295"/>
      <c r="J3" s="296"/>
      <c r="K3" s="296"/>
      <c r="L3" s="296"/>
      <c r="M3" s="295"/>
      <c r="N3" s="295"/>
      <c r="O3" s="295"/>
      <c r="P3" s="295"/>
      <c r="Q3" s="296"/>
    </row>
    <row r="4" spans="1:18" ht="23.25" customHeight="1">
      <c r="A4" s="774" t="s">
        <v>230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4"/>
      <c r="O4" s="774"/>
      <c r="P4" s="774"/>
      <c r="Q4" s="774"/>
    </row>
    <row r="5" spans="1:18" s="491" customFormat="1" ht="36.75" customHeight="1">
      <c r="A5" s="764" t="s">
        <v>5</v>
      </c>
      <c r="B5" s="764" t="s">
        <v>6</v>
      </c>
      <c r="C5" s="764" t="s">
        <v>7</v>
      </c>
      <c r="D5" s="853" t="s">
        <v>8</v>
      </c>
      <c r="E5" s="764" t="s">
        <v>160</v>
      </c>
      <c r="F5" s="764" t="s">
        <v>161</v>
      </c>
      <c r="G5" s="764" t="s">
        <v>231</v>
      </c>
      <c r="H5" s="764" t="s">
        <v>161</v>
      </c>
      <c r="I5" s="764" t="s">
        <v>163</v>
      </c>
      <c r="J5" s="775" t="s">
        <v>154</v>
      </c>
      <c r="K5" s="765" t="s">
        <v>164</v>
      </c>
      <c r="L5" s="766"/>
      <c r="M5" s="767"/>
      <c r="N5" s="768" t="s">
        <v>165</v>
      </c>
      <c r="O5" s="769"/>
      <c r="P5" s="764" t="s">
        <v>166</v>
      </c>
      <c r="Q5" s="764" t="s">
        <v>13</v>
      </c>
    </row>
    <row r="6" spans="1:18" ht="22.5" customHeight="1">
      <c r="A6" s="629"/>
      <c r="B6" s="629"/>
      <c r="C6" s="629"/>
      <c r="D6" s="854"/>
      <c r="E6" s="629"/>
      <c r="F6" s="629"/>
      <c r="G6" s="629"/>
      <c r="H6" s="629"/>
      <c r="I6" s="629"/>
      <c r="J6" s="776"/>
      <c r="K6" s="492" t="s">
        <v>9</v>
      </c>
      <c r="L6" s="492" t="s">
        <v>24</v>
      </c>
      <c r="M6" s="493" t="s">
        <v>9</v>
      </c>
      <c r="N6" s="494" t="s">
        <v>24</v>
      </c>
      <c r="O6" s="494" t="s">
        <v>9</v>
      </c>
      <c r="P6" s="629"/>
      <c r="Q6" s="629"/>
    </row>
    <row r="7" spans="1:18">
      <c r="A7" s="495"/>
      <c r="B7" s="496" t="s">
        <v>167</v>
      </c>
      <c r="C7" s="495"/>
      <c r="D7" s="855"/>
      <c r="E7" s="497"/>
      <c r="F7" s="495"/>
      <c r="G7" s="497"/>
      <c r="H7" s="495"/>
      <c r="I7" s="497"/>
      <c r="J7" s="495"/>
      <c r="K7" s="495"/>
      <c r="L7" s="495"/>
      <c r="M7" s="497"/>
      <c r="N7" s="497"/>
      <c r="O7" s="497"/>
      <c r="P7" s="497"/>
      <c r="Q7" s="495"/>
    </row>
    <row r="8" spans="1:18" s="502" customFormat="1" ht="15.75">
      <c r="A8" s="498">
        <v>1</v>
      </c>
      <c r="B8" s="498" t="s">
        <v>49</v>
      </c>
      <c r="C8" s="499">
        <v>25029</v>
      </c>
      <c r="D8" s="856" t="s">
        <v>168</v>
      </c>
      <c r="E8" s="500">
        <v>5.42</v>
      </c>
      <c r="F8" s="499">
        <v>42401</v>
      </c>
      <c r="G8" s="500">
        <v>5.76</v>
      </c>
      <c r="H8" s="499">
        <v>43497</v>
      </c>
      <c r="I8" s="500">
        <f>G8-E8</f>
        <v>0.33999999999999986</v>
      </c>
      <c r="J8" s="498"/>
      <c r="K8" s="498"/>
      <c r="L8" s="498">
        <v>60</v>
      </c>
      <c r="M8" s="501">
        <f>L8%*I8</f>
        <v>0.2039999999999999</v>
      </c>
      <c r="N8" s="500">
        <v>23.5</v>
      </c>
      <c r="O8" s="501">
        <f>N8%*I8</f>
        <v>7.9899999999999957E-2</v>
      </c>
      <c r="P8" s="500">
        <v>867221</v>
      </c>
      <c r="Q8" s="498"/>
    </row>
    <row r="9" spans="1:18" s="502" customFormat="1" ht="47.25">
      <c r="A9" s="498">
        <v>2</v>
      </c>
      <c r="B9" s="498" t="s">
        <v>99</v>
      </c>
      <c r="C9" s="499">
        <v>28806</v>
      </c>
      <c r="D9" s="856" t="s">
        <v>169</v>
      </c>
      <c r="E9" s="500">
        <v>3</v>
      </c>
      <c r="F9" s="499">
        <v>42384</v>
      </c>
      <c r="G9" s="500">
        <v>3.33</v>
      </c>
      <c r="H9" s="499">
        <v>43480</v>
      </c>
      <c r="I9" s="500">
        <f t="shared" ref="I9:I22" si="0">G9-E9</f>
        <v>0.33000000000000007</v>
      </c>
      <c r="J9" s="498"/>
      <c r="K9" s="498"/>
      <c r="L9" s="498">
        <v>40</v>
      </c>
      <c r="M9" s="501">
        <f t="shared" ref="M9:M22" si="1">L9%*I9</f>
        <v>0.13200000000000003</v>
      </c>
      <c r="N9" s="500">
        <v>23.5</v>
      </c>
      <c r="O9" s="501">
        <f t="shared" ref="O9:O22" si="2">N9%*I9</f>
        <v>7.7550000000000008E-2</v>
      </c>
      <c r="P9" s="500">
        <v>749975</v>
      </c>
      <c r="Q9" s="498" t="s">
        <v>367</v>
      </c>
    </row>
    <row r="10" spans="1:18" s="502" customFormat="1" ht="15.75">
      <c r="A10" s="498">
        <v>3</v>
      </c>
      <c r="B10" s="498" t="s">
        <v>170</v>
      </c>
      <c r="C10" s="499">
        <v>27720</v>
      </c>
      <c r="D10" s="856" t="s">
        <v>29</v>
      </c>
      <c r="E10" s="500">
        <v>2.86</v>
      </c>
      <c r="F10" s="499">
        <v>42840</v>
      </c>
      <c r="G10" s="500">
        <v>3.06</v>
      </c>
      <c r="H10" s="499">
        <v>43570</v>
      </c>
      <c r="I10" s="500">
        <f t="shared" si="0"/>
        <v>0.20000000000000018</v>
      </c>
      <c r="J10" s="498"/>
      <c r="K10" s="498"/>
      <c r="L10" s="498">
        <v>40</v>
      </c>
      <c r="M10" s="501">
        <f t="shared" si="1"/>
        <v>8.0000000000000071E-2</v>
      </c>
      <c r="N10" s="500">
        <v>23.5</v>
      </c>
      <c r="O10" s="501">
        <f t="shared" si="2"/>
        <v>4.7000000000000042E-2</v>
      </c>
      <c r="P10" s="500">
        <v>454530</v>
      </c>
      <c r="Q10" s="498"/>
    </row>
    <row r="11" spans="1:18" s="502" customFormat="1" ht="15.75">
      <c r="A11" s="498">
        <v>4</v>
      </c>
      <c r="B11" s="498" t="s">
        <v>171</v>
      </c>
      <c r="C11" s="499">
        <v>29462</v>
      </c>
      <c r="D11" s="856" t="s">
        <v>36</v>
      </c>
      <c r="E11" s="500">
        <v>2.86</v>
      </c>
      <c r="F11" s="499">
        <v>42840</v>
      </c>
      <c r="G11" s="500">
        <v>3.06</v>
      </c>
      <c r="H11" s="499">
        <v>43570</v>
      </c>
      <c r="I11" s="500">
        <f t="shared" si="0"/>
        <v>0.20000000000000018</v>
      </c>
      <c r="J11" s="498"/>
      <c r="K11" s="498"/>
      <c r="L11" s="498">
        <v>40</v>
      </c>
      <c r="M11" s="501">
        <f t="shared" si="1"/>
        <v>8.0000000000000071E-2</v>
      </c>
      <c r="N11" s="500">
        <v>23.5</v>
      </c>
      <c r="O11" s="501">
        <f t="shared" si="2"/>
        <v>4.7000000000000042E-2</v>
      </c>
      <c r="P11" s="500">
        <v>454530</v>
      </c>
      <c r="Q11" s="498"/>
    </row>
    <row r="12" spans="1:18" s="502" customFormat="1" ht="15.75">
      <c r="A12" s="498">
        <v>5</v>
      </c>
      <c r="B12" s="498" t="s">
        <v>172</v>
      </c>
      <c r="C12" s="499">
        <v>24712</v>
      </c>
      <c r="D12" s="856" t="s">
        <v>31</v>
      </c>
      <c r="E12" s="500">
        <v>4.32</v>
      </c>
      <c r="F12" s="499">
        <v>42491</v>
      </c>
      <c r="G12" s="500">
        <v>4.6500000000000004</v>
      </c>
      <c r="H12" s="499">
        <v>43586</v>
      </c>
      <c r="I12" s="500">
        <f t="shared" si="0"/>
        <v>0.33000000000000007</v>
      </c>
      <c r="J12" s="498"/>
      <c r="K12" s="498"/>
      <c r="L12" s="498">
        <v>40</v>
      </c>
      <c r="M12" s="501">
        <f t="shared" si="1"/>
        <v>0.13200000000000003</v>
      </c>
      <c r="N12" s="500">
        <v>23.5</v>
      </c>
      <c r="O12" s="501">
        <f t="shared" si="2"/>
        <v>7.7550000000000008E-2</v>
      </c>
      <c r="P12" s="500">
        <v>749975</v>
      </c>
      <c r="Q12" s="498"/>
    </row>
    <row r="13" spans="1:18" s="502" customFormat="1" ht="15.75">
      <c r="A13" s="498">
        <v>6</v>
      </c>
      <c r="B13" s="498" t="s">
        <v>173</v>
      </c>
      <c r="C13" s="499">
        <v>25829</v>
      </c>
      <c r="D13" s="856" t="s">
        <v>34</v>
      </c>
      <c r="E13" s="500">
        <v>3.86</v>
      </c>
      <c r="F13" s="499">
        <v>42856</v>
      </c>
      <c r="G13" s="500">
        <v>4.0599999999999996</v>
      </c>
      <c r="H13" s="499">
        <v>43586</v>
      </c>
      <c r="I13" s="500">
        <f t="shared" si="0"/>
        <v>0.19999999999999973</v>
      </c>
      <c r="J13" s="498"/>
      <c r="K13" s="498"/>
      <c r="L13" s="498">
        <v>40</v>
      </c>
      <c r="M13" s="501">
        <f t="shared" si="1"/>
        <v>7.9999999999999905E-2</v>
      </c>
      <c r="N13" s="500">
        <v>23.5</v>
      </c>
      <c r="O13" s="501">
        <f t="shared" si="2"/>
        <v>4.6999999999999938E-2</v>
      </c>
      <c r="P13" s="500">
        <v>454530</v>
      </c>
      <c r="Q13" s="498"/>
    </row>
    <row r="14" spans="1:18" s="502" customFormat="1" ht="15.75">
      <c r="A14" s="498">
        <v>7</v>
      </c>
      <c r="B14" s="498" t="s">
        <v>177</v>
      </c>
      <c r="C14" s="499">
        <v>32174</v>
      </c>
      <c r="D14" s="856" t="s">
        <v>178</v>
      </c>
      <c r="E14" s="500">
        <v>2.34</v>
      </c>
      <c r="F14" s="499">
        <v>42370</v>
      </c>
      <c r="G14" s="500">
        <v>2.67</v>
      </c>
      <c r="H14" s="499">
        <v>43466</v>
      </c>
      <c r="I14" s="500">
        <f t="shared" si="0"/>
        <v>0.33000000000000007</v>
      </c>
      <c r="J14" s="498"/>
      <c r="K14" s="498"/>
      <c r="L14" s="498">
        <v>40</v>
      </c>
      <c r="M14" s="501">
        <f t="shared" si="1"/>
        <v>0.13200000000000003</v>
      </c>
      <c r="N14" s="500">
        <v>23.5</v>
      </c>
      <c r="O14" s="501">
        <f t="shared" si="2"/>
        <v>7.7550000000000008E-2</v>
      </c>
      <c r="P14" s="500">
        <v>749975</v>
      </c>
      <c r="Q14" s="498"/>
    </row>
    <row r="15" spans="1:18" s="502" customFormat="1" ht="15.75">
      <c r="A15" s="498">
        <v>8</v>
      </c>
      <c r="B15" s="498" t="s">
        <v>175</v>
      </c>
      <c r="C15" s="499">
        <v>33604</v>
      </c>
      <c r="D15" s="856" t="s">
        <v>176</v>
      </c>
      <c r="E15" s="500">
        <v>2.34</v>
      </c>
      <c r="F15" s="499">
        <v>42371</v>
      </c>
      <c r="G15" s="500">
        <v>2.67</v>
      </c>
      <c r="H15" s="499">
        <v>43467</v>
      </c>
      <c r="I15" s="500">
        <f t="shared" si="0"/>
        <v>0.33000000000000007</v>
      </c>
      <c r="J15" s="498"/>
      <c r="K15" s="498"/>
      <c r="L15" s="498">
        <v>60</v>
      </c>
      <c r="M15" s="501">
        <f t="shared" si="1"/>
        <v>0.19800000000000004</v>
      </c>
      <c r="N15" s="500">
        <v>23.5</v>
      </c>
      <c r="O15" s="501">
        <f t="shared" si="2"/>
        <v>7.7550000000000008E-2</v>
      </c>
      <c r="P15" s="500">
        <v>841715</v>
      </c>
      <c r="Q15" s="498"/>
      <c r="R15" s="590" t="s">
        <v>330</v>
      </c>
    </row>
    <row r="16" spans="1:18" s="502" customFormat="1" ht="15.75">
      <c r="A16" s="498"/>
      <c r="B16" s="503" t="s">
        <v>179</v>
      </c>
      <c r="C16" s="498"/>
      <c r="D16" s="856"/>
      <c r="E16" s="500"/>
      <c r="F16" s="498"/>
      <c r="G16" s="500"/>
      <c r="H16" s="498"/>
      <c r="I16" s="500"/>
      <c r="J16" s="498"/>
      <c r="K16" s="498"/>
      <c r="L16" s="498"/>
      <c r="M16" s="501"/>
      <c r="N16" s="500" t="s">
        <v>70</v>
      </c>
      <c r="O16" s="501"/>
      <c r="P16" s="500"/>
      <c r="Q16" s="498"/>
    </row>
    <row r="17" spans="1:17" s="502" customFormat="1" ht="15.75">
      <c r="A17" s="498">
        <v>1</v>
      </c>
      <c r="B17" s="498" t="s">
        <v>180</v>
      </c>
      <c r="C17" s="499">
        <v>32005</v>
      </c>
      <c r="D17" s="856" t="s">
        <v>181</v>
      </c>
      <c r="E17" s="500">
        <v>2.72</v>
      </c>
      <c r="F17" s="499">
        <v>42522</v>
      </c>
      <c r="G17" s="504">
        <v>3.03</v>
      </c>
      <c r="H17" s="499">
        <v>43617</v>
      </c>
      <c r="I17" s="500">
        <f t="shared" si="0"/>
        <v>0.30999999999999961</v>
      </c>
      <c r="J17" s="498"/>
      <c r="K17" s="498"/>
      <c r="L17" s="498"/>
      <c r="M17" s="501"/>
      <c r="N17" s="500">
        <v>23.5</v>
      </c>
      <c r="O17" s="501">
        <f t="shared" si="2"/>
        <v>7.2849999999999901E-2</v>
      </c>
      <c r="P17" s="500">
        <v>532162</v>
      </c>
      <c r="Q17" s="498"/>
    </row>
    <row r="18" spans="1:17" s="502" customFormat="1" ht="47.25">
      <c r="A18" s="498">
        <v>2</v>
      </c>
      <c r="B18" s="498" t="s">
        <v>182</v>
      </c>
      <c r="C18" s="499">
        <v>31547</v>
      </c>
      <c r="D18" s="856" t="s">
        <v>60</v>
      </c>
      <c r="E18" s="500">
        <v>2.67</v>
      </c>
      <c r="F18" s="499">
        <v>42370</v>
      </c>
      <c r="G18" s="500">
        <v>3</v>
      </c>
      <c r="H18" s="499">
        <v>43466</v>
      </c>
      <c r="I18" s="500">
        <f>G18-E18</f>
        <v>0.33000000000000007</v>
      </c>
      <c r="J18" s="498"/>
      <c r="K18" s="498"/>
      <c r="L18" s="498">
        <v>40</v>
      </c>
      <c r="M18" s="501">
        <f t="shared" si="1"/>
        <v>0.13200000000000003</v>
      </c>
      <c r="N18" s="500">
        <v>23.5</v>
      </c>
      <c r="O18" s="501">
        <f t="shared" si="2"/>
        <v>7.7550000000000008E-2</v>
      </c>
      <c r="P18" s="500">
        <v>887585</v>
      </c>
      <c r="Q18" s="498" t="s">
        <v>367</v>
      </c>
    </row>
    <row r="19" spans="1:17" s="502" customFormat="1" ht="15.75">
      <c r="A19" s="498">
        <v>3</v>
      </c>
      <c r="B19" s="498" t="s">
        <v>348</v>
      </c>
      <c r="C19" s="499">
        <v>33601</v>
      </c>
      <c r="D19" s="856" t="s">
        <v>60</v>
      </c>
      <c r="E19" s="500">
        <v>2.34</v>
      </c>
      <c r="F19" s="499">
        <v>42370</v>
      </c>
      <c r="G19" s="500">
        <v>2.67</v>
      </c>
      <c r="H19" s="499">
        <v>43466</v>
      </c>
      <c r="I19" s="500">
        <f t="shared" si="0"/>
        <v>0.33000000000000007</v>
      </c>
      <c r="J19" s="498"/>
      <c r="K19" s="498"/>
      <c r="L19" s="498">
        <v>70</v>
      </c>
      <c r="M19" s="501">
        <f t="shared" si="1"/>
        <v>0.23100000000000004</v>
      </c>
      <c r="N19" s="500">
        <v>23.5</v>
      </c>
      <c r="O19" s="501">
        <f t="shared" si="2"/>
        <v>7.7550000000000008E-2</v>
      </c>
      <c r="P19" s="500">
        <v>749975</v>
      </c>
      <c r="Q19" s="498"/>
    </row>
    <row r="20" spans="1:17" s="502" customFormat="1" ht="15.75">
      <c r="A20" s="498">
        <v>4</v>
      </c>
      <c r="B20" s="498" t="s">
        <v>183</v>
      </c>
      <c r="C20" s="499">
        <v>31608</v>
      </c>
      <c r="D20" s="856" t="s">
        <v>38</v>
      </c>
      <c r="E20" s="500">
        <v>2.46</v>
      </c>
      <c r="F20" s="499">
        <v>42887</v>
      </c>
      <c r="G20" s="500">
        <v>2.66</v>
      </c>
      <c r="H20" s="499">
        <v>43617</v>
      </c>
      <c r="I20" s="500">
        <f t="shared" si="0"/>
        <v>0.20000000000000018</v>
      </c>
      <c r="J20" s="498"/>
      <c r="K20" s="498"/>
      <c r="L20" s="498">
        <v>40</v>
      </c>
      <c r="M20" s="501">
        <f t="shared" si="1"/>
        <v>8.0000000000000071E-2</v>
      </c>
      <c r="N20" s="500">
        <v>23.5</v>
      </c>
      <c r="O20" s="501">
        <f t="shared" si="2"/>
        <v>4.7000000000000042E-2</v>
      </c>
      <c r="P20" s="500">
        <v>454530</v>
      </c>
      <c r="Q20" s="498"/>
    </row>
    <row r="21" spans="1:17" s="502" customFormat="1" ht="15.75">
      <c r="A21" s="498">
        <v>5</v>
      </c>
      <c r="B21" s="498" t="s">
        <v>184</v>
      </c>
      <c r="C21" s="499">
        <v>28856</v>
      </c>
      <c r="D21" s="856" t="s">
        <v>38</v>
      </c>
      <c r="E21" s="500">
        <v>2.86</v>
      </c>
      <c r="F21" s="499">
        <v>42856</v>
      </c>
      <c r="G21" s="500">
        <v>3.06</v>
      </c>
      <c r="H21" s="499">
        <v>43586</v>
      </c>
      <c r="I21" s="500">
        <f t="shared" si="0"/>
        <v>0.20000000000000018</v>
      </c>
      <c r="J21" s="498"/>
      <c r="K21" s="498"/>
      <c r="L21" s="498">
        <v>40</v>
      </c>
      <c r="M21" s="501">
        <f t="shared" si="1"/>
        <v>8.0000000000000071E-2</v>
      </c>
      <c r="N21" s="500">
        <v>23.5</v>
      </c>
      <c r="O21" s="501">
        <f t="shared" si="2"/>
        <v>4.7000000000000042E-2</v>
      </c>
      <c r="P21" s="500">
        <v>454530</v>
      </c>
      <c r="Q21" s="498"/>
    </row>
    <row r="22" spans="1:17" s="502" customFormat="1" ht="15.75">
      <c r="A22" s="498">
        <v>6</v>
      </c>
      <c r="B22" s="498" t="s">
        <v>185</v>
      </c>
      <c r="C22" s="499">
        <v>29874</v>
      </c>
      <c r="D22" s="856" t="s">
        <v>29</v>
      </c>
      <c r="E22" s="500">
        <v>2.46</v>
      </c>
      <c r="F22" s="499">
        <v>42887</v>
      </c>
      <c r="G22" s="500">
        <v>2.66</v>
      </c>
      <c r="H22" s="499">
        <v>43617</v>
      </c>
      <c r="I22" s="500">
        <f t="shared" si="0"/>
        <v>0.20000000000000018</v>
      </c>
      <c r="J22" s="498"/>
      <c r="K22" s="498"/>
      <c r="L22" s="498">
        <v>40</v>
      </c>
      <c r="M22" s="501">
        <f t="shared" si="1"/>
        <v>8.0000000000000071E-2</v>
      </c>
      <c r="N22" s="500">
        <v>23.5</v>
      </c>
      <c r="O22" s="501">
        <f t="shared" si="2"/>
        <v>4.7000000000000042E-2</v>
      </c>
      <c r="P22" s="500">
        <v>454530</v>
      </c>
      <c r="Q22" s="498"/>
    </row>
    <row r="23" spans="1:17" s="502" customFormat="1" ht="15.75">
      <c r="A23" s="498">
        <v>7</v>
      </c>
      <c r="B23" s="505" t="s">
        <v>186</v>
      </c>
      <c r="C23" s="506">
        <v>31853</v>
      </c>
      <c r="D23" s="857" t="s">
        <v>34</v>
      </c>
      <c r="E23" s="507">
        <v>2.46</v>
      </c>
      <c r="F23" s="506">
        <v>42887</v>
      </c>
      <c r="G23" s="507">
        <v>2.66</v>
      </c>
      <c r="H23" s="506">
        <v>43617</v>
      </c>
      <c r="I23" s="507">
        <f>G23-E23</f>
        <v>0.20000000000000018</v>
      </c>
      <c r="J23" s="505"/>
      <c r="K23" s="505"/>
      <c r="L23" s="505">
        <v>40</v>
      </c>
      <c r="M23" s="509">
        <f>L23%*I23</f>
        <v>8.0000000000000071E-2</v>
      </c>
      <c r="N23" s="507">
        <v>23.5</v>
      </c>
      <c r="O23" s="509">
        <f>N23%*I23</f>
        <v>4.7000000000000042E-2</v>
      </c>
      <c r="P23" s="507">
        <v>454530</v>
      </c>
      <c r="Q23" s="505"/>
    </row>
    <row r="24" spans="1:17" s="502" customFormat="1" ht="15.75">
      <c r="A24" s="505"/>
      <c r="B24" s="505"/>
      <c r="C24" s="506"/>
      <c r="D24" s="857"/>
      <c r="E24" s="508">
        <f>SUM(E8:E23)</f>
        <v>44.970000000000006</v>
      </c>
      <c r="F24" s="506"/>
      <c r="G24" s="508">
        <f>SUM(G8:G23)</f>
        <v>49</v>
      </c>
      <c r="H24" s="506"/>
      <c r="I24" s="587">
        <f>SUM(I8:I23)</f>
        <v>4.0300000000000011</v>
      </c>
      <c r="J24" s="588"/>
      <c r="K24" s="588"/>
      <c r="L24" s="588"/>
      <c r="M24" s="589">
        <f>SUM(M8:M23)</f>
        <v>1.7210000000000005</v>
      </c>
      <c r="N24" s="587"/>
      <c r="O24" s="589">
        <f>SUM(O8:O23)</f>
        <v>0.94705000000000006</v>
      </c>
      <c r="P24" s="507">
        <f>SUM(P8:P23)</f>
        <v>9310293</v>
      </c>
      <c r="Q24" s="505"/>
    </row>
    <row r="25" spans="1:17" s="353" customFormat="1" ht="16.5" customHeight="1">
      <c r="A25" s="351"/>
      <c r="B25" s="351"/>
      <c r="C25" s="351"/>
      <c r="D25" s="850"/>
      <c r="E25" s="352"/>
      <c r="F25" s="351"/>
      <c r="G25" s="352"/>
      <c r="H25" s="351"/>
      <c r="I25" s="352"/>
      <c r="J25" s="770" t="s">
        <v>228</v>
      </c>
      <c r="K25" s="770"/>
      <c r="L25" s="770"/>
      <c r="M25" s="770"/>
      <c r="N25" s="770"/>
      <c r="O25" s="770"/>
      <c r="P25" s="770"/>
      <c r="Q25" s="770"/>
    </row>
    <row r="26" spans="1:17" s="306" customFormat="1" ht="21" customHeight="1">
      <c r="A26" s="763" t="s">
        <v>229</v>
      </c>
      <c r="B26" s="763"/>
      <c r="C26" s="763"/>
      <c r="D26" s="763"/>
      <c r="E26" s="763"/>
      <c r="F26" s="763"/>
      <c r="G26" s="354"/>
      <c r="H26" s="305"/>
      <c r="I26" s="354"/>
      <c r="J26" s="763" t="s">
        <v>42</v>
      </c>
      <c r="K26" s="763"/>
      <c r="L26" s="763"/>
      <c r="M26" s="763"/>
      <c r="N26" s="763"/>
      <c r="O26" s="763"/>
      <c r="P26" s="763"/>
      <c r="Q26" s="763"/>
    </row>
    <row r="27" spans="1:17" ht="24" customHeight="1">
      <c r="A27" s="771" t="s">
        <v>187</v>
      </c>
      <c r="B27" s="771"/>
      <c r="C27" s="296"/>
      <c r="D27" s="771" t="s">
        <v>188</v>
      </c>
      <c r="E27" s="771"/>
      <c r="F27" s="771"/>
      <c r="G27" s="295"/>
      <c r="H27" s="296"/>
      <c r="I27" s="771" t="s">
        <v>45</v>
      </c>
      <c r="J27" s="771"/>
      <c r="K27" s="771"/>
      <c r="L27" s="771"/>
      <c r="M27" s="295"/>
      <c r="N27" s="771" t="s">
        <v>43</v>
      </c>
      <c r="O27" s="771"/>
      <c r="P27" s="771"/>
      <c r="Q27" s="771"/>
    </row>
    <row r="28" spans="1:17">
      <c r="A28" s="296"/>
      <c r="B28" s="296"/>
      <c r="C28" s="296"/>
      <c r="D28" s="851"/>
      <c r="E28" s="295"/>
      <c r="F28" s="296"/>
      <c r="G28" s="295"/>
      <c r="H28" s="296"/>
      <c r="I28" s="295"/>
      <c r="J28" s="296"/>
      <c r="K28" s="296"/>
      <c r="L28" s="296"/>
      <c r="M28" s="295"/>
      <c r="N28" s="295"/>
      <c r="O28" s="295"/>
      <c r="P28" s="295"/>
      <c r="Q28" s="296"/>
    </row>
    <row r="29" spans="1:17">
      <c r="A29" s="296"/>
      <c r="B29" s="296"/>
      <c r="C29" s="296"/>
      <c r="D29" s="851"/>
      <c r="E29" s="295"/>
      <c r="F29" s="296"/>
      <c r="G29" s="295"/>
      <c r="H29" s="296"/>
      <c r="I29" s="295"/>
      <c r="J29" s="296"/>
      <c r="K29" s="296"/>
      <c r="L29" s="296"/>
      <c r="M29" s="295"/>
      <c r="N29" s="295"/>
      <c r="O29" s="295"/>
      <c r="P29" s="295"/>
      <c r="Q29" s="296"/>
    </row>
    <row r="30" spans="1:17">
      <c r="A30" s="296"/>
      <c r="B30" s="296"/>
      <c r="C30" s="296"/>
      <c r="D30" s="851"/>
      <c r="E30" s="295"/>
      <c r="F30" s="296"/>
      <c r="G30" s="295"/>
      <c r="H30" s="296"/>
      <c r="I30" s="295"/>
      <c r="J30" s="296"/>
      <c r="K30" s="296"/>
      <c r="L30" s="296"/>
      <c r="M30" s="295"/>
      <c r="N30" s="295"/>
      <c r="O30" s="295"/>
      <c r="P30" s="295"/>
      <c r="Q30" s="296"/>
    </row>
    <row r="31" spans="1:17">
      <c r="A31" s="296"/>
      <c r="B31" s="296"/>
      <c r="C31" s="296"/>
      <c r="D31" s="851"/>
      <c r="E31" s="295"/>
      <c r="F31" s="296"/>
      <c r="G31" s="295"/>
      <c r="H31" s="296"/>
      <c r="I31" s="295"/>
      <c r="J31" s="296"/>
      <c r="K31" s="296"/>
      <c r="L31" s="296"/>
      <c r="M31" s="295"/>
      <c r="N31" s="295"/>
      <c r="O31" s="295"/>
      <c r="P31" s="295"/>
      <c r="Q31" s="296"/>
    </row>
    <row r="32" spans="1:17" s="306" customFormat="1" ht="26.25" customHeight="1">
      <c r="A32" s="763" t="s">
        <v>46</v>
      </c>
      <c r="B32" s="763"/>
      <c r="C32" s="305"/>
      <c r="D32" s="858"/>
      <c r="E32" s="763"/>
      <c r="F32" s="763"/>
      <c r="G32" s="763"/>
      <c r="H32" s="305"/>
      <c r="I32" s="763" t="s">
        <v>235</v>
      </c>
      <c r="J32" s="763"/>
      <c r="K32" s="763"/>
      <c r="L32" s="763"/>
      <c r="M32" s="354"/>
      <c r="N32" s="763" t="s">
        <v>49</v>
      </c>
      <c r="O32" s="763"/>
      <c r="P32" s="763"/>
      <c r="Q32" s="763"/>
    </row>
    <row r="33" spans="1:17">
      <c r="A33" s="296"/>
      <c r="B33" s="296"/>
      <c r="C33" s="296"/>
      <c r="D33" s="851"/>
      <c r="E33" s="295"/>
      <c r="F33" s="296"/>
      <c r="G33" s="295"/>
      <c r="H33" s="296"/>
      <c r="I33" s="295"/>
      <c r="J33" s="296"/>
      <c r="K33" s="296"/>
      <c r="L33" s="296"/>
      <c r="M33" s="295"/>
      <c r="N33" s="295"/>
      <c r="O33" s="295"/>
      <c r="P33" s="295"/>
      <c r="Q33" s="296"/>
    </row>
  </sheetData>
  <mergeCells count="30">
    <mergeCell ref="J25:Q25"/>
    <mergeCell ref="J26:Q26"/>
    <mergeCell ref="N27:Q27"/>
    <mergeCell ref="I27:L27"/>
    <mergeCell ref="A1:C1"/>
    <mergeCell ref="A2:C2"/>
    <mergeCell ref="A4:Q4"/>
    <mergeCell ref="J1:Q1"/>
    <mergeCell ref="J2:Q2"/>
    <mergeCell ref="D27:F27"/>
    <mergeCell ref="A27:B27"/>
    <mergeCell ref="A26:F26"/>
    <mergeCell ref="J5:J6"/>
    <mergeCell ref="P5:P6"/>
    <mergeCell ref="N32:Q32"/>
    <mergeCell ref="I32:L32"/>
    <mergeCell ref="E32:G32"/>
    <mergeCell ref="A32:B32"/>
    <mergeCell ref="Q5:Q6"/>
    <mergeCell ref="A5:A6"/>
    <mergeCell ref="B5:B6"/>
    <mergeCell ref="C5:C6"/>
    <mergeCell ref="D5:D6"/>
    <mergeCell ref="E5:E6"/>
    <mergeCell ref="F5:F6"/>
    <mergeCell ref="K5:M5"/>
    <mergeCell ref="N5:O5"/>
    <mergeCell ref="G5:G6"/>
    <mergeCell ref="H5:H6"/>
    <mergeCell ref="I5:I6"/>
  </mergeCells>
  <pageMargins left="0.24" right="0.17" top="0.2" bottom="0.23" header="0.21" footer="0.2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T51"/>
  <sheetViews>
    <sheetView topLeftCell="A16" workbookViewId="0">
      <selection activeCell="S40" sqref="S40"/>
    </sheetView>
  </sheetViews>
  <sheetFormatPr defaultRowHeight="15"/>
  <cols>
    <col min="1" max="1" width="4.7109375" style="219" customWidth="1"/>
    <col min="2" max="2" width="20" style="219" customWidth="1"/>
    <col min="3" max="3" width="11.5703125" style="219" bestFit="1" customWidth="1"/>
    <col min="4" max="4" width="10.85546875" style="297" customWidth="1"/>
    <col min="5" max="5" width="5.42578125" style="297" customWidth="1"/>
    <col min="6" max="6" width="11.5703125" style="219" bestFit="1" customWidth="1"/>
    <col min="7" max="7" width="7.42578125" style="297" customWidth="1"/>
    <col min="8" max="8" width="11.5703125" style="219" bestFit="1" customWidth="1"/>
    <col min="9" max="9" width="6.7109375" style="297" customWidth="1"/>
    <col min="10" max="10" width="5.28515625" style="219" customWidth="1"/>
    <col min="11" max="11" width="6.42578125" style="219" customWidth="1"/>
    <col min="12" max="12" width="4.42578125" style="297" customWidth="1"/>
    <col min="13" max="13" width="6" style="297" customWidth="1"/>
    <col min="14" max="14" width="4.42578125" style="297" customWidth="1"/>
    <col min="15" max="15" width="5.85546875" style="297" customWidth="1"/>
    <col min="16" max="16" width="4.42578125" style="297" customWidth="1"/>
    <col min="17" max="17" width="6.42578125" style="297" customWidth="1"/>
    <col min="18" max="18" width="9.5703125" style="297" customWidth="1"/>
    <col min="19" max="19" width="16.7109375" style="219" customWidth="1"/>
    <col min="20" max="16384" width="9.140625" style="219"/>
  </cols>
  <sheetData>
    <row r="1" spans="1:20" ht="21.75" customHeight="1">
      <c r="A1" s="772" t="s">
        <v>0</v>
      </c>
      <c r="B1" s="772"/>
      <c r="C1" s="772"/>
      <c r="D1" s="295"/>
      <c r="E1" s="295"/>
      <c r="F1" s="296"/>
      <c r="G1" s="295"/>
      <c r="H1" s="296"/>
      <c r="I1" s="295"/>
      <c r="J1" s="773" t="s">
        <v>1</v>
      </c>
      <c r="K1" s="773"/>
      <c r="L1" s="773"/>
      <c r="M1" s="773"/>
      <c r="N1" s="773"/>
      <c r="O1" s="773"/>
      <c r="P1" s="773"/>
      <c r="Q1" s="773"/>
      <c r="R1" s="773"/>
      <c r="S1" s="773"/>
    </row>
    <row r="2" spans="1:20" ht="17.25" customHeight="1">
      <c r="A2" s="773" t="s">
        <v>158</v>
      </c>
      <c r="B2" s="773"/>
      <c r="C2" s="773"/>
      <c r="D2" s="295"/>
      <c r="E2" s="295"/>
      <c r="F2" s="296"/>
      <c r="G2" s="295"/>
      <c r="H2" s="296"/>
      <c r="I2" s="295"/>
      <c r="J2" s="774" t="s">
        <v>159</v>
      </c>
      <c r="K2" s="774"/>
      <c r="L2" s="774"/>
      <c r="M2" s="774"/>
      <c r="N2" s="774"/>
      <c r="O2" s="774"/>
      <c r="P2" s="774"/>
      <c r="Q2" s="774"/>
      <c r="R2" s="774"/>
      <c r="S2" s="774"/>
    </row>
    <row r="3" spans="1:20">
      <c r="A3" s="296"/>
      <c r="B3" s="296"/>
      <c r="C3" s="296"/>
      <c r="D3" s="295"/>
      <c r="E3" s="295"/>
      <c r="F3" s="296"/>
      <c r="G3" s="295"/>
      <c r="H3" s="296"/>
      <c r="I3" s="295"/>
      <c r="J3" s="296"/>
      <c r="K3" s="296"/>
      <c r="L3" s="295"/>
      <c r="M3" s="295"/>
      <c r="N3" s="295"/>
      <c r="O3" s="295"/>
      <c r="P3" s="295"/>
      <c r="Q3" s="295"/>
    </row>
    <row r="4" spans="1:20" ht="23.25" customHeight="1">
      <c r="A4" s="774" t="s">
        <v>232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4"/>
      <c r="O4" s="774"/>
      <c r="P4" s="774"/>
      <c r="Q4" s="774"/>
      <c r="R4" s="774"/>
      <c r="S4" s="774"/>
    </row>
    <row r="5" spans="1:20">
      <c r="A5" s="296"/>
      <c r="B5" s="296"/>
      <c r="C5" s="296"/>
      <c r="D5" s="295"/>
      <c r="E5" s="295"/>
      <c r="F5" s="296"/>
      <c r="G5" s="295"/>
      <c r="H5" s="296"/>
      <c r="I5" s="295"/>
      <c r="J5" s="296"/>
      <c r="K5" s="296"/>
      <c r="L5" s="295"/>
      <c r="M5" s="295"/>
      <c r="N5" s="295"/>
      <c r="O5" s="295"/>
      <c r="P5" s="295"/>
      <c r="Q5" s="295"/>
      <c r="R5" s="295"/>
      <c r="S5" s="296"/>
      <c r="T5" s="296"/>
    </row>
    <row r="6" spans="1:20" s="491" customFormat="1" ht="71.25" customHeight="1">
      <c r="A6" s="764" t="s">
        <v>51</v>
      </c>
      <c r="B6" s="764" t="s">
        <v>6</v>
      </c>
      <c r="C6" s="764" t="s">
        <v>7</v>
      </c>
      <c r="D6" s="764" t="s">
        <v>8</v>
      </c>
      <c r="E6" s="764" t="s">
        <v>189</v>
      </c>
      <c r="F6" s="764" t="s">
        <v>161</v>
      </c>
      <c r="G6" s="764" t="s">
        <v>162</v>
      </c>
      <c r="H6" s="764" t="s">
        <v>190</v>
      </c>
      <c r="I6" s="764" t="s">
        <v>191</v>
      </c>
      <c r="J6" s="765" t="s">
        <v>154</v>
      </c>
      <c r="K6" s="767"/>
      <c r="L6" s="765" t="s">
        <v>164</v>
      </c>
      <c r="M6" s="767"/>
      <c r="N6" s="765" t="s">
        <v>192</v>
      </c>
      <c r="O6" s="767"/>
      <c r="P6" s="765" t="s">
        <v>193</v>
      </c>
      <c r="Q6" s="767"/>
      <c r="R6" s="764" t="s">
        <v>194</v>
      </c>
      <c r="S6" s="764" t="s">
        <v>13</v>
      </c>
      <c r="T6" s="510"/>
    </row>
    <row r="7" spans="1:20" ht="30">
      <c r="A7" s="629"/>
      <c r="B7" s="629"/>
      <c r="C7" s="629"/>
      <c r="D7" s="629"/>
      <c r="E7" s="629"/>
      <c r="F7" s="629"/>
      <c r="G7" s="629"/>
      <c r="H7" s="629"/>
      <c r="I7" s="629"/>
      <c r="J7" s="492" t="s">
        <v>24</v>
      </c>
      <c r="K7" s="492" t="s">
        <v>9</v>
      </c>
      <c r="L7" s="493" t="s">
        <v>24</v>
      </c>
      <c r="M7" s="493" t="s">
        <v>9</v>
      </c>
      <c r="N7" s="493" t="s">
        <v>24</v>
      </c>
      <c r="O7" s="493" t="s">
        <v>9</v>
      </c>
      <c r="P7" s="493" t="s">
        <v>24</v>
      </c>
      <c r="Q7" s="493" t="s">
        <v>9</v>
      </c>
      <c r="R7" s="629"/>
      <c r="S7" s="629"/>
      <c r="T7" s="296"/>
    </row>
    <row r="8" spans="1:20" ht="28.5" customHeight="1">
      <c r="A8" s="782" t="s">
        <v>195</v>
      </c>
      <c r="B8" s="783"/>
      <c r="C8" s="495"/>
      <c r="D8" s="497"/>
      <c r="E8" s="497"/>
      <c r="F8" s="495"/>
      <c r="G8" s="497"/>
      <c r="H8" s="495"/>
      <c r="I8" s="497"/>
      <c r="J8" s="495"/>
      <c r="K8" s="495"/>
      <c r="L8" s="497"/>
      <c r="M8" s="497"/>
      <c r="N8" s="497"/>
      <c r="O8" s="497"/>
      <c r="P8" s="497"/>
      <c r="Q8" s="497"/>
      <c r="R8" s="497"/>
      <c r="S8" s="495"/>
      <c r="T8" s="296"/>
    </row>
    <row r="9" spans="1:20">
      <c r="A9" s="302">
        <v>1</v>
      </c>
      <c r="B9" s="302" t="s">
        <v>87</v>
      </c>
      <c r="C9" s="303">
        <v>29445</v>
      </c>
      <c r="D9" s="511" t="s">
        <v>36</v>
      </c>
      <c r="E9" s="511">
        <v>2.66</v>
      </c>
      <c r="F9" s="303">
        <v>42736</v>
      </c>
      <c r="G9" s="511">
        <v>2.86</v>
      </c>
      <c r="H9" s="303">
        <v>43466</v>
      </c>
      <c r="I9" s="511">
        <f>G9-E9</f>
        <v>0.19999999999999973</v>
      </c>
      <c r="J9" s="302"/>
      <c r="K9" s="302"/>
      <c r="L9" s="511">
        <v>70</v>
      </c>
      <c r="M9" s="511">
        <f>L9%*I9</f>
        <v>0.13999999999999979</v>
      </c>
      <c r="N9" s="511"/>
      <c r="O9" s="511"/>
      <c r="P9" s="511">
        <v>23.5</v>
      </c>
      <c r="Q9" s="512">
        <f>(K9+I9)*P9%</f>
        <v>4.6999999999999938E-2</v>
      </c>
      <c r="R9" s="513">
        <f>(Q9+O9+M9+K9+I9)*1390</f>
        <v>537.92999999999927</v>
      </c>
      <c r="S9" s="302"/>
      <c r="T9" s="296"/>
    </row>
    <row r="10" spans="1:20" ht="23.25" customHeight="1">
      <c r="A10" s="777" t="s">
        <v>196</v>
      </c>
      <c r="B10" s="778"/>
      <c r="C10" s="779"/>
      <c r="D10" s="511"/>
      <c r="E10" s="511"/>
      <c r="F10" s="302"/>
      <c r="G10" s="511"/>
      <c r="H10" s="302"/>
      <c r="I10" s="511"/>
      <c r="J10" s="302"/>
      <c r="K10" s="302"/>
      <c r="L10" s="511"/>
      <c r="M10" s="511" t="s">
        <v>70</v>
      </c>
      <c r="N10" s="511"/>
      <c r="O10" s="511"/>
      <c r="P10" s="511"/>
      <c r="Q10" s="512" t="s">
        <v>70</v>
      </c>
      <c r="R10" s="513"/>
      <c r="S10" s="302"/>
      <c r="T10" s="296"/>
    </row>
    <row r="11" spans="1:20">
      <c r="A11" s="302">
        <v>2</v>
      </c>
      <c r="B11" s="302" t="s">
        <v>77</v>
      </c>
      <c r="C11" s="303">
        <v>23995</v>
      </c>
      <c r="D11" s="511" t="s">
        <v>29</v>
      </c>
      <c r="E11" s="511">
        <v>4.0599999999999996</v>
      </c>
      <c r="F11" s="303">
        <v>42767</v>
      </c>
      <c r="G11" s="511">
        <v>4.0599999999999996</v>
      </c>
      <c r="H11" s="303">
        <v>43497</v>
      </c>
      <c r="I11" s="511"/>
      <c r="J11" s="302">
        <v>5</v>
      </c>
      <c r="K11" s="302">
        <v>0.20300000000000001</v>
      </c>
      <c r="L11" s="511">
        <v>70</v>
      </c>
      <c r="M11" s="511">
        <f>L11%*K11</f>
        <v>0.1421</v>
      </c>
      <c r="N11" s="511"/>
      <c r="O11" s="511"/>
      <c r="P11" s="511">
        <v>23.5</v>
      </c>
      <c r="Q11" s="512">
        <f t="shared" ref="Q11:Q40" si="0">(K11+I11)*P11%</f>
        <v>4.7704999999999997E-2</v>
      </c>
      <c r="R11" s="513">
        <f t="shared" ref="R11:R40" si="1">(Q11+O11+M11+K11+I11)*1390</f>
        <v>545.99895000000004</v>
      </c>
      <c r="S11" s="302"/>
      <c r="T11" s="296"/>
    </row>
    <row r="12" spans="1:20" ht="23.25" customHeight="1">
      <c r="A12" s="777" t="s">
        <v>197</v>
      </c>
      <c r="B12" s="778"/>
      <c r="C12" s="779"/>
      <c r="D12" s="511"/>
      <c r="E12" s="511"/>
      <c r="F12" s="302"/>
      <c r="G12" s="511"/>
      <c r="H12" s="302"/>
      <c r="I12" s="511"/>
      <c r="J12" s="302"/>
      <c r="K12" s="302"/>
      <c r="L12" s="511"/>
      <c r="M12" s="511" t="s">
        <v>70</v>
      </c>
      <c r="N12" s="511"/>
      <c r="O12" s="511"/>
      <c r="P12" s="511"/>
      <c r="Q12" s="512" t="s">
        <v>70</v>
      </c>
      <c r="R12" s="513"/>
      <c r="S12" s="302"/>
      <c r="T12" s="296"/>
    </row>
    <row r="13" spans="1:20">
      <c r="A13" s="302">
        <v>3</v>
      </c>
      <c r="B13" s="302" t="s">
        <v>85</v>
      </c>
      <c r="C13" s="303">
        <v>23668</v>
      </c>
      <c r="D13" s="511" t="s">
        <v>60</v>
      </c>
      <c r="E13" s="511">
        <v>4.6500000000000004</v>
      </c>
      <c r="F13" s="303">
        <v>42675</v>
      </c>
      <c r="G13" s="511">
        <v>4.9800000000000004</v>
      </c>
      <c r="H13" s="303">
        <v>43586</v>
      </c>
      <c r="I13" s="511">
        <f t="shared" ref="I13:I40" si="2">G13-E13</f>
        <v>0.33000000000000007</v>
      </c>
      <c r="J13" s="302"/>
      <c r="K13" s="302"/>
      <c r="L13" s="511">
        <v>70</v>
      </c>
      <c r="M13" s="511">
        <f t="shared" ref="M13:M40" si="3">L13%*I13</f>
        <v>0.23100000000000004</v>
      </c>
      <c r="N13" s="511"/>
      <c r="O13" s="511"/>
      <c r="P13" s="511">
        <v>23.5</v>
      </c>
      <c r="Q13" s="512">
        <f t="shared" si="0"/>
        <v>7.7550000000000008E-2</v>
      </c>
      <c r="R13" s="513">
        <f t="shared" si="1"/>
        <v>887.58450000000028</v>
      </c>
      <c r="S13" s="302" t="s">
        <v>233</v>
      </c>
      <c r="T13" s="296"/>
    </row>
    <row r="14" spans="1:20">
      <c r="A14" s="302">
        <v>4</v>
      </c>
      <c r="B14" s="302" t="s">
        <v>63</v>
      </c>
      <c r="C14" s="303">
        <v>27935</v>
      </c>
      <c r="D14" s="511" t="s">
        <v>198</v>
      </c>
      <c r="E14" s="511">
        <v>2.66</v>
      </c>
      <c r="F14" s="303">
        <v>42736</v>
      </c>
      <c r="G14" s="511">
        <v>2.86</v>
      </c>
      <c r="H14" s="303">
        <v>43497</v>
      </c>
      <c r="I14" s="511">
        <f t="shared" si="2"/>
        <v>0.19999999999999973</v>
      </c>
      <c r="J14" s="302"/>
      <c r="K14" s="302"/>
      <c r="L14" s="511">
        <v>70</v>
      </c>
      <c r="M14" s="511">
        <f t="shared" si="3"/>
        <v>0.13999999999999979</v>
      </c>
      <c r="N14" s="511"/>
      <c r="O14" s="511"/>
      <c r="P14" s="511">
        <v>23.5</v>
      </c>
      <c r="Q14" s="512">
        <f t="shared" si="0"/>
        <v>4.6999999999999938E-2</v>
      </c>
      <c r="R14" s="513">
        <f t="shared" si="1"/>
        <v>537.92999999999927</v>
      </c>
      <c r="S14" s="302"/>
      <c r="T14" s="296"/>
    </row>
    <row r="15" spans="1:20">
      <c r="A15" s="302">
        <v>5</v>
      </c>
      <c r="B15" s="302" t="s">
        <v>88</v>
      </c>
      <c r="C15" s="303">
        <v>30477</v>
      </c>
      <c r="D15" s="511" t="s">
        <v>29</v>
      </c>
      <c r="E15" s="511">
        <v>2.66</v>
      </c>
      <c r="F15" s="303">
        <v>42736</v>
      </c>
      <c r="G15" s="511">
        <v>2.86</v>
      </c>
      <c r="H15" s="303">
        <v>43466</v>
      </c>
      <c r="I15" s="511">
        <f t="shared" si="2"/>
        <v>0.19999999999999973</v>
      </c>
      <c r="J15" s="302"/>
      <c r="K15" s="302"/>
      <c r="L15" s="511">
        <v>70</v>
      </c>
      <c r="M15" s="511">
        <f t="shared" si="3"/>
        <v>0.13999999999999979</v>
      </c>
      <c r="N15" s="511"/>
      <c r="O15" s="511"/>
      <c r="P15" s="511">
        <v>23.5</v>
      </c>
      <c r="Q15" s="512">
        <f t="shared" si="0"/>
        <v>4.6999999999999938E-2</v>
      </c>
      <c r="R15" s="513">
        <f t="shared" si="1"/>
        <v>537.92999999999927</v>
      </c>
      <c r="S15" s="302"/>
      <c r="T15" s="296"/>
    </row>
    <row r="16" spans="1:20">
      <c r="A16" s="302">
        <v>6</v>
      </c>
      <c r="B16" s="302" t="s">
        <v>89</v>
      </c>
      <c r="C16" s="303">
        <v>30380</v>
      </c>
      <c r="D16" s="511" t="s">
        <v>34</v>
      </c>
      <c r="E16" s="511">
        <v>2.66</v>
      </c>
      <c r="F16" s="303">
        <v>42736</v>
      </c>
      <c r="G16" s="511">
        <v>2.86</v>
      </c>
      <c r="H16" s="303">
        <v>43466</v>
      </c>
      <c r="I16" s="511">
        <f t="shared" si="2"/>
        <v>0.19999999999999973</v>
      </c>
      <c r="J16" s="302"/>
      <c r="K16" s="302"/>
      <c r="L16" s="511">
        <v>70</v>
      </c>
      <c r="M16" s="511">
        <f t="shared" si="3"/>
        <v>0.13999999999999979</v>
      </c>
      <c r="N16" s="511"/>
      <c r="O16" s="511"/>
      <c r="P16" s="511">
        <v>23.5</v>
      </c>
      <c r="Q16" s="512">
        <f t="shared" si="0"/>
        <v>4.6999999999999938E-2</v>
      </c>
      <c r="R16" s="513">
        <f t="shared" si="1"/>
        <v>537.92999999999927</v>
      </c>
      <c r="S16" s="302"/>
      <c r="T16" s="296"/>
    </row>
    <row r="17" spans="1:20" ht="23.25" customHeight="1">
      <c r="A17" s="777" t="s">
        <v>199</v>
      </c>
      <c r="B17" s="778"/>
      <c r="C17" s="779"/>
      <c r="D17" s="511"/>
      <c r="E17" s="511"/>
      <c r="F17" s="302"/>
      <c r="G17" s="511"/>
      <c r="H17" s="302"/>
      <c r="I17" s="511"/>
      <c r="J17" s="302"/>
      <c r="K17" s="302"/>
      <c r="L17" s="511"/>
      <c r="M17" s="511" t="s">
        <v>70</v>
      </c>
      <c r="N17" s="511"/>
      <c r="O17" s="511"/>
      <c r="P17" s="511"/>
      <c r="Q17" s="512" t="s">
        <v>70</v>
      </c>
      <c r="R17" s="513"/>
      <c r="S17" s="302"/>
      <c r="T17" s="296"/>
    </row>
    <row r="18" spans="1:20">
      <c r="A18" s="302">
        <v>7</v>
      </c>
      <c r="B18" s="302" t="s">
        <v>106</v>
      </c>
      <c r="C18" s="303">
        <v>31447</v>
      </c>
      <c r="D18" s="511" t="s">
        <v>29</v>
      </c>
      <c r="E18" s="511">
        <v>2.66</v>
      </c>
      <c r="F18" s="303">
        <v>42736</v>
      </c>
      <c r="G18" s="511">
        <v>2.86</v>
      </c>
      <c r="H18" s="303">
        <v>43466</v>
      </c>
      <c r="I18" s="511">
        <f t="shared" si="2"/>
        <v>0.19999999999999973</v>
      </c>
      <c r="J18" s="302"/>
      <c r="K18" s="302"/>
      <c r="L18" s="511">
        <v>70</v>
      </c>
      <c r="M18" s="511">
        <f t="shared" si="3"/>
        <v>0.13999999999999979</v>
      </c>
      <c r="N18" s="511">
        <v>70</v>
      </c>
      <c r="O18" s="512">
        <f>N18%*I18</f>
        <v>0.13999999999999979</v>
      </c>
      <c r="P18" s="511">
        <v>23.5</v>
      </c>
      <c r="Q18" s="512">
        <f t="shared" si="0"/>
        <v>4.6999999999999938E-2</v>
      </c>
      <c r="R18" s="513">
        <f t="shared" si="1"/>
        <v>732.52999999999895</v>
      </c>
      <c r="S18" s="302"/>
      <c r="T18" s="296"/>
    </row>
    <row r="19" spans="1:20" ht="26.25" customHeight="1">
      <c r="A19" s="777" t="s">
        <v>200</v>
      </c>
      <c r="B19" s="779"/>
      <c r="C19" s="302"/>
      <c r="D19" s="511"/>
      <c r="E19" s="511"/>
      <c r="F19" s="302"/>
      <c r="G19" s="511"/>
      <c r="H19" s="302"/>
      <c r="I19" s="511"/>
      <c r="J19" s="302"/>
      <c r="K19" s="302"/>
      <c r="L19" s="511"/>
      <c r="M19" s="511" t="s">
        <v>70</v>
      </c>
      <c r="N19" s="511"/>
      <c r="O19" s="511"/>
      <c r="P19" s="511"/>
      <c r="Q19" s="512" t="s">
        <v>70</v>
      </c>
      <c r="R19" s="513"/>
      <c r="S19" s="302"/>
      <c r="T19" s="296"/>
    </row>
    <row r="20" spans="1:20">
      <c r="A20" s="302">
        <v>8</v>
      </c>
      <c r="B20" s="302" t="s">
        <v>102</v>
      </c>
      <c r="C20" s="303">
        <v>26873</v>
      </c>
      <c r="D20" s="511" t="s">
        <v>60</v>
      </c>
      <c r="E20" s="511">
        <v>3.66</v>
      </c>
      <c r="F20" s="303">
        <v>42401</v>
      </c>
      <c r="G20" s="511">
        <v>3.99</v>
      </c>
      <c r="H20" s="303">
        <v>43497</v>
      </c>
      <c r="I20" s="511">
        <f t="shared" si="2"/>
        <v>0.33000000000000007</v>
      </c>
      <c r="J20" s="302"/>
      <c r="K20" s="302"/>
      <c r="L20" s="511">
        <v>40</v>
      </c>
      <c r="M20" s="511">
        <f t="shared" si="3"/>
        <v>0.13200000000000003</v>
      </c>
      <c r="N20" s="511"/>
      <c r="O20" s="511"/>
      <c r="P20" s="511">
        <v>23.5</v>
      </c>
      <c r="Q20" s="512">
        <f t="shared" si="0"/>
        <v>7.7550000000000008E-2</v>
      </c>
      <c r="R20" s="513">
        <f t="shared" si="1"/>
        <v>749.97450000000015</v>
      </c>
      <c r="S20" s="302"/>
      <c r="T20" s="296"/>
    </row>
    <row r="21" spans="1:20">
      <c r="A21" s="302">
        <v>9</v>
      </c>
      <c r="B21" s="302" t="s">
        <v>133</v>
      </c>
      <c r="C21" s="303">
        <v>28753</v>
      </c>
      <c r="D21" s="511" t="s">
        <v>36</v>
      </c>
      <c r="E21" s="511">
        <v>3.26</v>
      </c>
      <c r="F21" s="303">
        <v>42887</v>
      </c>
      <c r="G21" s="511">
        <v>3.46</v>
      </c>
      <c r="H21" s="303">
        <v>43617</v>
      </c>
      <c r="I21" s="511">
        <f t="shared" si="2"/>
        <v>0.20000000000000018</v>
      </c>
      <c r="J21" s="302"/>
      <c r="K21" s="302"/>
      <c r="L21" s="511">
        <v>40</v>
      </c>
      <c r="M21" s="511">
        <f t="shared" si="3"/>
        <v>8.0000000000000071E-2</v>
      </c>
      <c r="N21" s="511"/>
      <c r="O21" s="511"/>
      <c r="P21" s="511">
        <v>23.5</v>
      </c>
      <c r="Q21" s="512">
        <f t="shared" si="0"/>
        <v>4.7000000000000042E-2</v>
      </c>
      <c r="R21" s="513">
        <f t="shared" si="1"/>
        <v>454.53000000000043</v>
      </c>
      <c r="S21" s="302"/>
      <c r="T21" s="296"/>
    </row>
    <row r="22" spans="1:20" ht="24" customHeight="1">
      <c r="A22" s="777" t="s">
        <v>201</v>
      </c>
      <c r="B22" s="778"/>
      <c r="C22" s="779"/>
      <c r="D22" s="511"/>
      <c r="E22" s="511"/>
      <c r="F22" s="302"/>
      <c r="G22" s="511"/>
      <c r="H22" s="302"/>
      <c r="I22" s="511"/>
      <c r="J22" s="302"/>
      <c r="K22" s="302"/>
      <c r="L22" s="511"/>
      <c r="M22" s="511" t="s">
        <v>70</v>
      </c>
      <c r="N22" s="511"/>
      <c r="O22" s="511"/>
      <c r="P22" s="511"/>
      <c r="Q22" s="512" t="s">
        <v>70</v>
      </c>
      <c r="R22" s="513"/>
      <c r="S22" s="302"/>
      <c r="T22" s="296"/>
    </row>
    <row r="23" spans="1:20" ht="47.25">
      <c r="A23" s="302">
        <v>10</v>
      </c>
      <c r="B23" s="302" t="s">
        <v>132</v>
      </c>
      <c r="C23" s="303">
        <v>28542</v>
      </c>
      <c r="D23" s="511" t="s">
        <v>38</v>
      </c>
      <c r="E23" s="511">
        <v>2.66</v>
      </c>
      <c r="F23" s="303">
        <v>42736</v>
      </c>
      <c r="G23" s="511">
        <v>2.86</v>
      </c>
      <c r="H23" s="303">
        <v>43466</v>
      </c>
      <c r="I23" s="511">
        <f t="shared" si="2"/>
        <v>0.19999999999999973</v>
      </c>
      <c r="J23" s="302"/>
      <c r="K23" s="302"/>
      <c r="L23" s="511">
        <v>70</v>
      </c>
      <c r="M23" s="511">
        <f t="shared" si="3"/>
        <v>0.13999999999999979</v>
      </c>
      <c r="N23" s="511"/>
      <c r="O23" s="511"/>
      <c r="P23" s="511">
        <v>23.5</v>
      </c>
      <c r="Q23" s="512">
        <f t="shared" si="0"/>
        <v>4.6999999999999938E-2</v>
      </c>
      <c r="R23" s="513">
        <f t="shared" si="1"/>
        <v>537.92999999999927</v>
      </c>
      <c r="S23" s="498" t="s">
        <v>368</v>
      </c>
      <c r="T23" s="296"/>
    </row>
    <row r="24" spans="1:20">
      <c r="A24" s="302">
        <v>11</v>
      </c>
      <c r="B24" s="302" t="s">
        <v>83</v>
      </c>
      <c r="C24" s="303">
        <v>27921</v>
      </c>
      <c r="D24" s="511" t="s">
        <v>198</v>
      </c>
      <c r="E24" s="511">
        <v>4.0599999999999996</v>
      </c>
      <c r="F24" s="303">
        <v>42736</v>
      </c>
      <c r="G24" s="511">
        <v>4.0599999999999996</v>
      </c>
      <c r="H24" s="303">
        <v>43466</v>
      </c>
      <c r="I24" s="511"/>
      <c r="J24" s="302">
        <v>5</v>
      </c>
      <c r="K24" s="514">
        <v>0.20300000000000001</v>
      </c>
      <c r="L24" s="511">
        <v>70</v>
      </c>
      <c r="M24" s="511">
        <f>L24%*K24</f>
        <v>0.1421</v>
      </c>
      <c r="N24" s="511">
        <v>70</v>
      </c>
      <c r="O24" s="511">
        <f>N24%*K24</f>
        <v>0.1421</v>
      </c>
      <c r="P24" s="511">
        <v>23.5</v>
      </c>
      <c r="Q24" s="512">
        <f t="shared" si="0"/>
        <v>4.7704999999999997E-2</v>
      </c>
      <c r="R24" s="513">
        <f t="shared" si="1"/>
        <v>743.51794999999993</v>
      </c>
      <c r="S24" s="302"/>
      <c r="T24" s="296"/>
    </row>
    <row r="25" spans="1:20" ht="21.75" customHeight="1">
      <c r="A25" s="777" t="s">
        <v>202</v>
      </c>
      <c r="B25" s="778"/>
      <c r="C25" s="779"/>
      <c r="D25" s="511"/>
      <c r="E25" s="511"/>
      <c r="F25" s="302"/>
      <c r="G25" s="511"/>
      <c r="H25" s="302"/>
      <c r="I25" s="511"/>
      <c r="J25" s="302"/>
      <c r="K25" s="302"/>
      <c r="L25" s="511"/>
      <c r="M25" s="511"/>
      <c r="N25" s="511"/>
      <c r="O25" s="511"/>
      <c r="P25" s="511"/>
      <c r="Q25" s="512" t="s">
        <v>70</v>
      </c>
      <c r="R25" s="513"/>
      <c r="S25" s="302"/>
      <c r="T25" s="296"/>
    </row>
    <row r="26" spans="1:20">
      <c r="A26" s="302">
        <v>12</v>
      </c>
      <c r="B26" s="302" t="s">
        <v>138</v>
      </c>
      <c r="C26" s="303">
        <v>31358</v>
      </c>
      <c r="D26" s="511" t="s">
        <v>29</v>
      </c>
      <c r="E26" s="511">
        <v>2.66</v>
      </c>
      <c r="F26" s="303">
        <v>42736</v>
      </c>
      <c r="G26" s="511">
        <v>2.86</v>
      </c>
      <c r="H26" s="303">
        <v>43466</v>
      </c>
      <c r="I26" s="511">
        <f t="shared" si="2"/>
        <v>0.19999999999999973</v>
      </c>
      <c r="J26" s="302"/>
      <c r="K26" s="302"/>
      <c r="L26" s="511">
        <v>70</v>
      </c>
      <c r="M26" s="511">
        <f t="shared" si="3"/>
        <v>0.13999999999999979</v>
      </c>
      <c r="N26" s="511"/>
      <c r="O26" s="511"/>
      <c r="P26" s="511">
        <v>23.5</v>
      </c>
      <c r="Q26" s="512">
        <f t="shared" si="0"/>
        <v>4.6999999999999938E-2</v>
      </c>
      <c r="R26" s="513">
        <f t="shared" si="1"/>
        <v>537.92999999999927</v>
      </c>
      <c r="S26" s="302"/>
      <c r="T26" s="296"/>
    </row>
    <row r="27" spans="1:20">
      <c r="A27" s="302">
        <v>13</v>
      </c>
      <c r="B27" s="302" t="s">
        <v>142</v>
      </c>
      <c r="C27" s="303">
        <v>28216</v>
      </c>
      <c r="D27" s="511" t="s">
        <v>38</v>
      </c>
      <c r="E27" s="511">
        <v>2.66</v>
      </c>
      <c r="F27" s="303">
        <v>42736</v>
      </c>
      <c r="G27" s="511">
        <v>2.86</v>
      </c>
      <c r="H27" s="303">
        <v>43466</v>
      </c>
      <c r="I27" s="511">
        <f t="shared" si="2"/>
        <v>0.19999999999999973</v>
      </c>
      <c r="J27" s="302"/>
      <c r="K27" s="302"/>
      <c r="L27" s="511">
        <v>70</v>
      </c>
      <c r="M27" s="511">
        <f t="shared" si="3"/>
        <v>0.13999999999999979</v>
      </c>
      <c r="N27" s="511"/>
      <c r="O27" s="511"/>
      <c r="P27" s="511">
        <v>23.5</v>
      </c>
      <c r="Q27" s="512">
        <f t="shared" si="0"/>
        <v>4.6999999999999938E-2</v>
      </c>
      <c r="R27" s="513">
        <f t="shared" si="1"/>
        <v>537.92999999999927</v>
      </c>
      <c r="S27" s="302"/>
      <c r="T27" s="296"/>
    </row>
    <row r="28" spans="1:20">
      <c r="A28" s="302">
        <v>14</v>
      </c>
      <c r="B28" s="302" t="s">
        <v>140</v>
      </c>
      <c r="C28" s="303">
        <v>30639</v>
      </c>
      <c r="D28" s="511" t="s">
        <v>36</v>
      </c>
      <c r="E28" s="511">
        <v>2.66</v>
      </c>
      <c r="F28" s="303">
        <v>42736</v>
      </c>
      <c r="G28" s="511">
        <v>2.86</v>
      </c>
      <c r="H28" s="303">
        <v>43466</v>
      </c>
      <c r="I28" s="511">
        <f t="shared" si="2"/>
        <v>0.19999999999999973</v>
      </c>
      <c r="J28" s="302"/>
      <c r="K28" s="302"/>
      <c r="L28" s="511">
        <v>70</v>
      </c>
      <c r="M28" s="511">
        <f t="shared" si="3"/>
        <v>0.13999999999999979</v>
      </c>
      <c r="N28" s="511"/>
      <c r="O28" s="511"/>
      <c r="P28" s="511">
        <v>23.5</v>
      </c>
      <c r="Q28" s="512">
        <f t="shared" si="0"/>
        <v>4.6999999999999938E-2</v>
      </c>
      <c r="R28" s="513">
        <f t="shared" si="1"/>
        <v>537.92999999999927</v>
      </c>
      <c r="S28" s="302"/>
      <c r="T28" s="296"/>
    </row>
    <row r="29" spans="1:20" ht="20.25" customHeight="1">
      <c r="A29" s="777" t="s">
        <v>203</v>
      </c>
      <c r="B29" s="778"/>
      <c r="C29" s="779"/>
      <c r="D29" s="511"/>
      <c r="E29" s="511"/>
      <c r="F29" s="302"/>
      <c r="G29" s="511"/>
      <c r="H29" s="302"/>
      <c r="I29" s="511"/>
      <c r="J29" s="302"/>
      <c r="K29" s="302"/>
      <c r="L29" s="511"/>
      <c r="M29" s="511"/>
      <c r="N29" s="511"/>
      <c r="O29" s="511"/>
      <c r="P29" s="511"/>
      <c r="Q29" s="512" t="s">
        <v>70</v>
      </c>
      <c r="R29" s="513"/>
      <c r="S29" s="302"/>
      <c r="T29" s="296"/>
    </row>
    <row r="30" spans="1:20">
      <c r="A30" s="302">
        <v>15</v>
      </c>
      <c r="B30" s="302" t="s">
        <v>144</v>
      </c>
      <c r="C30" s="303">
        <v>30357</v>
      </c>
      <c r="D30" s="511" t="s">
        <v>29</v>
      </c>
      <c r="E30" s="511">
        <v>2.66</v>
      </c>
      <c r="F30" s="303">
        <v>42736</v>
      </c>
      <c r="G30" s="511">
        <v>2.86</v>
      </c>
      <c r="H30" s="303">
        <v>43466</v>
      </c>
      <c r="I30" s="511">
        <f t="shared" si="2"/>
        <v>0.19999999999999973</v>
      </c>
      <c r="J30" s="302"/>
      <c r="K30" s="302"/>
      <c r="L30" s="511">
        <v>70</v>
      </c>
      <c r="M30" s="511">
        <f t="shared" si="3"/>
        <v>0.13999999999999979</v>
      </c>
      <c r="N30" s="511"/>
      <c r="O30" s="511"/>
      <c r="P30" s="511">
        <v>23.5</v>
      </c>
      <c r="Q30" s="512">
        <f t="shared" si="0"/>
        <v>4.6999999999999938E-2</v>
      </c>
      <c r="R30" s="513">
        <f t="shared" si="1"/>
        <v>537.92999999999927</v>
      </c>
      <c r="S30" s="302"/>
      <c r="T30" s="296"/>
    </row>
    <row r="31" spans="1:20">
      <c r="A31" s="302">
        <v>16</v>
      </c>
      <c r="B31" s="302" t="s">
        <v>147</v>
      </c>
      <c r="C31" s="303">
        <v>29326</v>
      </c>
      <c r="D31" s="511" t="s">
        <v>38</v>
      </c>
      <c r="E31" s="511">
        <v>2.66</v>
      </c>
      <c r="F31" s="303">
        <v>42736</v>
      </c>
      <c r="G31" s="511">
        <v>2.86</v>
      </c>
      <c r="H31" s="303">
        <v>43466</v>
      </c>
      <c r="I31" s="511">
        <f t="shared" si="2"/>
        <v>0.19999999999999973</v>
      </c>
      <c r="J31" s="302"/>
      <c r="K31" s="302"/>
      <c r="L31" s="511">
        <v>70</v>
      </c>
      <c r="M31" s="511">
        <f t="shared" si="3"/>
        <v>0.13999999999999979</v>
      </c>
      <c r="N31" s="511"/>
      <c r="O31" s="511"/>
      <c r="P31" s="511">
        <v>23.5</v>
      </c>
      <c r="Q31" s="512">
        <f t="shared" si="0"/>
        <v>4.6999999999999938E-2</v>
      </c>
      <c r="R31" s="513">
        <f t="shared" si="1"/>
        <v>537.92999999999927</v>
      </c>
      <c r="S31" s="302"/>
      <c r="T31" s="296"/>
    </row>
    <row r="32" spans="1:20" ht="24.75" customHeight="1">
      <c r="A32" s="777" t="s">
        <v>204</v>
      </c>
      <c r="B32" s="779"/>
      <c r="C32" s="302"/>
      <c r="D32" s="511"/>
      <c r="E32" s="511"/>
      <c r="F32" s="302"/>
      <c r="G32" s="511"/>
      <c r="H32" s="302"/>
      <c r="I32" s="511"/>
      <c r="J32" s="302"/>
      <c r="K32" s="302"/>
      <c r="L32" s="511"/>
      <c r="M32" s="511"/>
      <c r="N32" s="511"/>
      <c r="O32" s="511"/>
      <c r="P32" s="511"/>
      <c r="Q32" s="512" t="s">
        <v>70</v>
      </c>
      <c r="R32" s="513"/>
      <c r="S32" s="302"/>
      <c r="T32" s="296"/>
    </row>
    <row r="33" spans="1:20">
      <c r="A33" s="302">
        <v>17</v>
      </c>
      <c r="B33" s="302" t="s">
        <v>113</v>
      </c>
      <c r="C33" s="303">
        <v>31221</v>
      </c>
      <c r="D33" s="511" t="s">
        <v>38</v>
      </c>
      <c r="E33" s="511">
        <v>2.66</v>
      </c>
      <c r="F33" s="303">
        <v>42736</v>
      </c>
      <c r="G33" s="511">
        <v>2.86</v>
      </c>
      <c r="H33" s="303">
        <v>43466</v>
      </c>
      <c r="I33" s="511">
        <f t="shared" si="2"/>
        <v>0.19999999999999973</v>
      </c>
      <c r="J33" s="302"/>
      <c r="K33" s="302"/>
      <c r="L33" s="511">
        <v>70</v>
      </c>
      <c r="M33" s="511">
        <f t="shared" si="3"/>
        <v>0.13999999999999979</v>
      </c>
      <c r="N33" s="511"/>
      <c r="O33" s="511"/>
      <c r="P33" s="511">
        <v>23.5</v>
      </c>
      <c r="Q33" s="512">
        <f t="shared" si="0"/>
        <v>4.6999999999999938E-2</v>
      </c>
      <c r="R33" s="513">
        <f t="shared" si="1"/>
        <v>537.92999999999927</v>
      </c>
      <c r="S33" s="302"/>
      <c r="T33" s="296"/>
    </row>
    <row r="34" spans="1:20">
      <c r="A34" s="302">
        <v>18</v>
      </c>
      <c r="B34" s="302" t="s">
        <v>115</v>
      </c>
      <c r="C34" s="303">
        <v>29744</v>
      </c>
      <c r="D34" s="511" t="s">
        <v>34</v>
      </c>
      <c r="E34" s="511">
        <v>2.66</v>
      </c>
      <c r="F34" s="303">
        <v>42736</v>
      </c>
      <c r="G34" s="511">
        <v>2.86</v>
      </c>
      <c r="H34" s="303">
        <v>43466</v>
      </c>
      <c r="I34" s="511">
        <f t="shared" si="2"/>
        <v>0.19999999999999973</v>
      </c>
      <c r="J34" s="302"/>
      <c r="K34" s="302"/>
      <c r="L34" s="511">
        <v>70</v>
      </c>
      <c r="M34" s="511">
        <f t="shared" si="3"/>
        <v>0.13999999999999979</v>
      </c>
      <c r="N34" s="511"/>
      <c r="O34" s="511"/>
      <c r="P34" s="511">
        <v>23.5</v>
      </c>
      <c r="Q34" s="512">
        <f t="shared" si="0"/>
        <v>4.6999999999999938E-2</v>
      </c>
      <c r="R34" s="513">
        <f t="shared" si="1"/>
        <v>537.92999999999927</v>
      </c>
      <c r="S34" s="302"/>
      <c r="T34" s="296"/>
    </row>
    <row r="35" spans="1:20">
      <c r="A35" s="302">
        <v>19</v>
      </c>
      <c r="B35" s="302" t="s">
        <v>149</v>
      </c>
      <c r="C35" s="303">
        <v>30597</v>
      </c>
      <c r="D35" s="511" t="s">
        <v>36</v>
      </c>
      <c r="E35" s="511">
        <v>2.66</v>
      </c>
      <c r="F35" s="303">
        <v>42736</v>
      </c>
      <c r="G35" s="511">
        <v>2.86</v>
      </c>
      <c r="H35" s="303">
        <v>43466</v>
      </c>
      <c r="I35" s="511">
        <f t="shared" si="2"/>
        <v>0.19999999999999973</v>
      </c>
      <c r="J35" s="302"/>
      <c r="K35" s="302"/>
      <c r="L35" s="511">
        <v>70</v>
      </c>
      <c r="M35" s="511">
        <f t="shared" si="3"/>
        <v>0.13999999999999979</v>
      </c>
      <c r="N35" s="511"/>
      <c r="O35" s="511"/>
      <c r="P35" s="511">
        <v>23.5</v>
      </c>
      <c r="Q35" s="512">
        <f t="shared" si="0"/>
        <v>4.6999999999999938E-2</v>
      </c>
      <c r="R35" s="513">
        <f t="shared" si="1"/>
        <v>537.92999999999927</v>
      </c>
      <c r="S35" s="302"/>
      <c r="T35" s="296"/>
    </row>
    <row r="36" spans="1:20" ht="23.25" customHeight="1">
      <c r="A36" s="777" t="s">
        <v>205</v>
      </c>
      <c r="B36" s="778"/>
      <c r="C36" s="779"/>
      <c r="D36" s="511"/>
      <c r="E36" s="511"/>
      <c r="F36" s="302"/>
      <c r="G36" s="511"/>
      <c r="H36" s="302"/>
      <c r="I36" s="511"/>
      <c r="J36" s="302"/>
      <c r="K36" s="302"/>
      <c r="L36" s="511"/>
      <c r="M36" s="511"/>
      <c r="N36" s="511"/>
      <c r="O36" s="511"/>
      <c r="P36" s="511"/>
      <c r="Q36" s="512" t="s">
        <v>70</v>
      </c>
      <c r="R36" s="513"/>
      <c r="S36" s="302"/>
      <c r="T36" s="296"/>
    </row>
    <row r="37" spans="1:20">
      <c r="A37" s="302">
        <v>20</v>
      </c>
      <c r="B37" s="302" t="s">
        <v>32</v>
      </c>
      <c r="C37" s="303">
        <v>31984</v>
      </c>
      <c r="D37" s="511" t="s">
        <v>34</v>
      </c>
      <c r="E37" s="511">
        <v>2.66</v>
      </c>
      <c r="F37" s="303">
        <v>42795</v>
      </c>
      <c r="G37" s="511">
        <v>2.86</v>
      </c>
      <c r="H37" s="303">
        <v>43525</v>
      </c>
      <c r="I37" s="511">
        <f t="shared" si="2"/>
        <v>0.19999999999999973</v>
      </c>
      <c r="J37" s="302"/>
      <c r="K37" s="302"/>
      <c r="L37" s="511">
        <v>40</v>
      </c>
      <c r="M37" s="511">
        <f t="shared" si="3"/>
        <v>7.9999999999999905E-2</v>
      </c>
      <c r="N37" s="511">
        <v>70</v>
      </c>
      <c r="O37" s="512">
        <f t="shared" ref="O37:O38" si="4">N37%*I37</f>
        <v>0.13999999999999979</v>
      </c>
      <c r="P37" s="511">
        <v>23.5</v>
      </c>
      <c r="Q37" s="512">
        <f t="shared" si="0"/>
        <v>4.6999999999999938E-2</v>
      </c>
      <c r="R37" s="513">
        <f t="shared" si="1"/>
        <v>649.12999999999909</v>
      </c>
      <c r="S37" s="302"/>
      <c r="T37" s="296"/>
    </row>
    <row r="38" spans="1:20">
      <c r="A38" s="302">
        <v>21</v>
      </c>
      <c r="B38" s="302" t="s">
        <v>35</v>
      </c>
      <c r="C38" s="303">
        <v>28370</v>
      </c>
      <c r="D38" s="511" t="s">
        <v>36</v>
      </c>
      <c r="E38" s="511">
        <v>2.66</v>
      </c>
      <c r="F38" s="303">
        <v>42767</v>
      </c>
      <c r="G38" s="511">
        <v>2.86</v>
      </c>
      <c r="H38" s="303">
        <v>43497</v>
      </c>
      <c r="I38" s="511">
        <f t="shared" si="2"/>
        <v>0.19999999999999973</v>
      </c>
      <c r="J38" s="302"/>
      <c r="K38" s="302"/>
      <c r="L38" s="511">
        <v>40</v>
      </c>
      <c r="M38" s="511">
        <f t="shared" si="3"/>
        <v>7.9999999999999905E-2</v>
      </c>
      <c r="N38" s="511">
        <v>70</v>
      </c>
      <c r="O38" s="512">
        <f t="shared" si="4"/>
        <v>0.13999999999999979</v>
      </c>
      <c r="P38" s="511">
        <v>23.5</v>
      </c>
      <c r="Q38" s="512">
        <f t="shared" si="0"/>
        <v>4.6999999999999938E-2</v>
      </c>
      <c r="R38" s="513">
        <f t="shared" si="1"/>
        <v>649.12999999999909</v>
      </c>
      <c r="S38" s="302"/>
      <c r="T38" s="296"/>
    </row>
    <row r="39" spans="1:20" ht="19.5" customHeight="1">
      <c r="A39" s="777" t="s">
        <v>206</v>
      </c>
      <c r="B39" s="778"/>
      <c r="C39" s="779"/>
      <c r="D39" s="511"/>
      <c r="E39" s="511"/>
      <c r="F39" s="302"/>
      <c r="G39" s="511"/>
      <c r="H39" s="302"/>
      <c r="I39" s="511"/>
      <c r="J39" s="302"/>
      <c r="K39" s="302"/>
      <c r="L39" s="511"/>
      <c r="M39" s="511"/>
      <c r="N39" s="511"/>
      <c r="O39" s="511"/>
      <c r="P39" s="511"/>
      <c r="Q39" s="512" t="s">
        <v>70</v>
      </c>
      <c r="R39" s="513"/>
      <c r="S39" s="302"/>
      <c r="T39" s="296"/>
    </row>
    <row r="40" spans="1:20" ht="47.25">
      <c r="A40" s="302">
        <v>22</v>
      </c>
      <c r="B40" s="302" t="s">
        <v>123</v>
      </c>
      <c r="C40" s="303">
        <v>32217</v>
      </c>
      <c r="D40" s="511" t="s">
        <v>29</v>
      </c>
      <c r="E40" s="511">
        <v>2.46</v>
      </c>
      <c r="F40" s="303">
        <v>42856</v>
      </c>
      <c r="G40" s="511">
        <v>2.66</v>
      </c>
      <c r="H40" s="303">
        <v>43586</v>
      </c>
      <c r="I40" s="511">
        <f t="shared" si="2"/>
        <v>0.20000000000000018</v>
      </c>
      <c r="J40" s="302"/>
      <c r="K40" s="302"/>
      <c r="L40" s="511">
        <v>70</v>
      </c>
      <c r="M40" s="511">
        <f t="shared" si="3"/>
        <v>0.14000000000000012</v>
      </c>
      <c r="N40" s="511"/>
      <c r="O40" s="511"/>
      <c r="P40" s="511">
        <v>23.5</v>
      </c>
      <c r="Q40" s="512">
        <f t="shared" si="0"/>
        <v>4.7000000000000042E-2</v>
      </c>
      <c r="R40" s="513">
        <f t="shared" si="1"/>
        <v>537.93000000000052</v>
      </c>
      <c r="S40" s="498" t="s">
        <v>369</v>
      </c>
      <c r="T40" s="296"/>
    </row>
    <row r="41" spans="1:20" ht="28.5" customHeight="1">
      <c r="A41" s="780" t="s">
        <v>39</v>
      </c>
      <c r="B41" s="781"/>
      <c r="C41" s="515"/>
      <c r="D41" s="516"/>
      <c r="E41" s="517">
        <f>SUM(E9:E40)</f>
        <v>64.709999999999965</v>
      </c>
      <c r="F41" s="515"/>
      <c r="G41" s="516" t="s">
        <v>207</v>
      </c>
      <c r="H41" s="515"/>
      <c r="I41" s="494">
        <f>SUM(I9:I40)</f>
        <v>4.2599999999999962</v>
      </c>
      <c r="J41" s="515"/>
      <c r="K41" s="515" t="s">
        <v>208</v>
      </c>
      <c r="L41" s="516"/>
      <c r="M41" s="518" t="s">
        <v>70</v>
      </c>
      <c r="N41" s="516"/>
      <c r="O41" s="516">
        <f ca="1">SUM(O9:O41)</f>
        <v>0.56209999999999938</v>
      </c>
      <c r="P41" s="516"/>
      <c r="Q41" s="519">
        <f>SUM(Q9:Q40)</f>
        <v>1.096509999999999</v>
      </c>
      <c r="R41" s="518">
        <f>SUM(R9:R40)</f>
        <v>12943.415899999985</v>
      </c>
      <c r="S41" s="520"/>
      <c r="T41" s="296"/>
    </row>
    <row r="42" spans="1:20">
      <c r="A42" s="296"/>
      <c r="B42" s="296"/>
      <c r="C42" s="296"/>
      <c r="D42" s="295"/>
      <c r="F42" s="296"/>
      <c r="G42" s="295"/>
      <c r="H42" s="296"/>
      <c r="J42" s="296"/>
      <c r="K42" s="296"/>
      <c r="L42" s="295"/>
      <c r="M42" s="295" t="s">
        <v>70</v>
      </c>
      <c r="N42" s="295"/>
      <c r="P42" s="295"/>
      <c r="R42" s="295"/>
      <c r="S42" s="296"/>
      <c r="T42" s="296"/>
    </row>
    <row r="43" spans="1:20" s="353" customFormat="1" ht="16.5" customHeight="1">
      <c r="A43" s="351"/>
      <c r="B43" s="351"/>
      <c r="C43" s="351"/>
      <c r="D43" s="351"/>
      <c r="E43" s="352"/>
      <c r="F43" s="351"/>
      <c r="G43" s="352"/>
      <c r="H43" s="351"/>
      <c r="I43" s="352"/>
      <c r="J43" s="770" t="s">
        <v>228</v>
      </c>
      <c r="K43" s="770"/>
      <c r="L43" s="770"/>
      <c r="M43" s="770"/>
      <c r="N43" s="770"/>
      <c r="O43" s="770"/>
      <c r="P43" s="770"/>
      <c r="Q43" s="770"/>
    </row>
    <row r="44" spans="1:20" s="306" customFormat="1" ht="21" customHeight="1">
      <c r="A44" s="763" t="s">
        <v>229</v>
      </c>
      <c r="B44" s="763"/>
      <c r="C44" s="763"/>
      <c r="D44" s="763"/>
      <c r="E44" s="763"/>
      <c r="F44" s="763"/>
      <c r="G44" s="354"/>
      <c r="H44" s="305"/>
      <c r="I44" s="354"/>
      <c r="J44" s="763" t="s">
        <v>42</v>
      </c>
      <c r="K44" s="763"/>
      <c r="L44" s="763"/>
      <c r="M44" s="763"/>
      <c r="N44" s="763"/>
      <c r="O44" s="763"/>
      <c r="P44" s="763"/>
      <c r="Q44" s="763"/>
    </row>
    <row r="45" spans="1:20" s="306" customFormat="1" ht="24" customHeight="1">
      <c r="A45" s="763" t="s">
        <v>187</v>
      </c>
      <c r="B45" s="763"/>
      <c r="C45" s="763" t="s">
        <v>234</v>
      </c>
      <c r="D45" s="763"/>
      <c r="E45" s="763"/>
      <c r="F45" s="763"/>
      <c r="G45" s="354"/>
      <c r="H45" s="305"/>
      <c r="I45" s="763" t="s">
        <v>45</v>
      </c>
      <c r="J45" s="763"/>
      <c r="K45" s="763"/>
      <c r="L45" s="763"/>
      <c r="M45" s="354"/>
      <c r="N45" s="763" t="s">
        <v>43</v>
      </c>
      <c r="O45" s="763"/>
      <c r="P45" s="763"/>
      <c r="Q45" s="763"/>
      <c r="R45" s="763"/>
    </row>
    <row r="46" spans="1:20">
      <c r="A46" s="296"/>
      <c r="B46" s="296"/>
      <c r="C46" s="296"/>
      <c r="D46" s="296"/>
      <c r="E46" s="295"/>
      <c r="F46" s="296"/>
      <c r="G46" s="295"/>
      <c r="H46" s="296"/>
      <c r="I46" s="295"/>
      <c r="J46" s="296"/>
      <c r="K46" s="296"/>
      <c r="L46" s="296"/>
      <c r="M46" s="295"/>
      <c r="N46" s="295"/>
      <c r="O46" s="295"/>
      <c r="P46" s="295"/>
      <c r="Q46" s="296"/>
      <c r="R46" s="219"/>
    </row>
    <row r="47" spans="1:20">
      <c r="A47" s="296"/>
      <c r="B47" s="296"/>
      <c r="C47" s="296"/>
      <c r="D47" s="296"/>
      <c r="E47" s="295"/>
      <c r="F47" s="296"/>
      <c r="G47" s="295"/>
      <c r="H47" s="296"/>
      <c r="I47" s="295"/>
      <c r="J47" s="296"/>
      <c r="K47" s="296"/>
      <c r="L47" s="296"/>
      <c r="M47" s="295"/>
      <c r="N47" s="295"/>
      <c r="O47" s="295"/>
      <c r="P47" s="295"/>
      <c r="Q47" s="296"/>
      <c r="R47" s="219"/>
    </row>
    <row r="48" spans="1:20">
      <c r="A48" s="296"/>
      <c r="B48" s="296"/>
      <c r="C48" s="296"/>
      <c r="D48" s="296"/>
      <c r="E48" s="295"/>
      <c r="F48" s="296"/>
      <c r="G48" s="295"/>
      <c r="H48" s="296"/>
      <c r="I48" s="295"/>
      <c r="J48" s="296"/>
      <c r="K48" s="296"/>
      <c r="L48" s="296"/>
      <c r="M48" s="295"/>
      <c r="N48" s="295"/>
      <c r="O48" s="295"/>
      <c r="P48" s="295"/>
      <c r="Q48" s="296"/>
      <c r="R48" s="219"/>
    </row>
    <row r="49" spans="1:18">
      <c r="A49" s="296"/>
      <c r="B49" s="296"/>
      <c r="C49" s="296"/>
      <c r="D49" s="296"/>
      <c r="E49" s="295"/>
      <c r="F49" s="296"/>
      <c r="G49" s="295"/>
      <c r="H49" s="296"/>
      <c r="I49" s="295"/>
      <c r="J49" s="296"/>
      <c r="K49" s="296"/>
      <c r="L49" s="296"/>
      <c r="M49" s="295"/>
      <c r="N49" s="295"/>
      <c r="O49" s="295"/>
      <c r="P49" s="295"/>
      <c r="Q49" s="296"/>
      <c r="R49" s="219"/>
    </row>
    <row r="50" spans="1:18">
      <c r="A50" s="296"/>
      <c r="B50" s="296"/>
      <c r="C50" s="296"/>
      <c r="D50" s="296"/>
      <c r="E50" s="295"/>
      <c r="F50" s="296"/>
      <c r="G50" s="295"/>
      <c r="H50" s="296"/>
      <c r="I50" s="295"/>
      <c r="J50" s="296"/>
      <c r="K50" s="296"/>
      <c r="L50" s="296"/>
      <c r="M50" s="295"/>
      <c r="N50" s="295"/>
      <c r="O50" s="295"/>
      <c r="P50" s="295"/>
      <c r="Q50" s="296"/>
      <c r="R50" s="219"/>
    </row>
    <row r="51" spans="1:18" s="306" customFormat="1" ht="34.5" customHeight="1">
      <c r="A51" s="763" t="s">
        <v>46</v>
      </c>
      <c r="B51" s="763"/>
      <c r="C51" s="305"/>
      <c r="D51" s="763"/>
      <c r="E51" s="763"/>
      <c r="F51" s="763"/>
      <c r="G51" s="763"/>
      <c r="H51" s="305"/>
      <c r="I51" s="763" t="s">
        <v>235</v>
      </c>
      <c r="J51" s="763"/>
      <c r="K51" s="763"/>
      <c r="L51" s="763"/>
      <c r="M51" s="354"/>
      <c r="N51" s="763" t="s">
        <v>49</v>
      </c>
      <c r="O51" s="763"/>
      <c r="P51" s="763"/>
      <c r="Q51" s="763"/>
      <c r="R51" s="763"/>
    </row>
  </sheetData>
  <mergeCells count="43">
    <mergeCell ref="A2:C2"/>
    <mergeCell ref="A39:C39"/>
    <mergeCell ref="A41:B41"/>
    <mergeCell ref="A25:C25"/>
    <mergeCell ref="J1:S1"/>
    <mergeCell ref="J2:S2"/>
    <mergeCell ref="A4:S4"/>
    <mergeCell ref="A8:B8"/>
    <mergeCell ref="A32:B32"/>
    <mergeCell ref="A19:B19"/>
    <mergeCell ref="A10:C10"/>
    <mergeCell ref="A12:C12"/>
    <mergeCell ref="A17:C17"/>
    <mergeCell ref="A22:C22"/>
    <mergeCell ref="A29:C29"/>
    <mergeCell ref="A36:C36"/>
    <mergeCell ref="A1:C1"/>
    <mergeCell ref="J43:Q43"/>
    <mergeCell ref="A44:F44"/>
    <mergeCell ref="J44:Q44"/>
    <mergeCell ref="A45:B45"/>
    <mergeCell ref="I45:L45"/>
    <mergeCell ref="N6:O6"/>
    <mergeCell ref="L6:M6"/>
    <mergeCell ref="P6:Q6"/>
    <mergeCell ref="J6:K6"/>
    <mergeCell ref="A6:A7"/>
    <mergeCell ref="B6:B7"/>
    <mergeCell ref="C6:C7"/>
    <mergeCell ref="D6:D7"/>
    <mergeCell ref="E6:E7"/>
    <mergeCell ref="F6:F7"/>
    <mergeCell ref="A51:B51"/>
    <mergeCell ref="I51:L51"/>
    <mergeCell ref="N45:R45"/>
    <mergeCell ref="N51:R51"/>
    <mergeCell ref="C45:F45"/>
    <mergeCell ref="D51:G51"/>
    <mergeCell ref="G6:G7"/>
    <mergeCell ref="H6:H7"/>
    <mergeCell ref="I6:I7"/>
    <mergeCell ref="R6:R7"/>
    <mergeCell ref="S6:S7"/>
  </mergeCells>
  <pageMargins left="0.24" right="0.18" top="0.27" bottom="0.33" header="0.21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W22"/>
  <sheetViews>
    <sheetView workbookViewId="0">
      <selection activeCell="A3" sqref="A1:A1048576"/>
    </sheetView>
  </sheetViews>
  <sheetFormatPr defaultColWidth="17.140625" defaultRowHeight="15"/>
  <cols>
    <col min="1" max="1" width="4" style="263" customWidth="1"/>
    <col min="2" max="2" width="17.140625" style="219"/>
    <col min="3" max="3" width="15.140625" style="219" customWidth="1"/>
    <col min="4" max="4" width="15.5703125" style="219" customWidth="1"/>
    <col min="5" max="5" width="8.28515625" style="219" customWidth="1"/>
    <col min="6" max="6" width="5.85546875" style="219" bestFit="1" customWidth="1"/>
    <col min="7" max="7" width="12.42578125" style="219" customWidth="1"/>
    <col min="8" max="8" width="6.5703125" style="219" bestFit="1" customWidth="1"/>
    <col min="9" max="9" width="5.85546875" style="219" bestFit="1" customWidth="1"/>
    <col min="10" max="10" width="13.42578125" style="219" customWidth="1"/>
    <col min="11" max="11" width="5.85546875" style="219" bestFit="1" customWidth="1"/>
    <col min="12" max="12" width="6.5703125" style="219" bestFit="1" customWidth="1"/>
    <col min="13" max="13" width="5.85546875" style="219" bestFit="1" customWidth="1"/>
    <col min="14" max="14" width="6.5703125" style="219" bestFit="1" customWidth="1"/>
    <col min="15" max="15" width="20.140625" style="263" bestFit="1" customWidth="1"/>
    <col min="16" max="16" width="15.28515625" style="219" customWidth="1"/>
    <col min="17" max="16384" width="17.140625" style="219"/>
  </cols>
  <sheetData>
    <row r="1" spans="1:23" ht="21.75" customHeight="1">
      <c r="A1" s="772" t="s">
        <v>0</v>
      </c>
      <c r="B1" s="772"/>
      <c r="C1" s="772"/>
      <c r="D1" s="295"/>
      <c r="E1" s="295"/>
      <c r="F1" s="296"/>
      <c r="G1" s="295"/>
      <c r="H1" s="296"/>
      <c r="I1" s="295"/>
      <c r="J1" s="771" t="s">
        <v>1</v>
      </c>
      <c r="K1" s="771"/>
      <c r="L1" s="771"/>
      <c r="M1" s="771"/>
      <c r="N1" s="771"/>
      <c r="O1" s="771"/>
      <c r="P1" s="771"/>
      <c r="Q1" s="771"/>
      <c r="R1" s="771"/>
      <c r="S1" s="771"/>
    </row>
    <row r="2" spans="1:23" ht="17.25" customHeight="1">
      <c r="A2" s="773" t="s">
        <v>158</v>
      </c>
      <c r="B2" s="773"/>
      <c r="C2" s="773"/>
      <c r="D2" s="295"/>
      <c r="E2" s="295"/>
      <c r="F2" s="296"/>
      <c r="G2" s="295"/>
      <c r="H2" s="296"/>
      <c r="I2" s="295"/>
      <c r="J2" s="774" t="s">
        <v>159</v>
      </c>
      <c r="K2" s="774"/>
      <c r="L2" s="774"/>
      <c r="M2" s="774"/>
      <c r="N2" s="774"/>
      <c r="O2" s="774"/>
      <c r="P2" s="774"/>
      <c r="Q2" s="774"/>
      <c r="R2" s="774"/>
      <c r="S2" s="774"/>
    </row>
    <row r="3" spans="1:23">
      <c r="A3" s="524"/>
      <c r="B3" s="296"/>
      <c r="C3" s="296"/>
      <c r="D3" s="295"/>
      <c r="E3" s="295"/>
      <c r="F3" s="296"/>
      <c r="G3" s="295"/>
      <c r="H3" s="296"/>
      <c r="I3" s="295"/>
      <c r="J3" s="296"/>
      <c r="K3" s="296"/>
      <c r="L3" s="295"/>
      <c r="M3" s="295"/>
      <c r="N3" s="295"/>
      <c r="O3" s="524"/>
      <c r="P3" s="295"/>
      <c r="Q3" s="295"/>
      <c r="R3" s="297"/>
    </row>
    <row r="4" spans="1:23" ht="23.25" customHeight="1">
      <c r="A4" s="786" t="s">
        <v>236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786"/>
      <c r="Q4" s="786"/>
      <c r="R4" s="298"/>
      <c r="S4" s="298"/>
    </row>
    <row r="5" spans="1:23" ht="41.25" customHeight="1">
      <c r="A5" s="774" t="s">
        <v>51</v>
      </c>
      <c r="B5" s="784" t="s">
        <v>240</v>
      </c>
      <c r="C5" s="784" t="s">
        <v>237</v>
      </c>
      <c r="D5" s="784" t="s">
        <v>52</v>
      </c>
      <c r="E5" s="788" t="s">
        <v>238</v>
      </c>
      <c r="F5" s="788"/>
      <c r="G5" s="788"/>
      <c r="H5" s="788" t="s">
        <v>239</v>
      </c>
      <c r="I5" s="788"/>
      <c r="J5" s="788"/>
      <c r="K5" s="788" t="s">
        <v>241</v>
      </c>
      <c r="L5" s="788"/>
      <c r="M5" s="788" t="s">
        <v>242</v>
      </c>
      <c r="N5" s="788"/>
      <c r="O5" s="784" t="s">
        <v>243</v>
      </c>
      <c r="P5" s="784" t="s">
        <v>244</v>
      </c>
      <c r="Q5" s="784" t="s">
        <v>13</v>
      </c>
      <c r="R5" s="299"/>
      <c r="S5" s="299"/>
    </row>
    <row r="6" spans="1:23" ht="34.5" customHeight="1">
      <c r="A6" s="787"/>
      <c r="B6" s="785"/>
      <c r="C6" s="785"/>
      <c r="D6" s="785"/>
      <c r="E6" s="300" t="s">
        <v>9</v>
      </c>
      <c r="F6" s="300" t="s">
        <v>245</v>
      </c>
      <c r="G6" s="300" t="s">
        <v>57</v>
      </c>
      <c r="H6" s="300" t="s">
        <v>9</v>
      </c>
      <c r="I6" s="300" t="s">
        <v>245</v>
      </c>
      <c r="J6" s="300" t="s">
        <v>57</v>
      </c>
      <c r="K6" s="300" t="s">
        <v>245</v>
      </c>
      <c r="L6" s="300" t="s">
        <v>9</v>
      </c>
      <c r="M6" s="300" t="s">
        <v>245</v>
      </c>
      <c r="N6" s="300" t="s">
        <v>9</v>
      </c>
      <c r="O6" s="785"/>
      <c r="P6" s="785"/>
      <c r="Q6" s="785"/>
      <c r="R6" s="296"/>
    </row>
    <row r="7" spans="1:23" ht="21.75" customHeight="1">
      <c r="A7" s="521">
        <v>1</v>
      </c>
      <c r="B7" s="301" t="s">
        <v>209</v>
      </c>
      <c r="C7" s="522">
        <v>23856</v>
      </c>
      <c r="D7" s="301" t="s">
        <v>210</v>
      </c>
      <c r="E7" s="301" t="s">
        <v>174</v>
      </c>
      <c r="F7" s="521">
        <v>8</v>
      </c>
      <c r="G7" s="522">
        <v>43160</v>
      </c>
      <c r="H7" s="521">
        <v>9</v>
      </c>
      <c r="I7" s="521" t="s">
        <v>211</v>
      </c>
      <c r="J7" s="522">
        <v>43525</v>
      </c>
      <c r="K7" s="521">
        <v>70</v>
      </c>
      <c r="L7" s="521" t="s">
        <v>212</v>
      </c>
      <c r="M7" s="301"/>
      <c r="N7" s="301"/>
      <c r="O7" s="521" t="s">
        <v>213</v>
      </c>
      <c r="P7" s="301">
        <v>109200</v>
      </c>
      <c r="Q7" s="301"/>
      <c r="R7" s="296"/>
    </row>
    <row r="8" spans="1:23" ht="21.75" customHeight="1">
      <c r="A8" s="335">
        <v>2</v>
      </c>
      <c r="B8" s="302" t="s">
        <v>214</v>
      </c>
      <c r="C8" s="523">
        <v>24663</v>
      </c>
      <c r="D8" s="302" t="s">
        <v>29</v>
      </c>
      <c r="E8" s="302" t="s">
        <v>174</v>
      </c>
      <c r="F8" s="335">
        <v>9</v>
      </c>
      <c r="G8" s="523">
        <v>43252</v>
      </c>
      <c r="H8" s="335">
        <v>10</v>
      </c>
      <c r="I8" s="335" t="s">
        <v>211</v>
      </c>
      <c r="J8" s="523">
        <v>43617</v>
      </c>
      <c r="K8" s="335">
        <v>40</v>
      </c>
      <c r="L8" s="335" t="s">
        <v>215</v>
      </c>
      <c r="M8" s="302"/>
      <c r="N8" s="302"/>
      <c r="O8" s="335" t="s">
        <v>213</v>
      </c>
      <c r="P8" s="302">
        <v>92270</v>
      </c>
      <c r="Q8" s="302"/>
      <c r="R8" s="296"/>
    </row>
    <row r="9" spans="1:23" ht="24.75" customHeight="1">
      <c r="A9" s="335">
        <v>3</v>
      </c>
      <c r="B9" s="302" t="s">
        <v>216</v>
      </c>
      <c r="C9" s="523">
        <v>25817</v>
      </c>
      <c r="D9" s="302" t="s">
        <v>29</v>
      </c>
      <c r="E9" s="302" t="s">
        <v>174</v>
      </c>
      <c r="F9" s="335">
        <v>6</v>
      </c>
      <c r="G9" s="523">
        <v>43191</v>
      </c>
      <c r="H9" s="335">
        <v>7</v>
      </c>
      <c r="I9" s="335" t="s">
        <v>211</v>
      </c>
      <c r="J9" s="523">
        <v>43556</v>
      </c>
      <c r="K9" s="335">
        <v>40</v>
      </c>
      <c r="L9" s="335" t="s">
        <v>215</v>
      </c>
      <c r="M9" s="302"/>
      <c r="N9" s="302"/>
      <c r="O9" s="335" t="s">
        <v>213</v>
      </c>
      <c r="P9" s="302">
        <v>92270</v>
      </c>
      <c r="Q9" s="302"/>
      <c r="R9" s="296"/>
    </row>
    <row r="10" spans="1:23" s="306" customFormat="1" ht="14.25">
      <c r="A10" s="789" t="s">
        <v>39</v>
      </c>
      <c r="B10" s="790"/>
      <c r="C10" s="304"/>
      <c r="D10" s="304"/>
      <c r="E10" s="304" t="s">
        <v>217</v>
      </c>
      <c r="F10" s="304"/>
      <c r="G10" s="304"/>
      <c r="H10" s="304"/>
      <c r="I10" s="304" t="s">
        <v>218</v>
      </c>
      <c r="J10" s="304"/>
      <c r="K10" s="304"/>
      <c r="L10" s="304" t="s">
        <v>219</v>
      </c>
      <c r="M10" s="304"/>
      <c r="N10" s="304"/>
      <c r="O10" s="310" t="s">
        <v>220</v>
      </c>
      <c r="P10" s="304">
        <v>293739</v>
      </c>
      <c r="Q10" s="304"/>
      <c r="R10" s="305"/>
    </row>
    <row r="11" spans="1:23">
      <c r="A11" s="524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524"/>
      <c r="P11" s="296"/>
      <c r="Q11" s="296"/>
      <c r="R11" s="296"/>
    </row>
    <row r="12" spans="1:23" ht="18.75">
      <c r="A12" s="660" t="s">
        <v>364</v>
      </c>
      <c r="B12" s="660"/>
      <c r="C12" s="660"/>
      <c r="D12" s="660"/>
      <c r="E12" s="660"/>
      <c r="F12" s="660"/>
      <c r="G12" s="660"/>
      <c r="H12" s="660"/>
      <c r="I12" s="660"/>
      <c r="J12" s="660"/>
      <c r="K12" s="152"/>
      <c r="L12" s="152"/>
      <c r="M12" s="660" t="s">
        <v>365</v>
      </c>
      <c r="N12" s="660"/>
      <c r="O12" s="660"/>
      <c r="P12" s="660"/>
      <c r="Q12" s="660"/>
      <c r="R12" s="307"/>
      <c r="S12" s="307"/>
      <c r="T12" s="307"/>
      <c r="U12" s="307"/>
      <c r="V12" s="307"/>
      <c r="W12" s="307"/>
    </row>
    <row r="13" spans="1:23" ht="19.5">
      <c r="A13" s="695" t="s">
        <v>41</v>
      </c>
      <c r="B13" s="695"/>
      <c r="C13" s="695"/>
      <c r="D13" s="695"/>
      <c r="E13" s="695"/>
      <c r="F13" s="695"/>
      <c r="G13" s="695"/>
      <c r="H13" s="695"/>
      <c r="I13" s="695"/>
      <c r="J13" s="695"/>
      <c r="K13" s="658" t="s">
        <v>42</v>
      </c>
      <c r="L13" s="658"/>
      <c r="M13" s="658"/>
      <c r="N13" s="658"/>
      <c r="O13" s="658"/>
      <c r="P13" s="658"/>
      <c r="Q13" s="658"/>
      <c r="R13" s="309"/>
      <c r="S13" s="309"/>
      <c r="T13" s="309"/>
      <c r="U13" s="309"/>
      <c r="V13" s="309"/>
      <c r="W13" s="309"/>
    </row>
    <row r="14" spans="1:23" ht="18.75">
      <c r="A14" s="658" t="s">
        <v>43</v>
      </c>
      <c r="B14" s="658"/>
      <c r="C14" s="658"/>
      <c r="D14" s="309"/>
      <c r="E14" s="309" t="s">
        <v>44</v>
      </c>
      <c r="F14" s="309"/>
      <c r="G14" s="309"/>
      <c r="H14" s="309"/>
      <c r="I14" s="309"/>
      <c r="J14" s="658" t="s">
        <v>45</v>
      </c>
      <c r="K14" s="658"/>
      <c r="L14" s="658"/>
      <c r="M14" s="658"/>
      <c r="N14" s="658"/>
      <c r="O14" s="658" t="s">
        <v>43</v>
      </c>
      <c r="P14" s="658"/>
      <c r="Q14" s="658"/>
      <c r="R14" s="309"/>
    </row>
    <row r="15" spans="1:23" ht="18.75">
      <c r="A15" s="216"/>
      <c r="B15" s="308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208"/>
      <c r="P15" s="308"/>
      <c r="Q15" s="308"/>
      <c r="R15" s="308"/>
      <c r="S15" s="308"/>
      <c r="T15" s="308"/>
      <c r="U15" s="308"/>
      <c r="V15" s="308"/>
      <c r="W15" s="308"/>
    </row>
    <row r="16" spans="1:23" ht="18.75">
      <c r="A16" s="216"/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208"/>
      <c r="P16" s="308"/>
      <c r="Q16" s="308"/>
      <c r="R16" s="308"/>
      <c r="S16" s="308"/>
      <c r="T16" s="308"/>
      <c r="U16" s="308"/>
      <c r="V16" s="308"/>
      <c r="W16" s="308"/>
    </row>
    <row r="17" spans="1:23" ht="18.75">
      <c r="A17" s="216"/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208"/>
      <c r="P17" s="308"/>
      <c r="Q17" s="308"/>
      <c r="R17" s="308"/>
      <c r="S17" s="308"/>
      <c r="T17" s="308"/>
      <c r="U17" s="308"/>
      <c r="V17" s="308"/>
      <c r="W17" s="308"/>
    </row>
    <row r="18" spans="1:23" ht="18.75">
      <c r="A18" s="216"/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208"/>
      <c r="P18" s="308"/>
      <c r="Q18" s="308"/>
      <c r="R18" s="308"/>
      <c r="S18" s="308"/>
      <c r="T18" s="308"/>
      <c r="U18" s="308"/>
      <c r="V18" s="308"/>
      <c r="W18" s="308"/>
    </row>
    <row r="19" spans="1:23" ht="18.75">
      <c r="A19" s="216"/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208"/>
      <c r="P19" s="308"/>
      <c r="Q19" s="308"/>
      <c r="R19" s="308"/>
      <c r="S19" s="308"/>
      <c r="T19" s="308"/>
      <c r="U19" s="308"/>
      <c r="V19" s="308"/>
      <c r="W19" s="308"/>
    </row>
    <row r="20" spans="1:23" ht="18.75">
      <c r="A20" s="658" t="s">
        <v>46</v>
      </c>
      <c r="B20" s="658"/>
      <c r="C20" s="658"/>
      <c r="D20" s="308"/>
      <c r="E20" s="309"/>
      <c r="F20" s="309"/>
      <c r="G20" s="309"/>
      <c r="H20" s="309"/>
      <c r="I20" s="309"/>
      <c r="J20" s="658" t="s">
        <v>235</v>
      </c>
      <c r="K20" s="658"/>
      <c r="L20" s="658"/>
      <c r="M20" s="658"/>
      <c r="N20" s="658"/>
      <c r="O20" s="658" t="s">
        <v>49</v>
      </c>
      <c r="P20" s="658"/>
      <c r="Q20" s="658"/>
      <c r="R20" s="309"/>
    </row>
    <row r="21" spans="1:23">
      <c r="A21" s="524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524"/>
      <c r="P21" s="296"/>
      <c r="Q21" s="296"/>
      <c r="R21" s="296"/>
    </row>
    <row r="22" spans="1:23">
      <c r="A22" s="524"/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524"/>
      <c r="P22" s="296"/>
      <c r="Q22" s="296"/>
      <c r="R22" s="296"/>
    </row>
  </sheetData>
  <mergeCells count="27">
    <mergeCell ref="A10:B10"/>
    <mergeCell ref="K13:Q13"/>
    <mergeCell ref="O14:Q14"/>
    <mergeCell ref="O20:Q20"/>
    <mergeCell ref="J14:N14"/>
    <mergeCell ref="J20:N20"/>
    <mergeCell ref="A20:C20"/>
    <mergeCell ref="M12:Q12"/>
    <mergeCell ref="A13:J13"/>
    <mergeCell ref="A14:C14"/>
    <mergeCell ref="A12:J12"/>
    <mergeCell ref="A1:C1"/>
    <mergeCell ref="J1:S1"/>
    <mergeCell ref="A2:C2"/>
    <mergeCell ref="J2:S2"/>
    <mergeCell ref="P5:P6"/>
    <mergeCell ref="Q5:Q6"/>
    <mergeCell ref="A4:Q4"/>
    <mergeCell ref="O5:O6"/>
    <mergeCell ref="B5:B6"/>
    <mergeCell ref="A5:A6"/>
    <mergeCell ref="K5:L5"/>
    <mergeCell ref="M5:N5"/>
    <mergeCell ref="E5:G5"/>
    <mergeCell ref="H5:J5"/>
    <mergeCell ref="C5:C6"/>
    <mergeCell ref="D5:D6"/>
  </mergeCells>
  <pageMargins left="0.24" right="0.16" top="0.36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tăng phụ cấp thâm niên</vt:lpstr>
      <vt:lpstr>PV 116 lưu</vt:lpstr>
      <vt:lpstr>thay đổi PC huyện</vt:lpstr>
      <vt:lpstr>PV châu bình</vt:lpstr>
      <vt:lpstr>vào vùng KTKK</vt:lpstr>
      <vt:lpstr>thay đổi PC xã</vt:lpstr>
      <vt:lpstr>nâng lương ttyt</vt:lpstr>
      <vt:lpstr>Nâng lương trạm</vt:lpstr>
      <vt:lpstr>VKTTYT</vt:lpstr>
      <vt:lpstr>giảm thu hút</vt:lpstr>
      <vt:lpstr>bổ sung quỹ lương</vt:lpstr>
      <vt:lpstr>BSPC Châu Bình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BALICH</dc:creator>
  <cp:lastModifiedBy>W7X64</cp:lastModifiedBy>
  <cp:lastPrinted>2019-06-05T04:24:18Z</cp:lastPrinted>
  <dcterms:created xsi:type="dcterms:W3CDTF">2019-05-17T02:41:17Z</dcterms:created>
  <dcterms:modified xsi:type="dcterms:W3CDTF">2019-06-13T01:34:53Z</dcterms:modified>
</cp:coreProperties>
</file>