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56" i="1" l="1"/>
  <c r="Q56" i="1"/>
  <c r="Q133" i="1"/>
  <c r="M153" i="1" l="1"/>
  <c r="H153" i="1"/>
  <c r="G153" i="1"/>
  <c r="F153" i="1"/>
  <c r="E153" i="1"/>
  <c r="D153" i="1"/>
  <c r="Q152" i="1"/>
  <c r="J152" i="1"/>
  <c r="N152" i="1" s="1"/>
  <c r="O152" i="1" s="1"/>
  <c r="P152" i="1" s="1"/>
  <c r="R152" i="1" s="1"/>
  <c r="L151" i="1"/>
  <c r="Q151" i="1" s="1"/>
  <c r="Q149" i="1"/>
  <c r="N149" i="1"/>
  <c r="O149" i="1" s="1"/>
  <c r="P149" i="1" s="1"/>
  <c r="R149" i="1" s="1"/>
  <c r="J149" i="1"/>
  <c r="Q148" i="1"/>
  <c r="N148" i="1"/>
  <c r="O148" i="1" s="1"/>
  <c r="P148" i="1" s="1"/>
  <c r="R148" i="1" s="1"/>
  <c r="J148" i="1"/>
  <c r="L147" i="1"/>
  <c r="Q147" i="1" s="1"/>
  <c r="J147" i="1"/>
  <c r="N147" i="1" s="1"/>
  <c r="O147" i="1" s="1"/>
  <c r="P147" i="1" s="1"/>
  <c r="R147" i="1" s="1"/>
  <c r="Q145" i="1"/>
  <c r="J145" i="1"/>
  <c r="N145" i="1" s="1"/>
  <c r="O145" i="1" s="1"/>
  <c r="P145" i="1" s="1"/>
  <c r="R145" i="1" s="1"/>
  <c r="Q144" i="1"/>
  <c r="J144" i="1"/>
  <c r="N144" i="1" s="1"/>
  <c r="O144" i="1" s="1"/>
  <c r="P144" i="1" s="1"/>
  <c r="R144" i="1" s="1"/>
  <c r="Q143" i="1"/>
  <c r="J143" i="1"/>
  <c r="N143" i="1" s="1"/>
  <c r="O143" i="1" s="1"/>
  <c r="P143" i="1" s="1"/>
  <c r="R143" i="1" s="1"/>
  <c r="Q142" i="1"/>
  <c r="J142" i="1"/>
  <c r="N142" i="1" s="1"/>
  <c r="O142" i="1" s="1"/>
  <c r="P142" i="1" s="1"/>
  <c r="R142" i="1" s="1"/>
  <c r="L141" i="1"/>
  <c r="Q141" i="1" s="1"/>
  <c r="Q140" i="1"/>
  <c r="N140" i="1"/>
  <c r="O140" i="1" s="1"/>
  <c r="P140" i="1" s="1"/>
  <c r="R140" i="1" s="1"/>
  <c r="J140" i="1"/>
  <c r="Q139" i="1"/>
  <c r="J139" i="1"/>
  <c r="N139" i="1" s="1"/>
  <c r="O139" i="1" s="1"/>
  <c r="P139" i="1" s="1"/>
  <c r="R139" i="1" s="1"/>
  <c r="Q137" i="1"/>
  <c r="N137" i="1"/>
  <c r="O137" i="1" s="1"/>
  <c r="P137" i="1" s="1"/>
  <c r="R137" i="1" s="1"/>
  <c r="J137" i="1"/>
  <c r="Q136" i="1"/>
  <c r="N136" i="1"/>
  <c r="O136" i="1" s="1"/>
  <c r="P136" i="1" s="1"/>
  <c r="R136" i="1" s="1"/>
  <c r="J136" i="1"/>
  <c r="Q135" i="1"/>
  <c r="N135" i="1"/>
  <c r="O135" i="1" s="1"/>
  <c r="P135" i="1" s="1"/>
  <c r="R135" i="1" s="1"/>
  <c r="J135" i="1"/>
  <c r="Q134" i="1"/>
  <c r="N134" i="1"/>
  <c r="O134" i="1" s="1"/>
  <c r="P134" i="1" s="1"/>
  <c r="R134" i="1" s="1"/>
  <c r="J134" i="1"/>
  <c r="J133" i="1"/>
  <c r="N133" i="1" s="1"/>
  <c r="O133" i="1" s="1"/>
  <c r="Q131" i="1"/>
  <c r="N131" i="1"/>
  <c r="O131" i="1" s="1"/>
  <c r="P131" i="1" s="1"/>
  <c r="R131" i="1" s="1"/>
  <c r="J131" i="1"/>
  <c r="Q130" i="1"/>
  <c r="N130" i="1"/>
  <c r="O130" i="1" s="1"/>
  <c r="P130" i="1" s="1"/>
  <c r="R130" i="1" s="1"/>
  <c r="J130" i="1"/>
  <c r="Q129" i="1"/>
  <c r="N129" i="1"/>
  <c r="O129" i="1" s="1"/>
  <c r="P129" i="1" s="1"/>
  <c r="R129" i="1" s="1"/>
  <c r="J129" i="1"/>
  <c r="Q128" i="1"/>
  <c r="N128" i="1"/>
  <c r="O128" i="1" s="1"/>
  <c r="P128" i="1" s="1"/>
  <c r="R128" i="1" s="1"/>
  <c r="J128" i="1"/>
  <c r="Q127" i="1"/>
  <c r="N127" i="1"/>
  <c r="O127" i="1" s="1"/>
  <c r="P127" i="1" s="1"/>
  <c r="R127" i="1" s="1"/>
  <c r="J127" i="1"/>
  <c r="Q126" i="1"/>
  <c r="N126" i="1"/>
  <c r="O126" i="1" s="1"/>
  <c r="P126" i="1" s="1"/>
  <c r="R126" i="1" s="1"/>
  <c r="J126" i="1"/>
  <c r="Q125" i="1"/>
  <c r="N125" i="1"/>
  <c r="O125" i="1" s="1"/>
  <c r="P125" i="1" s="1"/>
  <c r="R125" i="1" s="1"/>
  <c r="J125" i="1"/>
  <c r="Q124" i="1"/>
  <c r="N124" i="1"/>
  <c r="O124" i="1" s="1"/>
  <c r="P124" i="1" s="1"/>
  <c r="R124" i="1" s="1"/>
  <c r="J124" i="1"/>
  <c r="Q122" i="1"/>
  <c r="N122" i="1"/>
  <c r="O122" i="1" s="1"/>
  <c r="P122" i="1" s="1"/>
  <c r="R122" i="1" s="1"/>
  <c r="J122" i="1"/>
  <c r="Q121" i="1"/>
  <c r="N121" i="1"/>
  <c r="O121" i="1" s="1"/>
  <c r="P121" i="1" s="1"/>
  <c r="R121" i="1" s="1"/>
  <c r="J121" i="1"/>
  <c r="Q120" i="1"/>
  <c r="N120" i="1"/>
  <c r="O120" i="1" s="1"/>
  <c r="P120" i="1" s="1"/>
  <c r="R120" i="1" s="1"/>
  <c r="J120" i="1"/>
  <c r="L119" i="1"/>
  <c r="Q119" i="1" s="1"/>
  <c r="J119" i="1"/>
  <c r="N119" i="1" s="1"/>
  <c r="O119" i="1" s="1"/>
  <c r="P119" i="1" s="1"/>
  <c r="L118" i="1"/>
  <c r="Q118" i="1" s="1"/>
  <c r="Q117" i="1"/>
  <c r="N117" i="1"/>
  <c r="O117" i="1" s="1"/>
  <c r="P117" i="1" s="1"/>
  <c r="R117" i="1" s="1"/>
  <c r="J117" i="1"/>
  <c r="Q116" i="1"/>
  <c r="N116" i="1"/>
  <c r="O116" i="1" s="1"/>
  <c r="P116" i="1" s="1"/>
  <c r="R116" i="1" s="1"/>
  <c r="J116" i="1"/>
  <c r="Q115" i="1"/>
  <c r="N115" i="1"/>
  <c r="O115" i="1" s="1"/>
  <c r="P115" i="1" s="1"/>
  <c r="R115" i="1" s="1"/>
  <c r="J115" i="1"/>
  <c r="L114" i="1"/>
  <c r="Q114" i="1" s="1"/>
  <c r="J114" i="1"/>
  <c r="N114" i="1" s="1"/>
  <c r="O114" i="1" s="1"/>
  <c r="P114" i="1" s="1"/>
  <c r="Q113" i="1"/>
  <c r="J113" i="1"/>
  <c r="N113" i="1" s="1"/>
  <c r="O113" i="1" s="1"/>
  <c r="P113" i="1" s="1"/>
  <c r="R113" i="1" s="1"/>
  <c r="Q112" i="1"/>
  <c r="J112" i="1"/>
  <c r="N112" i="1" s="1"/>
  <c r="O112" i="1" s="1"/>
  <c r="P112" i="1" s="1"/>
  <c r="R112" i="1" s="1"/>
  <c r="Q111" i="1"/>
  <c r="J111" i="1"/>
  <c r="N111" i="1" s="1"/>
  <c r="O111" i="1" s="1"/>
  <c r="P111" i="1" s="1"/>
  <c r="R111" i="1" s="1"/>
  <c r="L110" i="1"/>
  <c r="Q110" i="1" s="1"/>
  <c r="Q108" i="1"/>
  <c r="N108" i="1"/>
  <c r="O108" i="1" s="1"/>
  <c r="P108" i="1" s="1"/>
  <c r="R108" i="1" s="1"/>
  <c r="J108" i="1"/>
  <c r="L107" i="1"/>
  <c r="Q107" i="1" s="1"/>
  <c r="J107" i="1"/>
  <c r="N107" i="1" s="1"/>
  <c r="O107" i="1" s="1"/>
  <c r="P107" i="1" s="1"/>
  <c r="R107" i="1" s="1"/>
  <c r="Q106" i="1"/>
  <c r="J106" i="1"/>
  <c r="N106" i="1" s="1"/>
  <c r="O106" i="1" s="1"/>
  <c r="P106" i="1" s="1"/>
  <c r="R106" i="1" s="1"/>
  <c r="Q105" i="1"/>
  <c r="J105" i="1"/>
  <c r="N105" i="1" s="1"/>
  <c r="O105" i="1" s="1"/>
  <c r="P105" i="1" s="1"/>
  <c r="R105" i="1" s="1"/>
  <c r="L104" i="1"/>
  <c r="Q104" i="1" s="1"/>
  <c r="Q103" i="1"/>
  <c r="J103" i="1"/>
  <c r="N103" i="1" s="1"/>
  <c r="O103" i="1" s="1"/>
  <c r="P103" i="1" s="1"/>
  <c r="R103" i="1" s="1"/>
  <c r="L102" i="1"/>
  <c r="J102" i="1" s="1"/>
  <c r="N102" i="1" s="1"/>
  <c r="O102" i="1" s="1"/>
  <c r="P102" i="1" s="1"/>
  <c r="Q101" i="1"/>
  <c r="J101" i="1"/>
  <c r="N101" i="1" s="1"/>
  <c r="O101" i="1" s="1"/>
  <c r="P101" i="1" s="1"/>
  <c r="R101" i="1" s="1"/>
  <c r="Q100" i="1"/>
  <c r="J100" i="1"/>
  <c r="N100" i="1" s="1"/>
  <c r="O100" i="1" s="1"/>
  <c r="P100" i="1" s="1"/>
  <c r="R100" i="1" s="1"/>
  <c r="Q99" i="1"/>
  <c r="J99" i="1"/>
  <c r="N99" i="1" s="1"/>
  <c r="O99" i="1" s="1"/>
  <c r="P99" i="1" s="1"/>
  <c r="R99" i="1" s="1"/>
  <c r="Q98" i="1"/>
  <c r="J98" i="1"/>
  <c r="N98" i="1" s="1"/>
  <c r="O98" i="1" s="1"/>
  <c r="P98" i="1" s="1"/>
  <c r="R98" i="1" s="1"/>
  <c r="Q97" i="1"/>
  <c r="J97" i="1"/>
  <c r="N97" i="1" s="1"/>
  <c r="O97" i="1" s="1"/>
  <c r="P97" i="1" s="1"/>
  <c r="R97" i="1" s="1"/>
  <c r="Q96" i="1"/>
  <c r="J96" i="1"/>
  <c r="N96" i="1" s="1"/>
  <c r="O96" i="1" s="1"/>
  <c r="P96" i="1" s="1"/>
  <c r="R96" i="1" s="1"/>
  <c r="Q95" i="1"/>
  <c r="J95" i="1"/>
  <c r="N95" i="1" s="1"/>
  <c r="O95" i="1" s="1"/>
  <c r="P95" i="1" s="1"/>
  <c r="R95" i="1" s="1"/>
  <c r="Q94" i="1"/>
  <c r="J94" i="1"/>
  <c r="N94" i="1" s="1"/>
  <c r="O94" i="1" s="1"/>
  <c r="P94" i="1" s="1"/>
  <c r="R94" i="1" s="1"/>
  <c r="Q92" i="1"/>
  <c r="J92" i="1"/>
  <c r="N92" i="1" s="1"/>
  <c r="O92" i="1" s="1"/>
  <c r="P92" i="1" s="1"/>
  <c r="R92" i="1" s="1"/>
  <c r="Q91" i="1"/>
  <c r="J91" i="1"/>
  <c r="N91" i="1" s="1"/>
  <c r="O91" i="1" s="1"/>
  <c r="P91" i="1" s="1"/>
  <c r="R91" i="1" s="1"/>
  <c r="Q90" i="1"/>
  <c r="J90" i="1"/>
  <c r="N90" i="1" s="1"/>
  <c r="O90" i="1" s="1"/>
  <c r="P90" i="1" s="1"/>
  <c r="R90" i="1" s="1"/>
  <c r="Q89" i="1"/>
  <c r="J89" i="1"/>
  <c r="N89" i="1" s="1"/>
  <c r="O89" i="1" s="1"/>
  <c r="P89" i="1" s="1"/>
  <c r="R89" i="1" s="1"/>
  <c r="Q88" i="1"/>
  <c r="J88" i="1"/>
  <c r="N88" i="1" s="1"/>
  <c r="O88" i="1" s="1"/>
  <c r="P88" i="1" s="1"/>
  <c r="R88" i="1" s="1"/>
  <c r="Q87" i="1"/>
  <c r="J87" i="1"/>
  <c r="N87" i="1" s="1"/>
  <c r="O87" i="1" s="1"/>
  <c r="P87" i="1" s="1"/>
  <c r="R87" i="1" s="1"/>
  <c r="L86" i="1"/>
  <c r="Q86" i="1" s="1"/>
  <c r="Q85" i="1"/>
  <c r="N85" i="1"/>
  <c r="O85" i="1" s="1"/>
  <c r="P85" i="1" s="1"/>
  <c r="R85" i="1" s="1"/>
  <c r="J85" i="1"/>
  <c r="Q83" i="1"/>
  <c r="N83" i="1"/>
  <c r="O83" i="1" s="1"/>
  <c r="P83" i="1" s="1"/>
  <c r="R83" i="1" s="1"/>
  <c r="J83" i="1"/>
  <c r="L82" i="1"/>
  <c r="Q82" i="1" s="1"/>
  <c r="J82" i="1"/>
  <c r="N82" i="1" s="1"/>
  <c r="O82" i="1" s="1"/>
  <c r="P82" i="1" s="1"/>
  <c r="L81" i="1"/>
  <c r="Q81" i="1" s="1"/>
  <c r="Q80" i="1"/>
  <c r="N80" i="1"/>
  <c r="O80" i="1" s="1"/>
  <c r="P80" i="1" s="1"/>
  <c r="R80" i="1" s="1"/>
  <c r="J80" i="1"/>
  <c r="L79" i="1"/>
  <c r="Q79" i="1" s="1"/>
  <c r="J79" i="1"/>
  <c r="N79" i="1" s="1"/>
  <c r="O79" i="1" s="1"/>
  <c r="P79" i="1" s="1"/>
  <c r="L78" i="1"/>
  <c r="Q78" i="1" s="1"/>
  <c r="L77" i="1"/>
  <c r="Q77" i="1" s="1"/>
  <c r="J77" i="1"/>
  <c r="N77" i="1" s="1"/>
  <c r="O77" i="1" s="1"/>
  <c r="P77" i="1" s="1"/>
  <c r="R77" i="1" s="1"/>
  <c r="Q76" i="1"/>
  <c r="J76" i="1"/>
  <c r="N76" i="1" s="1"/>
  <c r="O76" i="1" s="1"/>
  <c r="P76" i="1" s="1"/>
  <c r="R76" i="1" s="1"/>
  <c r="Q74" i="1"/>
  <c r="J74" i="1"/>
  <c r="N74" i="1" s="1"/>
  <c r="O74" i="1" s="1"/>
  <c r="P74" i="1" s="1"/>
  <c r="R74" i="1" s="1"/>
  <c r="Q73" i="1"/>
  <c r="J73" i="1"/>
  <c r="N73" i="1" s="1"/>
  <c r="O73" i="1" s="1"/>
  <c r="P73" i="1" s="1"/>
  <c r="R73" i="1" s="1"/>
  <c r="Q72" i="1"/>
  <c r="J72" i="1"/>
  <c r="N72" i="1" s="1"/>
  <c r="O72" i="1" s="1"/>
  <c r="P72" i="1" s="1"/>
  <c r="R72" i="1" s="1"/>
  <c r="Q71" i="1"/>
  <c r="J71" i="1"/>
  <c r="N71" i="1" s="1"/>
  <c r="O71" i="1" s="1"/>
  <c r="P71" i="1" s="1"/>
  <c r="R71" i="1" s="1"/>
  <c r="Q70" i="1"/>
  <c r="J70" i="1"/>
  <c r="N70" i="1" s="1"/>
  <c r="O70" i="1" s="1"/>
  <c r="P70" i="1" s="1"/>
  <c r="R70" i="1" s="1"/>
  <c r="Q69" i="1"/>
  <c r="J69" i="1"/>
  <c r="N69" i="1" s="1"/>
  <c r="O69" i="1" s="1"/>
  <c r="P69" i="1" s="1"/>
  <c r="R69" i="1" s="1"/>
  <c r="Q68" i="1"/>
  <c r="J68" i="1"/>
  <c r="N68" i="1" s="1"/>
  <c r="O68" i="1" s="1"/>
  <c r="P68" i="1" s="1"/>
  <c r="R68" i="1" s="1"/>
  <c r="L67" i="1"/>
  <c r="Q67" i="1" s="1"/>
  <c r="Q66" i="1"/>
  <c r="N66" i="1"/>
  <c r="O66" i="1" s="1"/>
  <c r="P66" i="1" s="1"/>
  <c r="R66" i="1" s="1"/>
  <c r="J66" i="1"/>
  <c r="Q65" i="1"/>
  <c r="N65" i="1"/>
  <c r="O65" i="1" s="1"/>
  <c r="P65" i="1" s="1"/>
  <c r="R65" i="1" s="1"/>
  <c r="J65" i="1"/>
  <c r="L64" i="1"/>
  <c r="Q64" i="1" s="1"/>
  <c r="J64" i="1"/>
  <c r="N64" i="1" s="1"/>
  <c r="O64" i="1" s="1"/>
  <c r="P64" i="1" s="1"/>
  <c r="Q63" i="1"/>
  <c r="J63" i="1"/>
  <c r="N63" i="1" s="1"/>
  <c r="O63" i="1" s="1"/>
  <c r="P63" i="1" s="1"/>
  <c r="R63" i="1" s="1"/>
  <c r="Q62" i="1"/>
  <c r="J62" i="1"/>
  <c r="N62" i="1" s="1"/>
  <c r="O62" i="1" s="1"/>
  <c r="P62" i="1" s="1"/>
  <c r="R62" i="1" s="1"/>
  <c r="Q61" i="1"/>
  <c r="J61" i="1"/>
  <c r="N61" i="1" s="1"/>
  <c r="O61" i="1" s="1"/>
  <c r="P61" i="1" s="1"/>
  <c r="R61" i="1" s="1"/>
  <c r="C61" i="1"/>
  <c r="C153" i="1" s="1"/>
  <c r="Q60" i="1"/>
  <c r="J60" i="1"/>
  <c r="N60" i="1" s="1"/>
  <c r="O60" i="1" s="1"/>
  <c r="P60" i="1" s="1"/>
  <c r="R60" i="1" s="1"/>
  <c r="Q59" i="1"/>
  <c r="N59" i="1"/>
  <c r="O59" i="1" s="1"/>
  <c r="P59" i="1" s="1"/>
  <c r="R59" i="1" s="1"/>
  <c r="J59" i="1"/>
  <c r="Q57" i="1"/>
  <c r="N57" i="1"/>
  <c r="O57" i="1" s="1"/>
  <c r="P57" i="1" s="1"/>
  <c r="R57" i="1" s="1"/>
  <c r="J57" i="1"/>
  <c r="J56" i="1"/>
  <c r="N56" i="1" s="1"/>
  <c r="O56" i="1" s="1"/>
  <c r="R56" i="1" s="1"/>
  <c r="Q55" i="1"/>
  <c r="N55" i="1"/>
  <c r="O55" i="1" s="1"/>
  <c r="P55" i="1" s="1"/>
  <c r="R55" i="1" s="1"/>
  <c r="J55" i="1"/>
  <c r="Q54" i="1"/>
  <c r="N54" i="1"/>
  <c r="O54" i="1" s="1"/>
  <c r="P54" i="1" s="1"/>
  <c r="R54" i="1" s="1"/>
  <c r="J54" i="1"/>
  <c r="Q53" i="1"/>
  <c r="N53" i="1"/>
  <c r="O53" i="1" s="1"/>
  <c r="P53" i="1" s="1"/>
  <c r="R53" i="1" s="1"/>
  <c r="J53" i="1"/>
  <c r="Q52" i="1"/>
  <c r="N52" i="1"/>
  <c r="O52" i="1" s="1"/>
  <c r="P52" i="1" s="1"/>
  <c r="R52" i="1" s="1"/>
  <c r="J52" i="1"/>
  <c r="Q51" i="1"/>
  <c r="N51" i="1"/>
  <c r="O51" i="1" s="1"/>
  <c r="P51" i="1" s="1"/>
  <c r="R51" i="1" s="1"/>
  <c r="J51" i="1"/>
  <c r="Q50" i="1"/>
  <c r="N50" i="1"/>
  <c r="O50" i="1" s="1"/>
  <c r="P50" i="1" s="1"/>
  <c r="R50" i="1" s="1"/>
  <c r="J50" i="1"/>
  <c r="Q49" i="1"/>
  <c r="P49" i="1"/>
  <c r="R49" i="1" s="1"/>
  <c r="N49" i="1"/>
  <c r="O49" i="1" s="1"/>
  <c r="J49" i="1"/>
  <c r="Q48" i="1"/>
  <c r="N48" i="1"/>
  <c r="O48" i="1" s="1"/>
  <c r="P48" i="1" s="1"/>
  <c r="R48" i="1" s="1"/>
  <c r="J48" i="1"/>
  <c r="Q47" i="1"/>
  <c r="P47" i="1"/>
  <c r="R47" i="1" s="1"/>
  <c r="N47" i="1"/>
  <c r="O47" i="1" s="1"/>
  <c r="J47" i="1"/>
  <c r="Q46" i="1"/>
  <c r="N46" i="1"/>
  <c r="O46" i="1" s="1"/>
  <c r="P46" i="1" s="1"/>
  <c r="R46" i="1" s="1"/>
  <c r="J46" i="1"/>
  <c r="Q45" i="1"/>
  <c r="J45" i="1"/>
  <c r="N45" i="1" s="1"/>
  <c r="O45" i="1" s="1"/>
  <c r="P45" i="1" s="1"/>
  <c r="R45" i="1" s="1"/>
  <c r="Q44" i="1"/>
  <c r="J44" i="1"/>
  <c r="N44" i="1" s="1"/>
  <c r="O44" i="1" s="1"/>
  <c r="P44" i="1" s="1"/>
  <c r="R44" i="1" s="1"/>
  <c r="L43" i="1"/>
  <c r="J43" i="1" s="1"/>
  <c r="N43" i="1" s="1"/>
  <c r="O43" i="1" s="1"/>
  <c r="P43" i="1" s="1"/>
  <c r="Q42" i="1"/>
  <c r="N42" i="1"/>
  <c r="O42" i="1" s="1"/>
  <c r="P42" i="1" s="1"/>
  <c r="R42" i="1" s="1"/>
  <c r="J42" i="1"/>
  <c r="L41" i="1"/>
  <c r="Q41" i="1" s="1"/>
  <c r="J41" i="1"/>
  <c r="N41" i="1" s="1"/>
  <c r="O41" i="1" s="1"/>
  <c r="P41" i="1" s="1"/>
  <c r="R41" i="1" s="1"/>
  <c r="Q40" i="1"/>
  <c r="J40" i="1"/>
  <c r="N40" i="1" s="1"/>
  <c r="O40" i="1" s="1"/>
  <c r="P40" i="1" s="1"/>
  <c r="R40" i="1" s="1"/>
  <c r="Q38" i="1"/>
  <c r="J38" i="1"/>
  <c r="N38" i="1" s="1"/>
  <c r="O38" i="1" s="1"/>
  <c r="P38" i="1" s="1"/>
  <c r="R38" i="1" s="1"/>
  <c r="Q36" i="1"/>
  <c r="J36" i="1"/>
  <c r="N36" i="1" s="1"/>
  <c r="O36" i="1" s="1"/>
  <c r="P36" i="1" s="1"/>
  <c r="R36" i="1" s="1"/>
  <c r="Q35" i="1"/>
  <c r="J35" i="1"/>
  <c r="N35" i="1" s="1"/>
  <c r="O35" i="1" s="1"/>
  <c r="P35" i="1" s="1"/>
  <c r="R35" i="1" s="1"/>
  <c r="Q34" i="1"/>
  <c r="J34" i="1"/>
  <c r="N34" i="1" s="1"/>
  <c r="O34" i="1" s="1"/>
  <c r="P34" i="1" s="1"/>
  <c r="R34" i="1" s="1"/>
  <c r="Q33" i="1"/>
  <c r="J33" i="1"/>
  <c r="N33" i="1" s="1"/>
  <c r="O33" i="1" s="1"/>
  <c r="P33" i="1" s="1"/>
  <c r="R33" i="1" s="1"/>
  <c r="Q32" i="1"/>
  <c r="J32" i="1"/>
  <c r="N32" i="1" s="1"/>
  <c r="O32" i="1" s="1"/>
  <c r="P32" i="1" s="1"/>
  <c r="R32" i="1" s="1"/>
  <c r="L31" i="1"/>
  <c r="J31" i="1" s="1"/>
  <c r="N31" i="1" s="1"/>
  <c r="O31" i="1" s="1"/>
  <c r="P31" i="1" s="1"/>
  <c r="Q30" i="1"/>
  <c r="N30" i="1"/>
  <c r="O30" i="1" s="1"/>
  <c r="P30" i="1" s="1"/>
  <c r="R30" i="1" s="1"/>
  <c r="J30" i="1"/>
  <c r="Q28" i="1"/>
  <c r="N28" i="1"/>
  <c r="O28" i="1" s="1"/>
  <c r="P28" i="1" s="1"/>
  <c r="R28" i="1" s="1"/>
  <c r="J28" i="1"/>
  <c r="Q27" i="1"/>
  <c r="N27" i="1"/>
  <c r="O27" i="1" s="1"/>
  <c r="P27" i="1" s="1"/>
  <c r="R27" i="1" s="1"/>
  <c r="J27" i="1"/>
  <c r="Q26" i="1"/>
  <c r="N26" i="1"/>
  <c r="O26" i="1" s="1"/>
  <c r="P26" i="1" s="1"/>
  <c r="R26" i="1" s="1"/>
  <c r="J26" i="1"/>
  <c r="Q25" i="1"/>
  <c r="N25" i="1"/>
  <c r="O25" i="1" s="1"/>
  <c r="P25" i="1" s="1"/>
  <c r="R25" i="1" s="1"/>
  <c r="J25" i="1"/>
  <c r="Q24" i="1"/>
  <c r="N24" i="1"/>
  <c r="O24" i="1" s="1"/>
  <c r="P24" i="1" s="1"/>
  <c r="R24" i="1" s="1"/>
  <c r="J24" i="1"/>
  <c r="Q23" i="1"/>
  <c r="N23" i="1"/>
  <c r="O23" i="1" s="1"/>
  <c r="P23" i="1" s="1"/>
  <c r="R23" i="1" s="1"/>
  <c r="J23" i="1"/>
  <c r="L22" i="1"/>
  <c r="J22" i="1"/>
  <c r="N22" i="1" s="1"/>
  <c r="O22" i="1" s="1"/>
  <c r="P22" i="1" s="1"/>
  <c r="Q20" i="1"/>
  <c r="J20" i="1"/>
  <c r="N20" i="1" s="1"/>
  <c r="O20" i="1" s="1"/>
  <c r="P20" i="1" s="1"/>
  <c r="R20" i="1" s="1"/>
  <c r="Q19" i="1"/>
  <c r="J19" i="1"/>
  <c r="N19" i="1" s="1"/>
  <c r="O19" i="1" s="1"/>
  <c r="P19" i="1" s="1"/>
  <c r="R19" i="1" s="1"/>
  <c r="Q18" i="1"/>
  <c r="J18" i="1"/>
  <c r="N18" i="1" s="1"/>
  <c r="O18" i="1" s="1"/>
  <c r="P18" i="1" s="1"/>
  <c r="R18" i="1" s="1"/>
  <c r="Q17" i="1"/>
  <c r="J17" i="1"/>
  <c r="N17" i="1" s="1"/>
  <c r="O17" i="1" s="1"/>
  <c r="P17" i="1" s="1"/>
  <c r="R17" i="1" s="1"/>
  <c r="Q16" i="1"/>
  <c r="J16" i="1"/>
  <c r="N16" i="1" s="1"/>
  <c r="O16" i="1" s="1"/>
  <c r="P16" i="1" s="1"/>
  <c r="R16" i="1" s="1"/>
  <c r="Q15" i="1"/>
  <c r="J15" i="1"/>
  <c r="N15" i="1" s="1"/>
  <c r="O15" i="1" s="1"/>
  <c r="P15" i="1" s="1"/>
  <c r="R15" i="1" s="1"/>
  <c r="Q14" i="1"/>
  <c r="J14" i="1"/>
  <c r="N14" i="1" s="1"/>
  <c r="O14" i="1" s="1"/>
  <c r="P14" i="1" s="1"/>
  <c r="R14" i="1" s="1"/>
  <c r="Q13" i="1"/>
  <c r="J13" i="1"/>
  <c r="N13" i="1" s="1"/>
  <c r="O13" i="1" s="1"/>
  <c r="P13" i="1" s="1"/>
  <c r="R13" i="1" s="1"/>
  <c r="Q11" i="1"/>
  <c r="J11" i="1"/>
  <c r="N11" i="1" s="1"/>
  <c r="O11" i="1" s="1"/>
  <c r="P11" i="1" s="1"/>
  <c r="R11" i="1" s="1"/>
  <c r="Q10" i="1"/>
  <c r="J10" i="1"/>
  <c r="N10" i="1" s="1"/>
  <c r="O10" i="1" s="1"/>
  <c r="P10" i="1" s="1"/>
  <c r="R10" i="1" s="1"/>
  <c r="Q9" i="1"/>
  <c r="J9" i="1"/>
  <c r="N9" i="1" s="1"/>
  <c r="O9" i="1" s="1"/>
  <c r="P9" i="1" s="1"/>
  <c r="R9" i="1" s="1"/>
  <c r="Q8" i="1"/>
  <c r="J8" i="1"/>
  <c r="P133" i="1" l="1"/>
  <c r="R133" i="1" s="1"/>
  <c r="Q31" i="1"/>
  <c r="R31" i="1" s="1"/>
  <c r="Q43" i="1"/>
  <c r="R43" i="1" s="1"/>
  <c r="N8" i="1"/>
  <c r="L153" i="1"/>
  <c r="Q22" i="1"/>
  <c r="R22" i="1" s="1"/>
  <c r="R64" i="1"/>
  <c r="R79" i="1"/>
  <c r="R82" i="1"/>
  <c r="J67" i="1"/>
  <c r="N67" i="1" s="1"/>
  <c r="O67" i="1" s="1"/>
  <c r="P67" i="1" s="1"/>
  <c r="R67" i="1" s="1"/>
  <c r="J78" i="1"/>
  <c r="N78" i="1" s="1"/>
  <c r="O78" i="1" s="1"/>
  <c r="P78" i="1" s="1"/>
  <c r="R78" i="1" s="1"/>
  <c r="J81" i="1"/>
  <c r="N81" i="1" s="1"/>
  <c r="O81" i="1" s="1"/>
  <c r="P81" i="1" s="1"/>
  <c r="R81" i="1" s="1"/>
  <c r="J86" i="1"/>
  <c r="N86" i="1" s="1"/>
  <c r="O86" i="1" s="1"/>
  <c r="P86" i="1" s="1"/>
  <c r="R86" i="1" s="1"/>
  <c r="Q102" i="1"/>
  <c r="R102" i="1" s="1"/>
  <c r="J104" i="1"/>
  <c r="N104" i="1" s="1"/>
  <c r="O104" i="1" s="1"/>
  <c r="P104" i="1" s="1"/>
  <c r="R104" i="1" s="1"/>
  <c r="R114" i="1"/>
  <c r="R119" i="1"/>
  <c r="J110" i="1"/>
  <c r="N110" i="1" s="1"/>
  <c r="O110" i="1" s="1"/>
  <c r="P110" i="1" s="1"/>
  <c r="R110" i="1" s="1"/>
  <c r="J118" i="1"/>
  <c r="N118" i="1" s="1"/>
  <c r="O118" i="1" s="1"/>
  <c r="P118" i="1" s="1"/>
  <c r="R118" i="1" s="1"/>
  <c r="J141" i="1"/>
  <c r="N141" i="1" s="1"/>
  <c r="O141" i="1" s="1"/>
  <c r="P141" i="1" s="1"/>
  <c r="R141" i="1" s="1"/>
  <c r="J151" i="1"/>
  <c r="N151" i="1" s="1"/>
  <c r="O151" i="1" s="1"/>
  <c r="P151" i="1" s="1"/>
  <c r="R151" i="1" s="1"/>
  <c r="J153" i="1" l="1"/>
  <c r="N153" i="1"/>
  <c r="O8" i="1"/>
  <c r="Q153" i="1"/>
  <c r="O153" i="1" l="1"/>
  <c r="P8" i="1"/>
  <c r="P153" i="1" l="1"/>
  <c r="R8" i="1"/>
  <c r="R153" i="1" s="1"/>
  <c r="C154" i="1"/>
</calcChain>
</file>

<file path=xl/sharedStrings.xml><?xml version="1.0" encoding="utf-8"?>
<sst xmlns="http://schemas.openxmlformats.org/spreadsheetml/2006/main" count="285" uniqueCount="211">
  <si>
    <t xml:space="preserve">                 SỞ Y TẾ NGHỆ AN </t>
  </si>
  <si>
    <t>TRUNG TÂM Y TẾ HUYỆN QUỲ CHÂU</t>
  </si>
  <si>
    <t>DANH SÁCH THANH TOÁN TIỀN LƯƠNG VÀ PHỤ CẤP - TRUNG TÂM Y TẾ - THÁNG 01 NĂM 2019</t>
  </si>
  <si>
    <t>TT</t>
  </si>
  <si>
    <t>Họ và tên</t>
  </si>
  <si>
    <t>Hệ số lương</t>
  </si>
  <si>
    <t>Phụ cấp tính theo hệ số lương</t>
  </si>
  <si>
    <t>Tổng cộng hệ số và phụ cấp</t>
  </si>
  <si>
    <t>Tiền lương và phụ cấp</t>
  </si>
  <si>
    <t>Các khoản đóng góp: 1,5% BHYT, 8% BHXH, 1%BNTN</t>
  </si>
  <si>
    <t>Tiền lương
 tháng 1</t>
  </si>
  <si>
    <t>Ghi chú</t>
  </si>
  <si>
    <t>THÔNG BÁO</t>
  </si>
  <si>
    <t>Chức vụ</t>
  </si>
  <si>
    <t>Khu vực</t>
  </si>
  <si>
    <t xml:space="preserve">Trách nhiệm </t>
  </si>
  <si>
    <t>Độc hại</t>
  </si>
  <si>
    <t>Lưu động</t>
  </si>
  <si>
    <t>Ưu đãi</t>
  </si>
  <si>
    <t>Vượt khung</t>
  </si>
  <si>
    <t>Cấp ủy</t>
  </si>
  <si>
    <t>Cộng phụ cấp</t>
  </si>
  <si>
    <t>%</t>
  </si>
  <si>
    <t>Hệ số</t>
  </si>
  <si>
    <t>I</t>
  </si>
  <si>
    <t>Ban giám đốc</t>
  </si>
  <si>
    <t>Đặng Tân Minh</t>
  </si>
  <si>
    <t>Lô Thanh Quý</t>
  </si>
  <si>
    <t>Vy Văn Thắng</t>
  </si>
  <si>
    <t>Hệ Dự phòng</t>
  </si>
  <si>
    <t xml:space="preserve"> Đơn vị đang xem xét cụ thể theo vị trí việc làm để cắt giảm phụ cấp sẽ thông báo sau</t>
  </si>
  <si>
    <t>Hoàng Anh Hiệp</t>
  </si>
  <si>
    <t>II</t>
  </si>
  <si>
    <t>Phòng Tài vụ - Kế toán</t>
  </si>
  <si>
    <t>Lê Hữu Ngọc</t>
  </si>
  <si>
    <t>Đinh Ngọc Khiêm</t>
  </si>
  <si>
    <t xml:space="preserve"> Căn cứ theo Quyết định chuyển vị trí việc làm. Giữ nguyên các phụ cấp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</si>
  <si>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</si>
  <si>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</si>
  <si>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</si>
  <si>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</si>
  <si>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</si>
  <si>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</si>
  <si>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III</t>
  </si>
  <si>
    <t>Phòng Tổ chức - Hành chính</t>
  </si>
  <si>
    <t>Phan Bá Lịch</t>
  </si>
  <si>
    <t>Lương Việt Khoa</t>
  </si>
  <si>
    <t xml:space="preserve">Phạm Đình Thuần </t>
  </si>
  <si>
    <t xml:space="preserve"> Căn cứ theo Quyết định chuyển vị trí việc làm. Đã cắt giảm phụ cấp độc hại, lưu động từ 2017. </t>
  </si>
  <si>
    <t>Vi Văn Nhất</t>
  </si>
  <si>
    <t>Đậu Phi Trường</t>
  </si>
  <si>
    <t>Hợp đồng 68</t>
  </si>
  <si>
    <t>Vi Hữu Đức</t>
  </si>
  <si>
    <t>Lim Trung Hiếu</t>
  </si>
  <si>
    <t>Hợp đồng</t>
  </si>
  <si>
    <t>IV</t>
  </si>
  <si>
    <t>Phòng Kế hoạch nghiệp vụ</t>
  </si>
  <si>
    <t>Hà Văn Hải</t>
  </si>
  <si>
    <t xml:space="preserve"> Căn cứ theo Quyết định chuyển vị trí việc làm. Đã cắt giảm phụ cấp độc hại, lưu động từ 2017</t>
  </si>
  <si>
    <t>Trần Thị Hương</t>
  </si>
  <si>
    <t>Hồ Thị Thanh</t>
  </si>
  <si>
    <t>Lê Thị Hồng Thắm</t>
  </si>
  <si>
    <t>Đi học</t>
  </si>
  <si>
    <t xml:space="preserve"> Đi học giảm Phụ cấp khu vực, ưu đãi</t>
  </si>
  <si>
    <t>Lương Thị Loan</t>
  </si>
  <si>
    <t xml:space="preserve"> Căn cứ theo Quyết định chuyển vị trí việc làm. Cắt Phụ cấp độc hại, lưu động từ 1/2019</t>
  </si>
  <si>
    <t>Đinh Thị Thu Trang</t>
  </si>
  <si>
    <t>Mạc Thành Linh</t>
  </si>
  <si>
    <t>V</t>
  </si>
  <si>
    <t>Phòng Điều dưỡng</t>
  </si>
  <si>
    <t>Sầm Thị Hà</t>
  </si>
  <si>
    <t>VI</t>
  </si>
  <si>
    <t>Khoa Nội - Nhi - Lây Tổng hợp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</si>
  <si>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</si>
  <si>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</si>
  <si>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</si>
  <si>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</si>
  <si>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</si>
  <si>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</si>
  <si>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</si>
  <si>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</si>
  <si>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</si>
  <si>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</si>
  <si>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</si>
  <si>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</si>
  <si>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</si>
  <si>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</si>
  <si>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</si>
  <si>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</si>
  <si>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</si>
  <si>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 xml:space="preserve"> Căn cứ theo Quyết định chuyển vị trí việc làm. Đã cắt giảm phụ cấp độc hại, lưu động từ 2018. Đi học cắt phụ cấp Khu vực, ưu đãi.</t>
  </si>
  <si>
    <t>Lang Thị Trúc Phương</t>
  </si>
  <si>
    <t>VII</t>
  </si>
  <si>
    <t>Khoa Ngoại tổng hợp</t>
  </si>
  <si>
    <t>Lương Văn Thuỷ</t>
  </si>
  <si>
    <t xml:space="preserve"> Đi học giảm Phụ cấp khu vực, ưu đãi, chức vụ, độc hại, trách nhiệm.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</si>
  <si>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</si>
  <si>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</si>
  <si>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</si>
  <si>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</si>
  <si>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</si>
  <si>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</si>
  <si>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</si>
  <si>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</si>
  <si>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</si>
  <si>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</si>
  <si>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</si>
  <si>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</si>
  <si>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</si>
  <si>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</si>
  <si>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</si>
  <si>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</si>
  <si>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Khoa Chăm sóc SKSS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</si>
  <si>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</si>
  <si>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</si>
  <si>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</si>
  <si>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</si>
  <si>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</si>
  <si>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</si>
  <si>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</si>
  <si>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</si>
  <si>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</si>
  <si>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</si>
  <si>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</si>
  <si>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</si>
  <si>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</si>
  <si>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</si>
  <si>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</si>
  <si>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</si>
  <si>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</si>
  <si>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</si>
  <si>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</si>
  <si>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</si>
  <si>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</si>
  <si>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</si>
  <si>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</si>
  <si>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</si>
  <si>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Nghỉ sinh</t>
  </si>
  <si>
    <t>Nghỉ sinh cắt lương hưởng chế độ BHXH.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</si>
  <si>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</si>
  <si>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</si>
  <si>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</si>
  <si>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</si>
  <si>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</si>
  <si>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</si>
  <si>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</si>
  <si>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</si>
  <si>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</si>
  <si>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</si>
  <si>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Lô Thị Hồng Nhi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</si>
  <si>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</si>
  <si>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</si>
  <si>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</si>
  <si>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</si>
  <si>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</si>
  <si>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</si>
  <si>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</si>
  <si>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</si>
  <si>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</si>
  <si>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</si>
  <si>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</si>
  <si>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</si>
  <si>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</si>
  <si>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</si>
  <si>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 xml:space="preserve"> Căn cứ theo Quyết định chuyển vị trí việc làm. Cắt Phụ cấp lưu động từ 1/2019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</si>
  <si>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</si>
  <si>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</si>
  <si>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</si>
  <si>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</si>
  <si>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</si>
  <si>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</si>
  <si>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</si>
  <si>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</si>
  <si>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</si>
  <si>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 xml:space="preserve"> Căn cứ theo Quyết định chuyển vị trí việc làm. Đã cắt giảm phụ cấp độc hại từ 2017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</si>
  <si>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</si>
  <si>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</si>
  <si>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</si>
  <si>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</si>
  <si>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</si>
  <si>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</si>
  <si>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</si>
  <si>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</si>
  <si>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Khoa Kiểm soát dịch - HIV</t>
  </si>
  <si>
    <t>Tống Thị Hằng</t>
  </si>
  <si>
    <t>Nguyễn Thị Trang Nhung</t>
  </si>
  <si>
    <t xml:space="preserve"> Đơn vị đang xem xét cụ thể theo vị trí việc làm để cắt giảm phụ cấp sẽ thông báo sau. Nghỉ sinh cắt lương hưởng chế độ BHXH.</t>
  </si>
  <si>
    <t>Sầm Thị Nga</t>
  </si>
  <si>
    <t>Vi Thị Tư</t>
  </si>
  <si>
    <t>Nguyễn Trọng Khánh</t>
  </si>
  <si>
    <t>Vi Thị Bốn</t>
  </si>
  <si>
    <t>Lê Thị Huệ</t>
  </si>
  <si>
    <t>Khoa Y tế công cộng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</si>
  <si>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</si>
  <si>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</si>
  <si>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</si>
  <si>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</si>
  <si>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</si>
  <si>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</si>
  <si>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TỔNG CỘNG (I+II):</t>
  </si>
  <si>
    <t>Tiền ghi bằng chữ:</t>
  </si>
  <si>
    <t>Quỳ châu, ngày 15 tháng 1 năm 2019</t>
  </si>
  <si>
    <t xml:space="preserve">NGƯỜI LẬP BIỂU </t>
  </si>
  <si>
    <t xml:space="preserve">KẾ TOÁN TRƯỞNG </t>
  </si>
  <si>
    <t xml:space="preserve">THỦ TRƯỞNG ĐƠN VỊ </t>
  </si>
  <si>
    <t xml:space="preserve">Lê Hữu Ngọc </t>
  </si>
  <si>
    <t xml:space="preserve">Đặng Tân Minh </t>
  </si>
  <si>
    <t xml:space="preserve"> Quyền trưởng khoa điều hành công việc hưởng Phụ cấp Chức vụ 0,4</t>
  </si>
  <si>
    <r>
      <t xml:space="preserve"> *</t>
    </r>
    <r>
      <rPr>
        <b/>
        <i/>
        <u/>
        <sz val="12"/>
        <color rgb="FFC00000"/>
        <rFont val="Times New Roman"/>
        <family val="1"/>
      </rPr>
      <t xml:space="preserve"> Ghi chú: </t>
    </r>
    <r>
      <rPr>
        <b/>
        <i/>
        <sz val="12"/>
        <color rgb="FFC00000"/>
        <rFont val="Times New Roman"/>
        <family val="1"/>
      </rPr>
      <t xml:space="preserve"> Đã làm bổ sung theo hệ số nâng lương mới của 6 tháng cuối năm 2018.</t>
    </r>
  </si>
  <si>
    <t xml:space="preserve"> Căn cứ theo Quyết định chuyển vị trí việc làm. Đã cắt giảm phụ cấp độc hại, lưu động từ 2018.</t>
  </si>
  <si>
    <t xml:space="preserve"> Đơn vị đang xem xét cụ thể theo vị trí việc làm để cắt giảm phụ cấp sẽ thông báo sau. Cắt bù 1 tháng Nghỉ sinh cắt lương hưởng chế độ BHXH.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</si>
</sst>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0.0000"/>
    <numFmt numFmtId="170" formatCode="_(* #,##0.000_);_(* \(#,##0.000\);_(* &quot;-&quot;??_);_(@_)"/>
    <numFmt numFmtId="171" formatCode="_(* #,##0.00_);_(* \(#,##0.00\);_(* &quot;-&quot;??_);_(@_)"/>
    <numFmt numFmtId="172" formatCode="_(* #,##0.00_);_(* \(#,##0.00\);_(* &quot;-&quot;???_);_(@_)"/>
    <numFmt numFmtId="173" formatCode="_(* #,##0.0000_);_(* \(#,##0.0000\);_(* &quot;-&quot;??_);_(@_)"/>
    <numFmt numFmtId="174" formatCode="_(* #,##0.000_);_(* \(#,##0.000\);_(* &quot;-&quot;?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sz val="8"/>
      <name val=".VnTime"/>
      <family val="2"/>
    </font>
    <font>
      <b/>
      <sz val="14"/>
      <name val="Times New Roman"/>
      <family val="1"/>
    </font>
    <font>
      <b/>
      <sz val="8"/>
      <color rgb="FFC00000"/>
      <name val="Times New Roman"/>
      <family val="1"/>
    </font>
    <font>
      <sz val="8"/>
      <color rgb="FFC00000"/>
      <name val="Times New Roman"/>
      <family val="1"/>
    </font>
    <font>
      <sz val="11"/>
      <color rgb="FFC00000"/>
      <name val="Calibri"/>
      <family val="2"/>
      <charset val="163"/>
      <scheme val="minor"/>
    </font>
    <font>
      <b/>
      <i/>
      <sz val="12"/>
      <color rgb="FFC00000"/>
      <name val="Times New Roman"/>
      <family val="1"/>
    </font>
    <font>
      <b/>
      <i/>
      <u/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8">
    <xf numFmtId="0" fontId="0" fillId="0" borderId="0" xfId="0"/>
    <xf numFmtId="0" fontId="3" fillId="2" borderId="0" xfId="2" applyFont="1" applyFill="1" applyAlignment="1">
      <alignment horizontal="left"/>
    </xf>
    <xf numFmtId="0" fontId="3" fillId="0" borderId="0" xfId="2" applyFont="1"/>
    <xf numFmtId="0" fontId="4" fillId="0" borderId="0" xfId="2" applyFont="1"/>
    <xf numFmtId="0" fontId="4" fillId="2" borderId="0" xfId="2" applyFont="1" applyFill="1"/>
    <xf numFmtId="0" fontId="4" fillId="0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164" fontId="5" fillId="0" borderId="0" xfId="2" applyNumberFormat="1" applyFont="1" applyBorder="1"/>
    <xf numFmtId="0" fontId="5" fillId="0" borderId="0" xfId="2" applyFont="1" applyBorder="1"/>
    <xf numFmtId="0" fontId="5" fillId="0" borderId="0" xfId="2" applyFont="1"/>
    <xf numFmtId="2" fontId="3" fillId="2" borderId="0" xfId="2" applyNumberFormat="1" applyFont="1" applyFill="1" applyAlignment="1">
      <alignment horizontal="center"/>
    </xf>
    <xf numFmtId="164" fontId="6" fillId="0" borderId="0" xfId="2" applyNumberFormat="1" applyFont="1" applyBorder="1"/>
    <xf numFmtId="0" fontId="6" fillId="0" borderId="0" xfId="2" applyFont="1" applyBorder="1"/>
    <xf numFmtId="0" fontId="6" fillId="0" borderId="0" xfId="2" applyFont="1"/>
    <xf numFmtId="164" fontId="5" fillId="2" borderId="0" xfId="2" applyNumberFormat="1" applyFont="1" applyFill="1" applyBorder="1"/>
    <xf numFmtId="0" fontId="5" fillId="2" borderId="10" xfId="2" applyFont="1" applyFill="1" applyBorder="1" applyAlignment="1">
      <alignment horizontal="center" vertical="center" wrapText="1"/>
    </xf>
    <xf numFmtId="0" fontId="5" fillId="0" borderId="19" xfId="2" applyFont="1" applyBorder="1"/>
    <xf numFmtId="0" fontId="7" fillId="0" borderId="20" xfId="2" applyFont="1" applyBorder="1" applyAlignment="1">
      <alignment horizontal="center"/>
    </xf>
    <xf numFmtId="0" fontId="5" fillId="0" borderId="9" xfId="2" applyFont="1" applyBorder="1"/>
    <xf numFmtId="0" fontId="5" fillId="2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2" fontId="5" fillId="2" borderId="9" xfId="2" applyNumberFormat="1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8" fillId="0" borderId="24" xfId="2" applyFont="1" applyBorder="1" applyAlignment="1">
      <alignment horizontal="center"/>
    </xf>
    <xf numFmtId="0" fontId="6" fillId="0" borderId="25" xfId="2" applyFont="1" applyBorder="1"/>
    <xf numFmtId="0" fontId="9" fillId="0" borderId="25" xfId="2" applyFont="1" applyBorder="1" applyAlignment="1">
      <alignment horizontal="center"/>
    </xf>
    <xf numFmtId="0" fontId="9" fillId="0" borderId="25" xfId="2" applyFont="1" applyFill="1" applyBorder="1" applyAlignment="1">
      <alignment horizontal="center"/>
    </xf>
    <xf numFmtId="165" fontId="9" fillId="0" borderId="25" xfId="2" applyNumberFormat="1" applyFont="1" applyBorder="1" applyAlignment="1">
      <alignment horizontal="center"/>
    </xf>
    <xf numFmtId="166" fontId="9" fillId="0" borderId="25" xfId="2" applyNumberFormat="1" applyFont="1" applyBorder="1" applyAlignment="1">
      <alignment horizontal="center"/>
    </xf>
    <xf numFmtId="2" fontId="9" fillId="0" borderId="25" xfId="2" applyNumberFormat="1" applyFont="1" applyBorder="1" applyAlignment="1">
      <alignment horizontal="center"/>
    </xf>
    <xf numFmtId="167" fontId="9" fillId="0" borderId="25" xfId="2" applyNumberFormat="1" applyFont="1" applyBorder="1" applyAlignment="1">
      <alignment horizontal="center"/>
    </xf>
    <xf numFmtId="165" fontId="6" fillId="0" borderId="25" xfId="2" applyNumberFormat="1" applyFont="1" applyBorder="1" applyAlignment="1">
      <alignment horizontal="center"/>
    </xf>
    <xf numFmtId="166" fontId="6" fillId="0" borderId="25" xfId="2" applyNumberFormat="1" applyFont="1" applyBorder="1" applyAlignment="1">
      <alignment horizontal="center"/>
    </xf>
    <xf numFmtId="166" fontId="6" fillId="0" borderId="26" xfId="2" applyNumberFormat="1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6" fillId="0" borderId="28" xfId="2" applyFont="1" applyBorder="1"/>
    <xf numFmtId="2" fontId="9" fillId="0" borderId="28" xfId="2" applyNumberFormat="1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8" xfId="2" applyFont="1" applyFill="1" applyBorder="1" applyAlignment="1">
      <alignment horizontal="center"/>
    </xf>
    <xf numFmtId="165" fontId="9" fillId="0" borderId="28" xfId="2" applyNumberFormat="1" applyFont="1" applyBorder="1" applyAlignment="1">
      <alignment horizontal="center"/>
    </xf>
    <xf numFmtId="166" fontId="9" fillId="0" borderId="28" xfId="2" applyNumberFormat="1" applyFont="1" applyBorder="1" applyAlignment="1">
      <alignment horizontal="center"/>
    </xf>
    <xf numFmtId="165" fontId="9" fillId="2" borderId="28" xfId="2" applyNumberFormat="1" applyFont="1" applyFill="1" applyBorder="1" applyAlignment="1">
      <alignment horizontal="center"/>
    </xf>
    <xf numFmtId="167" fontId="9" fillId="2" borderId="28" xfId="2" applyNumberFormat="1" applyFont="1" applyFill="1" applyBorder="1" applyAlignment="1">
      <alignment horizontal="center"/>
    </xf>
    <xf numFmtId="165" fontId="6" fillId="0" borderId="28" xfId="2" applyNumberFormat="1" applyFont="1" applyBorder="1" applyAlignment="1">
      <alignment horizontal="center"/>
    </xf>
    <xf numFmtId="166" fontId="6" fillId="0" borderId="28" xfId="2" applyNumberFormat="1" applyFont="1" applyBorder="1" applyAlignment="1">
      <alignment horizontal="center"/>
    </xf>
    <xf numFmtId="166" fontId="6" fillId="0" borderId="29" xfId="2" applyNumberFormat="1" applyFont="1" applyBorder="1" applyAlignment="1">
      <alignment horizontal="center"/>
    </xf>
    <xf numFmtId="0" fontId="6" fillId="0" borderId="28" xfId="0" applyFont="1" applyFill="1" applyBorder="1" applyAlignment="1">
      <alignment wrapText="1"/>
    </xf>
    <xf numFmtId="0" fontId="9" fillId="2" borderId="28" xfId="2" applyFont="1" applyFill="1" applyBorder="1" applyAlignment="1">
      <alignment horizontal="center"/>
    </xf>
    <xf numFmtId="168" fontId="10" fillId="2" borderId="28" xfId="2" applyNumberFormat="1" applyFont="1" applyFill="1" applyBorder="1" applyAlignment="1">
      <alignment horizontal="center" vertical="center"/>
    </xf>
    <xf numFmtId="167" fontId="9" fillId="0" borderId="28" xfId="2" applyNumberFormat="1" applyFont="1" applyBorder="1" applyAlignment="1">
      <alignment horizontal="center"/>
    </xf>
    <xf numFmtId="0" fontId="11" fillId="0" borderId="28" xfId="0" applyFont="1" applyFill="1" applyBorder="1" applyAlignment="1">
      <alignment horizontal="center" wrapText="1"/>
    </xf>
    <xf numFmtId="0" fontId="8" fillId="0" borderId="30" xfId="2" applyFont="1" applyBorder="1" applyAlignment="1">
      <alignment horizontal="center"/>
    </xf>
    <xf numFmtId="0" fontId="6" fillId="0" borderId="31" xfId="2" applyFont="1" applyBorder="1"/>
    <xf numFmtId="0" fontId="9" fillId="0" borderId="31" xfId="2" applyFont="1" applyBorder="1" applyAlignment="1">
      <alignment horizontal="center"/>
    </xf>
    <xf numFmtId="0" fontId="9" fillId="2" borderId="31" xfId="2" applyFont="1" applyFill="1" applyBorder="1" applyAlignment="1">
      <alignment horizontal="center"/>
    </xf>
    <xf numFmtId="0" fontId="9" fillId="0" borderId="31" xfId="2" applyFont="1" applyFill="1" applyBorder="1" applyAlignment="1">
      <alignment horizontal="center"/>
    </xf>
    <xf numFmtId="165" fontId="9" fillId="0" borderId="31" xfId="2" applyNumberFormat="1" applyFont="1" applyBorder="1" applyAlignment="1">
      <alignment horizontal="center"/>
    </xf>
    <xf numFmtId="166" fontId="9" fillId="0" borderId="31" xfId="2" applyNumberFormat="1" applyFont="1" applyBorder="1" applyAlignment="1">
      <alignment horizontal="center"/>
    </xf>
    <xf numFmtId="165" fontId="9" fillId="2" borderId="31" xfId="2" applyNumberFormat="1" applyFont="1" applyFill="1" applyBorder="1" applyAlignment="1">
      <alignment horizontal="center"/>
    </xf>
    <xf numFmtId="167" fontId="9" fillId="2" borderId="31" xfId="2" applyNumberFormat="1" applyFont="1" applyFill="1" applyBorder="1" applyAlignment="1">
      <alignment horizontal="center"/>
    </xf>
    <xf numFmtId="165" fontId="6" fillId="0" borderId="31" xfId="2" applyNumberFormat="1" applyFont="1" applyBorder="1" applyAlignment="1">
      <alignment horizontal="center"/>
    </xf>
    <xf numFmtId="166" fontId="6" fillId="0" borderId="31" xfId="2" applyNumberFormat="1" applyFont="1" applyBorder="1" applyAlignment="1">
      <alignment horizontal="center"/>
    </xf>
    <xf numFmtId="166" fontId="6" fillId="0" borderId="32" xfId="2" applyNumberFormat="1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5" fillId="0" borderId="10" xfId="2" applyFont="1" applyBorder="1"/>
    <xf numFmtId="0" fontId="9" fillId="0" borderId="10" xfId="2" applyFont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166" fontId="9" fillId="0" borderId="10" xfId="2" applyNumberFormat="1" applyFont="1" applyBorder="1" applyAlignment="1">
      <alignment horizontal="center"/>
    </xf>
    <xf numFmtId="165" fontId="9" fillId="2" borderId="10" xfId="2" applyNumberFormat="1" applyFont="1" applyFill="1" applyBorder="1" applyAlignment="1">
      <alignment horizontal="center"/>
    </xf>
    <xf numFmtId="167" fontId="9" fillId="2" borderId="10" xfId="2" applyNumberFormat="1" applyFont="1" applyFill="1" applyBorder="1" applyAlignment="1">
      <alignment horizontal="center"/>
    </xf>
    <xf numFmtId="165" fontId="6" fillId="0" borderId="10" xfId="2" applyNumberFormat="1" applyFont="1" applyBorder="1" applyAlignment="1">
      <alignment horizontal="center"/>
    </xf>
    <xf numFmtId="166" fontId="6" fillId="0" borderId="10" xfId="2" applyNumberFormat="1" applyFont="1" applyBorder="1" applyAlignment="1">
      <alignment horizontal="center"/>
    </xf>
    <xf numFmtId="166" fontId="6" fillId="0" borderId="34" xfId="2" applyNumberFormat="1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6" fillId="0" borderId="36" xfId="2" applyFont="1" applyBorder="1"/>
    <xf numFmtId="0" fontId="9" fillId="0" borderId="36" xfId="2" applyFont="1" applyBorder="1" applyAlignment="1">
      <alignment horizontal="center"/>
    </xf>
    <xf numFmtId="0" fontId="9" fillId="2" borderId="36" xfId="2" applyFont="1" applyFill="1" applyBorder="1" applyAlignment="1">
      <alignment horizontal="center"/>
    </xf>
    <xf numFmtId="0" fontId="9" fillId="0" borderId="36" xfId="2" applyFont="1" applyFill="1" applyBorder="1" applyAlignment="1">
      <alignment horizontal="center"/>
    </xf>
    <xf numFmtId="165" fontId="9" fillId="0" borderId="36" xfId="2" applyNumberFormat="1" applyFont="1" applyBorder="1" applyAlignment="1">
      <alignment horizontal="center"/>
    </xf>
    <xf numFmtId="166" fontId="9" fillId="0" borderId="36" xfId="2" applyNumberFormat="1" applyFont="1" applyBorder="1" applyAlignment="1">
      <alignment horizontal="center"/>
    </xf>
    <xf numFmtId="167" fontId="9" fillId="0" borderId="36" xfId="2" applyNumberFormat="1" applyFont="1" applyBorder="1" applyAlignment="1">
      <alignment horizontal="center"/>
    </xf>
    <xf numFmtId="165" fontId="6" fillId="0" borderId="36" xfId="2" applyNumberFormat="1" applyFont="1" applyBorder="1" applyAlignment="1">
      <alignment horizontal="center"/>
    </xf>
    <xf numFmtId="166" fontId="6" fillId="0" borderId="36" xfId="2" applyNumberFormat="1" applyFont="1" applyBorder="1" applyAlignment="1">
      <alignment horizontal="center"/>
    </xf>
    <xf numFmtId="166" fontId="6" fillId="0" borderId="37" xfId="2" applyNumberFormat="1" applyFont="1" applyBorder="1" applyAlignment="1">
      <alignment horizontal="center"/>
    </xf>
    <xf numFmtId="1" fontId="11" fillId="0" borderId="28" xfId="0" applyNumberFormat="1" applyFont="1" applyFill="1" applyBorder="1" applyAlignment="1">
      <alignment horizontal="center" wrapText="1"/>
    </xf>
    <xf numFmtId="0" fontId="6" fillId="0" borderId="38" xfId="2" applyFont="1" applyBorder="1"/>
    <xf numFmtId="0" fontId="6" fillId="0" borderId="39" xfId="0" applyFont="1" applyFill="1" applyBorder="1" applyAlignment="1">
      <alignment wrapText="1"/>
    </xf>
    <xf numFmtId="2" fontId="9" fillId="0" borderId="39" xfId="2" applyNumberFormat="1" applyFont="1" applyFill="1" applyBorder="1" applyAlignment="1">
      <alignment horizontal="center"/>
    </xf>
    <xf numFmtId="0" fontId="9" fillId="0" borderId="39" xfId="2" applyFont="1" applyFill="1" applyBorder="1" applyAlignment="1">
      <alignment horizontal="center"/>
    </xf>
    <xf numFmtId="168" fontId="10" fillId="0" borderId="39" xfId="2" applyNumberFormat="1" applyFont="1" applyFill="1" applyBorder="1" applyAlignment="1">
      <alignment horizontal="center" vertical="center"/>
    </xf>
    <xf numFmtId="167" fontId="9" fillId="0" borderId="39" xfId="2" applyNumberFormat="1" applyFont="1" applyFill="1" applyBorder="1" applyAlignment="1">
      <alignment horizontal="center"/>
    </xf>
    <xf numFmtId="165" fontId="9" fillId="0" borderId="39" xfId="2" applyNumberFormat="1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 wrapText="1"/>
    </xf>
    <xf numFmtId="165" fontId="6" fillId="0" borderId="39" xfId="2" applyNumberFormat="1" applyFont="1" applyFill="1" applyBorder="1" applyAlignment="1">
      <alignment horizontal="center"/>
    </xf>
    <xf numFmtId="166" fontId="6" fillId="0" borderId="39" xfId="2" applyNumberFormat="1" applyFont="1" applyBorder="1" applyAlignment="1">
      <alignment horizontal="center"/>
    </xf>
    <xf numFmtId="166" fontId="6" fillId="0" borderId="40" xfId="2" applyNumberFormat="1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9" fillId="3" borderId="25" xfId="2" applyFont="1" applyFill="1" applyBorder="1" applyAlignment="1">
      <alignment horizontal="center"/>
    </xf>
    <xf numFmtId="0" fontId="7" fillId="0" borderId="27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2" fontId="9" fillId="0" borderId="31" xfId="2" applyNumberFormat="1" applyFont="1" applyBorder="1" applyAlignment="1">
      <alignment horizontal="center"/>
    </xf>
    <xf numFmtId="167" fontId="9" fillId="0" borderId="31" xfId="2" applyNumberFormat="1" applyFont="1" applyBorder="1" applyAlignment="1">
      <alignment horizontal="center"/>
    </xf>
    <xf numFmtId="2" fontId="9" fillId="0" borderId="10" xfId="2" applyNumberFormat="1" applyFont="1" applyBorder="1" applyAlignment="1">
      <alignment horizontal="center"/>
    </xf>
    <xf numFmtId="167" fontId="9" fillId="0" borderId="10" xfId="2" applyNumberFormat="1" applyFont="1" applyBorder="1" applyAlignment="1">
      <alignment horizontal="center"/>
    </xf>
    <xf numFmtId="0" fontId="6" fillId="0" borderId="25" xfId="0" applyFont="1" applyFill="1" applyBorder="1" applyAlignment="1">
      <alignment wrapText="1"/>
    </xf>
    <xf numFmtId="2" fontId="9" fillId="0" borderId="25" xfId="2" applyNumberFormat="1" applyFont="1" applyFill="1" applyBorder="1" applyAlignment="1">
      <alignment horizontal="center"/>
    </xf>
    <xf numFmtId="168" fontId="10" fillId="0" borderId="25" xfId="2" applyNumberFormat="1" applyFont="1" applyFill="1" applyBorder="1" applyAlignment="1">
      <alignment horizontal="center" vertical="center"/>
    </xf>
    <xf numFmtId="167" fontId="9" fillId="0" borderId="25" xfId="2" applyNumberFormat="1" applyFont="1" applyFill="1" applyBorder="1" applyAlignment="1">
      <alignment horizontal="center"/>
    </xf>
    <xf numFmtId="165" fontId="9" fillId="0" borderId="25" xfId="2" applyNumberFormat="1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wrapText="1"/>
    </xf>
    <xf numFmtId="165" fontId="6" fillId="0" borderId="25" xfId="2" applyNumberFormat="1" applyFont="1" applyFill="1" applyBorder="1" applyAlignment="1">
      <alignment horizontal="center"/>
    </xf>
    <xf numFmtId="0" fontId="6" fillId="0" borderId="28" xfId="2" applyFont="1" applyFill="1" applyBorder="1"/>
    <xf numFmtId="165" fontId="6" fillId="3" borderId="28" xfId="2" applyNumberFormat="1" applyFont="1" applyFill="1" applyBorder="1" applyAlignment="1">
      <alignment horizontal="center"/>
    </xf>
    <xf numFmtId="166" fontId="6" fillId="3" borderId="28" xfId="2" applyNumberFormat="1" applyFont="1" applyFill="1" applyBorder="1" applyAlignment="1">
      <alignment horizontal="center"/>
    </xf>
    <xf numFmtId="166" fontId="5" fillId="0" borderId="29" xfId="2" applyNumberFormat="1" applyFont="1" applyBorder="1" applyAlignment="1">
      <alignment horizontal="center"/>
    </xf>
    <xf numFmtId="0" fontId="9" fillId="3" borderId="28" xfId="2" applyFont="1" applyFill="1" applyBorder="1" applyAlignment="1">
      <alignment horizontal="center"/>
    </xf>
    <xf numFmtId="168" fontId="10" fillId="3" borderId="28" xfId="2" applyNumberFormat="1" applyFont="1" applyFill="1" applyBorder="1" applyAlignment="1">
      <alignment horizontal="center" vertical="center"/>
    </xf>
    <xf numFmtId="167" fontId="9" fillId="3" borderId="28" xfId="2" applyNumberFormat="1" applyFont="1" applyFill="1" applyBorder="1" applyAlignment="1">
      <alignment horizontal="center"/>
    </xf>
    <xf numFmtId="0" fontId="6" fillId="2" borderId="31" xfId="2" applyFont="1" applyFill="1" applyBorder="1"/>
    <xf numFmtId="0" fontId="8" fillId="0" borderId="7" xfId="2" applyFont="1" applyBorder="1" applyAlignment="1">
      <alignment horizontal="center"/>
    </xf>
    <xf numFmtId="0" fontId="6" fillId="0" borderId="8" xfId="2" applyFont="1" applyBorder="1"/>
    <xf numFmtId="2" fontId="9" fillId="0" borderId="8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165" fontId="9" fillId="0" borderId="8" xfId="2" applyNumberFormat="1" applyFont="1" applyBorder="1" applyAlignment="1">
      <alignment horizontal="center"/>
    </xf>
    <xf numFmtId="166" fontId="9" fillId="0" borderId="8" xfId="2" applyNumberFormat="1" applyFont="1" applyBorder="1" applyAlignment="1">
      <alignment horizontal="center"/>
    </xf>
    <xf numFmtId="167" fontId="9" fillId="0" borderId="8" xfId="2" applyNumberFormat="1" applyFont="1" applyBorder="1" applyAlignment="1">
      <alignment horizontal="center"/>
    </xf>
    <xf numFmtId="165" fontId="6" fillId="0" borderId="8" xfId="2" applyNumberFormat="1" applyFont="1" applyBorder="1" applyAlignment="1">
      <alignment horizontal="center"/>
    </xf>
    <xf numFmtId="166" fontId="6" fillId="0" borderId="8" xfId="2" applyNumberFormat="1" applyFont="1" applyBorder="1" applyAlignment="1">
      <alignment horizontal="center"/>
    </xf>
    <xf numFmtId="166" fontId="6" fillId="0" borderId="13" xfId="2" applyNumberFormat="1" applyFont="1" applyBorder="1" applyAlignment="1">
      <alignment horizontal="center"/>
    </xf>
    <xf numFmtId="164" fontId="6" fillId="2" borderId="0" xfId="2" applyNumberFormat="1" applyFont="1" applyFill="1" applyBorder="1"/>
    <xf numFmtId="0" fontId="6" fillId="2" borderId="25" xfId="2" applyFont="1" applyFill="1" applyBorder="1"/>
    <xf numFmtId="2" fontId="9" fillId="3" borderId="25" xfId="2" applyNumberFormat="1" applyFont="1" applyFill="1" applyBorder="1" applyAlignment="1">
      <alignment horizontal="center"/>
    </xf>
    <xf numFmtId="165" fontId="9" fillId="3" borderId="25" xfId="2" applyNumberFormat="1" applyFont="1" applyFill="1" applyBorder="1" applyAlignment="1">
      <alignment horizontal="center"/>
    </xf>
    <xf numFmtId="166" fontId="9" fillId="3" borderId="25" xfId="2" applyNumberFormat="1" applyFont="1" applyFill="1" applyBorder="1" applyAlignment="1">
      <alignment horizontal="center"/>
    </xf>
    <xf numFmtId="167" fontId="9" fillId="3" borderId="25" xfId="2" applyNumberFormat="1" applyFont="1" applyFill="1" applyBorder="1" applyAlignment="1">
      <alignment horizontal="center"/>
    </xf>
    <xf numFmtId="165" fontId="6" fillId="3" borderId="25" xfId="2" applyNumberFormat="1" applyFont="1" applyFill="1" applyBorder="1" applyAlignment="1">
      <alignment horizontal="center"/>
    </xf>
    <xf numFmtId="166" fontId="6" fillId="3" borderId="25" xfId="2" applyNumberFormat="1" applyFont="1" applyFill="1" applyBorder="1" applyAlignment="1">
      <alignment horizontal="center"/>
    </xf>
    <xf numFmtId="166" fontId="6" fillId="3" borderId="26" xfId="2" applyNumberFormat="1" applyFont="1" applyFill="1" applyBorder="1" applyAlignment="1">
      <alignment horizontal="center"/>
    </xf>
    <xf numFmtId="166" fontId="6" fillId="3" borderId="29" xfId="2" applyNumberFormat="1" applyFont="1" applyFill="1" applyBorder="1" applyAlignment="1">
      <alignment horizontal="center"/>
    </xf>
    <xf numFmtId="0" fontId="8" fillId="3" borderId="27" xfId="2" applyFont="1" applyFill="1" applyBorder="1" applyAlignment="1">
      <alignment horizontal="center"/>
    </xf>
    <xf numFmtId="0" fontId="6" fillId="3" borderId="28" xfId="2" applyFont="1" applyFill="1" applyBorder="1"/>
    <xf numFmtId="2" fontId="9" fillId="3" borderId="28" xfId="2" applyNumberFormat="1" applyFont="1" applyFill="1" applyBorder="1" applyAlignment="1">
      <alignment horizontal="center"/>
    </xf>
    <xf numFmtId="165" fontId="9" fillId="3" borderId="28" xfId="2" applyNumberFormat="1" applyFont="1" applyFill="1" applyBorder="1" applyAlignment="1">
      <alignment horizontal="center"/>
    </xf>
    <xf numFmtId="166" fontId="9" fillId="3" borderId="28" xfId="2" applyNumberFormat="1" applyFont="1" applyFill="1" applyBorder="1" applyAlignment="1">
      <alignment horizontal="center"/>
    </xf>
    <xf numFmtId="164" fontId="6" fillId="3" borderId="0" xfId="2" applyNumberFormat="1" applyFont="1" applyFill="1" applyBorder="1"/>
    <xf numFmtId="0" fontId="6" fillId="3" borderId="0" xfId="2" applyFont="1" applyFill="1" applyBorder="1"/>
    <xf numFmtId="0" fontId="6" fillId="2" borderId="28" xfId="2" applyFont="1" applyFill="1" applyBorder="1"/>
    <xf numFmtId="165" fontId="6" fillId="0" borderId="28" xfId="2" applyNumberFormat="1" applyFont="1" applyFill="1" applyBorder="1" applyAlignment="1">
      <alignment horizontal="center"/>
    </xf>
    <xf numFmtId="165" fontId="9" fillId="0" borderId="28" xfId="2" applyNumberFormat="1" applyFont="1" applyFill="1" applyBorder="1" applyAlignment="1">
      <alignment horizontal="center"/>
    </xf>
    <xf numFmtId="166" fontId="9" fillId="0" borderId="28" xfId="2" applyNumberFormat="1" applyFont="1" applyFill="1" applyBorder="1" applyAlignment="1">
      <alignment horizontal="center"/>
    </xf>
    <xf numFmtId="2" fontId="9" fillId="0" borderId="28" xfId="2" applyNumberFormat="1" applyFont="1" applyFill="1" applyBorder="1" applyAlignment="1">
      <alignment horizontal="center"/>
    </xf>
    <xf numFmtId="167" fontId="9" fillId="0" borderId="28" xfId="2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wrapText="1"/>
    </xf>
    <xf numFmtId="2" fontId="9" fillId="0" borderId="31" xfId="2" applyNumberFormat="1" applyFont="1" applyFill="1" applyBorder="1" applyAlignment="1">
      <alignment horizontal="center"/>
    </xf>
    <xf numFmtId="168" fontId="10" fillId="0" borderId="31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wrapText="1"/>
    </xf>
    <xf numFmtId="165" fontId="6" fillId="3" borderId="31" xfId="2" applyNumberFormat="1" applyFont="1" applyFill="1" applyBorder="1" applyAlignment="1">
      <alignment horizontal="center"/>
    </xf>
    <xf numFmtId="166" fontId="6" fillId="3" borderId="31" xfId="2" applyNumberFormat="1" applyFont="1" applyFill="1" applyBorder="1" applyAlignment="1">
      <alignment horizontal="center"/>
    </xf>
    <xf numFmtId="0" fontId="6" fillId="0" borderId="25" xfId="2" applyFont="1" applyFill="1" applyBorder="1"/>
    <xf numFmtId="166" fontId="9" fillId="0" borderId="25" xfId="2" applyNumberFormat="1" applyFont="1" applyFill="1" applyBorder="1" applyAlignment="1">
      <alignment horizontal="center"/>
    </xf>
    <xf numFmtId="166" fontId="5" fillId="0" borderId="26" xfId="2" applyNumberFormat="1" applyFont="1" applyBorder="1" applyAlignment="1">
      <alignment horizontal="center"/>
    </xf>
    <xf numFmtId="0" fontId="12" fillId="0" borderId="28" xfId="2" applyFont="1" applyBorder="1" applyAlignment="1">
      <alignment horizontal="center"/>
    </xf>
    <xf numFmtId="165" fontId="12" fillId="0" borderId="28" xfId="2" applyNumberFormat="1" applyFont="1" applyBorder="1" applyAlignment="1">
      <alignment horizontal="center"/>
    </xf>
    <xf numFmtId="167" fontId="12" fillId="0" borderId="28" xfId="2" applyNumberFormat="1" applyFont="1" applyBorder="1" applyAlignment="1">
      <alignment horizontal="center"/>
    </xf>
    <xf numFmtId="169" fontId="9" fillId="3" borderId="28" xfId="2" applyNumberFormat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 wrapText="1"/>
    </xf>
    <xf numFmtId="166" fontId="6" fillId="3" borderId="32" xfId="2" applyNumberFormat="1" applyFont="1" applyFill="1" applyBorder="1" applyAlignment="1">
      <alignment horizontal="center"/>
    </xf>
    <xf numFmtId="0" fontId="5" fillId="0" borderId="10" xfId="2" applyFont="1" applyFill="1" applyBorder="1"/>
    <xf numFmtId="2" fontId="9" fillId="0" borderId="10" xfId="2" applyNumberFormat="1" applyFont="1" applyFill="1" applyBorder="1" applyAlignment="1">
      <alignment horizontal="center"/>
    </xf>
    <xf numFmtId="165" fontId="9" fillId="0" borderId="10" xfId="2" applyNumberFormat="1" applyFont="1" applyFill="1" applyBorder="1" applyAlignment="1">
      <alignment horizontal="center"/>
    </xf>
    <xf numFmtId="166" fontId="9" fillId="0" borderId="10" xfId="2" applyNumberFormat="1" applyFont="1" applyFill="1" applyBorder="1" applyAlignment="1">
      <alignment horizontal="center"/>
    </xf>
    <xf numFmtId="167" fontId="9" fillId="0" borderId="10" xfId="2" applyNumberFormat="1" applyFont="1" applyFill="1" applyBorder="1" applyAlignment="1">
      <alignment horizontal="center"/>
    </xf>
    <xf numFmtId="165" fontId="6" fillId="0" borderId="10" xfId="2" applyNumberFormat="1" applyFont="1" applyFill="1" applyBorder="1" applyAlignment="1">
      <alignment horizontal="center"/>
    </xf>
    <xf numFmtId="166" fontId="6" fillId="3" borderId="34" xfId="2" applyNumberFormat="1" applyFont="1" applyFill="1" applyBorder="1" applyAlignment="1">
      <alignment horizontal="center"/>
    </xf>
    <xf numFmtId="2" fontId="9" fillId="3" borderId="36" xfId="2" applyNumberFormat="1" applyFont="1" applyFill="1" applyBorder="1" applyAlignment="1">
      <alignment horizontal="center"/>
    </xf>
    <xf numFmtId="0" fontId="9" fillId="3" borderId="36" xfId="2" applyFont="1" applyFill="1" applyBorder="1" applyAlignment="1">
      <alignment horizontal="center"/>
    </xf>
    <xf numFmtId="165" fontId="9" fillId="3" borderId="36" xfId="2" applyNumberFormat="1" applyFont="1" applyFill="1" applyBorder="1" applyAlignment="1">
      <alignment horizontal="center"/>
    </xf>
    <xf numFmtId="166" fontId="9" fillId="3" borderId="36" xfId="2" applyNumberFormat="1" applyFont="1" applyFill="1" applyBorder="1" applyAlignment="1">
      <alignment horizontal="center"/>
    </xf>
    <xf numFmtId="167" fontId="9" fillId="3" borderId="36" xfId="2" applyNumberFormat="1" applyFont="1" applyFill="1" applyBorder="1" applyAlignment="1">
      <alignment horizontal="center"/>
    </xf>
    <xf numFmtId="166" fontId="6" fillId="3" borderId="37" xfId="2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wrapText="1"/>
    </xf>
    <xf numFmtId="2" fontId="9" fillId="0" borderId="36" xfId="2" applyNumberFormat="1" applyFont="1" applyBorder="1" applyAlignment="1">
      <alignment horizontal="center"/>
    </xf>
    <xf numFmtId="168" fontId="10" fillId="2" borderId="36" xfId="2" applyNumberFormat="1" applyFont="1" applyFill="1" applyBorder="1" applyAlignment="1">
      <alignment horizontal="center" vertical="center"/>
    </xf>
    <xf numFmtId="1" fontId="13" fillId="0" borderId="36" xfId="0" applyNumberFormat="1" applyFont="1" applyFill="1" applyBorder="1" applyAlignment="1">
      <alignment horizontal="center" wrapText="1"/>
    </xf>
    <xf numFmtId="1" fontId="13" fillId="0" borderId="28" xfId="0" applyNumberFormat="1" applyFont="1" applyFill="1" applyBorder="1" applyAlignment="1">
      <alignment horizontal="center" wrapText="1"/>
    </xf>
    <xf numFmtId="0" fontId="7" fillId="0" borderId="33" xfId="2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167" fontId="9" fillId="0" borderId="41" xfId="2" applyNumberFormat="1" applyFont="1" applyBorder="1" applyAlignment="1">
      <alignment horizontal="center"/>
    </xf>
    <xf numFmtId="165" fontId="6" fillId="0" borderId="42" xfId="2" applyNumberFormat="1" applyFont="1" applyBorder="1" applyAlignment="1">
      <alignment horizontal="center"/>
    </xf>
    <xf numFmtId="0" fontId="8" fillId="0" borderId="27" xfId="2" applyFont="1" applyFill="1" applyBorder="1" applyAlignment="1">
      <alignment horizontal="center"/>
    </xf>
    <xf numFmtId="167" fontId="9" fillId="0" borderId="43" xfId="2" applyNumberFormat="1" applyFont="1" applyBorder="1" applyAlignment="1">
      <alignment horizontal="center"/>
    </xf>
    <xf numFmtId="165" fontId="6" fillId="0" borderId="44" xfId="2" applyNumberFormat="1" applyFont="1" applyBorder="1" applyAlignment="1">
      <alignment horizontal="center"/>
    </xf>
    <xf numFmtId="0" fontId="8" fillId="0" borderId="30" xfId="2" applyFont="1" applyFill="1" applyBorder="1" applyAlignment="1">
      <alignment horizontal="center"/>
    </xf>
    <xf numFmtId="167" fontId="9" fillId="0" borderId="45" xfId="2" applyNumberFormat="1" applyFont="1" applyBorder="1" applyAlignment="1">
      <alignment horizontal="center"/>
    </xf>
    <xf numFmtId="165" fontId="6" fillId="0" borderId="46" xfId="2" applyNumberFormat="1" applyFont="1" applyBorder="1" applyAlignment="1">
      <alignment horizontal="center"/>
    </xf>
    <xf numFmtId="166" fontId="5" fillId="3" borderId="29" xfId="2" applyNumberFormat="1" applyFont="1" applyFill="1" applyBorder="1" applyAlignment="1">
      <alignment horizontal="center"/>
    </xf>
    <xf numFmtId="0" fontId="6" fillId="0" borderId="47" xfId="2" applyFont="1" applyBorder="1"/>
    <xf numFmtId="164" fontId="6" fillId="2" borderId="48" xfId="2" applyNumberFormat="1" applyFont="1" applyFill="1" applyBorder="1"/>
    <xf numFmtId="0" fontId="6" fillId="2" borderId="48" xfId="2" applyFont="1" applyFill="1" applyBorder="1"/>
    <xf numFmtId="165" fontId="13" fillId="0" borderId="28" xfId="0" applyNumberFormat="1" applyFont="1" applyFill="1" applyBorder="1" applyAlignment="1">
      <alignment horizontal="center" wrapText="1"/>
    </xf>
    <xf numFmtId="168" fontId="10" fillId="0" borderId="28" xfId="2" applyNumberFormat="1" applyFont="1" applyFill="1" applyBorder="1" applyAlignment="1">
      <alignment horizontal="center" vertical="center"/>
    </xf>
    <xf numFmtId="167" fontId="9" fillId="0" borderId="31" xfId="2" applyNumberFormat="1" applyFont="1" applyFill="1" applyBorder="1" applyAlignment="1">
      <alignment horizontal="center"/>
    </xf>
    <xf numFmtId="1" fontId="13" fillId="0" borderId="31" xfId="0" applyNumberFormat="1" applyFont="1" applyFill="1" applyBorder="1" applyAlignment="1">
      <alignment horizontal="center" wrapText="1"/>
    </xf>
    <xf numFmtId="165" fontId="6" fillId="0" borderId="31" xfId="2" applyNumberFormat="1" applyFont="1" applyFill="1" applyBorder="1" applyAlignment="1">
      <alignment horizontal="center"/>
    </xf>
    <xf numFmtId="0" fontId="6" fillId="0" borderId="10" xfId="2" applyFont="1" applyBorder="1"/>
    <xf numFmtId="0" fontId="6" fillId="0" borderId="34" xfId="2" applyFont="1" applyBorder="1"/>
    <xf numFmtId="164" fontId="6" fillId="0" borderId="48" xfId="2" applyNumberFormat="1" applyFont="1" applyBorder="1"/>
    <xf numFmtId="0" fontId="6" fillId="0" borderId="48" xfId="2" applyFont="1" applyBorder="1"/>
    <xf numFmtId="168" fontId="10" fillId="2" borderId="31" xfId="2" applyNumberFormat="1" applyFont="1" applyFill="1" applyBorder="1" applyAlignment="1">
      <alignment horizontal="center" vertical="center"/>
    </xf>
    <xf numFmtId="2" fontId="9" fillId="3" borderId="31" xfId="2" applyNumberFormat="1" applyFont="1" applyFill="1" applyBorder="1" applyAlignment="1">
      <alignment horizontal="center"/>
    </xf>
    <xf numFmtId="0" fontId="9" fillId="3" borderId="31" xfId="2" applyFont="1" applyFill="1" applyBorder="1" applyAlignment="1">
      <alignment horizontal="center"/>
    </xf>
    <xf numFmtId="168" fontId="10" fillId="3" borderId="31" xfId="2" applyNumberFormat="1" applyFont="1" applyFill="1" applyBorder="1" applyAlignment="1">
      <alignment horizontal="center" vertical="center"/>
    </xf>
    <xf numFmtId="167" fontId="9" fillId="3" borderId="31" xfId="2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 wrapText="1"/>
    </xf>
    <xf numFmtId="168" fontId="10" fillId="2" borderId="25" xfId="2" applyNumberFormat="1" applyFont="1" applyFill="1" applyBorder="1" applyAlignment="1">
      <alignment horizontal="center" vertical="center"/>
    </xf>
    <xf numFmtId="1" fontId="11" fillId="0" borderId="25" xfId="0" applyNumberFormat="1" applyFont="1" applyFill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165" fontId="14" fillId="0" borderId="28" xfId="0" applyNumberFormat="1" applyFont="1" applyBorder="1" applyAlignment="1">
      <alignment horizontal="center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168" fontId="10" fillId="0" borderId="10" xfId="2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wrapText="1"/>
    </xf>
    <xf numFmtId="165" fontId="6" fillId="3" borderId="10" xfId="2" applyNumberFormat="1" applyFont="1" applyFill="1" applyBorder="1" applyAlignment="1">
      <alignment horizontal="center"/>
    </xf>
    <xf numFmtId="166" fontId="6" fillId="3" borderId="10" xfId="2" applyNumberFormat="1" applyFont="1" applyFill="1" applyBorder="1" applyAlignment="1">
      <alignment horizontal="center"/>
    </xf>
    <xf numFmtId="164" fontId="5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Alignment="1">
      <alignment vertical="center"/>
    </xf>
    <xf numFmtId="0" fontId="5" fillId="0" borderId="10" xfId="0" applyFont="1" applyFill="1" applyBorder="1" applyAlignment="1">
      <alignment wrapText="1"/>
    </xf>
    <xf numFmtId="168" fontId="10" fillId="2" borderId="10" xfId="2" applyNumberFormat="1" applyFont="1" applyFill="1" applyBorder="1" applyAlignment="1">
      <alignment horizontal="center" vertical="center"/>
    </xf>
    <xf numFmtId="1" fontId="13" fillId="0" borderId="25" xfId="0" applyNumberFormat="1" applyFont="1" applyFill="1" applyBorder="1" applyAlignment="1">
      <alignment horizontal="center" wrapText="1"/>
    </xf>
    <xf numFmtId="165" fontId="7" fillId="4" borderId="49" xfId="2" applyNumberFormat="1" applyFont="1" applyFill="1" applyBorder="1" applyAlignment="1">
      <alignment horizontal="center" vertical="center"/>
    </xf>
    <xf numFmtId="0" fontId="5" fillId="4" borderId="50" xfId="2" applyFont="1" applyFill="1" applyBorder="1"/>
    <xf numFmtId="2" fontId="5" fillId="4" borderId="50" xfId="2" applyNumberFormat="1" applyFont="1" applyFill="1" applyBorder="1" applyAlignment="1">
      <alignment horizontal="center" vertical="center"/>
    </xf>
    <xf numFmtId="3" fontId="5" fillId="4" borderId="50" xfId="2" applyNumberFormat="1" applyFont="1" applyFill="1" applyBorder="1" applyAlignment="1">
      <alignment horizontal="right" vertical="center"/>
    </xf>
    <xf numFmtId="3" fontId="5" fillId="4" borderId="51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/>
    <xf numFmtId="2" fontId="3" fillId="0" borderId="0" xfId="2" applyNumberFormat="1" applyFont="1" applyFill="1" applyBorder="1" applyAlignment="1">
      <alignment horizontal="center" vertical="center"/>
    </xf>
    <xf numFmtId="170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5" fillId="0" borderId="0" xfId="2" applyNumberFormat="1" applyFont="1" applyFill="1" applyAlignment="1">
      <alignment vertical="center"/>
    </xf>
    <xf numFmtId="0" fontId="15" fillId="0" borderId="0" xfId="0" applyFont="1" applyBorder="1" applyAlignment="1">
      <alignment horizontal="left"/>
    </xf>
    <xf numFmtId="166" fontId="5" fillId="0" borderId="0" xfId="0" applyNumberFormat="1" applyFont="1" applyBorder="1"/>
    <xf numFmtId="2" fontId="5" fillId="0" borderId="0" xfId="2" applyNumberFormat="1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 vertical="center"/>
    </xf>
    <xf numFmtId="171" fontId="5" fillId="0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173" fontId="3" fillId="0" borderId="0" xfId="1" applyNumberFormat="1" applyFont="1" applyAlignment="1">
      <alignment horizontal="center"/>
    </xf>
    <xf numFmtId="3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73" fontId="3" fillId="0" borderId="0" xfId="1" applyNumberFormat="1" applyFont="1"/>
    <xf numFmtId="173" fontId="3" fillId="0" borderId="0" xfId="1" applyNumberFormat="1" applyFont="1" applyFill="1"/>
    <xf numFmtId="3" fontId="3" fillId="0" borderId="0" xfId="0" applyNumberFormat="1" applyFont="1"/>
    <xf numFmtId="0" fontId="4" fillId="0" borderId="0" xfId="0" applyFont="1" applyAlignment="1">
      <alignment horizontal="center"/>
    </xf>
    <xf numFmtId="173" fontId="4" fillId="0" borderId="0" xfId="1" applyNumberFormat="1" applyFont="1"/>
    <xf numFmtId="173" fontId="4" fillId="0" borderId="0" xfId="1" applyNumberFormat="1" applyFont="1" applyFill="1"/>
    <xf numFmtId="173" fontId="4" fillId="0" borderId="0" xfId="1" applyNumberFormat="1" applyFont="1" applyAlignment="1">
      <alignment horizontal="center"/>
    </xf>
    <xf numFmtId="164" fontId="4" fillId="0" borderId="0" xfId="0" applyNumberFormat="1" applyFont="1"/>
    <xf numFmtId="0" fontId="4" fillId="0" borderId="0" xfId="2" applyFont="1" applyBorder="1"/>
    <xf numFmtId="170" fontId="4" fillId="2" borderId="0" xfId="2" applyNumberFormat="1" applyFont="1" applyFill="1" applyBorder="1" applyAlignment="1">
      <alignment horizontal="center" vertical="center"/>
    </xf>
    <xf numFmtId="171" fontId="4" fillId="2" borderId="0" xfId="2" applyNumberFormat="1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>
      <alignment horizontal="center" vertical="center"/>
    </xf>
    <xf numFmtId="168" fontId="4" fillId="0" borderId="0" xfId="2" applyNumberFormat="1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5" fontId="5" fillId="2" borderId="0" xfId="2" applyNumberFormat="1" applyFont="1" applyFill="1" applyBorder="1" applyAlignment="1">
      <alignment horizontal="center" vertical="center"/>
    </xf>
    <xf numFmtId="170" fontId="5" fillId="2" borderId="0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170" fontId="6" fillId="2" borderId="0" xfId="2" applyNumberFormat="1" applyFont="1" applyFill="1" applyBorder="1" applyAlignment="1">
      <alignment horizontal="center" vertical="center"/>
    </xf>
    <xf numFmtId="171" fontId="5" fillId="2" borderId="0" xfId="2" applyNumberFormat="1" applyFont="1" applyFill="1" applyBorder="1" applyAlignment="1">
      <alignment horizontal="center" vertical="center"/>
    </xf>
    <xf numFmtId="168" fontId="5" fillId="2" borderId="0" xfId="2" applyNumberFormat="1" applyFont="1" applyFill="1" applyBorder="1" applyAlignment="1">
      <alignment horizontal="center" vertical="center"/>
    </xf>
    <xf numFmtId="168" fontId="5" fillId="0" borderId="0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Fill="1" applyAlignment="1">
      <alignment horizontal="center"/>
    </xf>
    <xf numFmtId="2" fontId="6" fillId="0" borderId="0" xfId="2" applyNumberFormat="1" applyFont="1" applyAlignment="1">
      <alignment horizontal="center"/>
    </xf>
    <xf numFmtId="164" fontId="16" fillId="2" borderId="23" xfId="2" applyNumberFormat="1" applyFont="1" applyFill="1" applyBorder="1"/>
    <xf numFmtId="164" fontId="16" fillId="0" borderId="0" xfId="2" applyNumberFormat="1" applyFont="1" applyBorder="1"/>
    <xf numFmtId="164" fontId="17" fillId="0" borderId="0" xfId="2" applyNumberFormat="1" applyFont="1" applyBorder="1"/>
    <xf numFmtId="164" fontId="17" fillId="0" borderId="23" xfId="2" applyNumberFormat="1" applyFont="1" applyBorder="1"/>
    <xf numFmtId="164" fontId="16" fillId="0" borderId="23" xfId="2" applyNumberFormat="1" applyFont="1" applyBorder="1"/>
    <xf numFmtId="164" fontId="17" fillId="2" borderId="23" xfId="2" applyNumberFormat="1" applyFont="1" applyFill="1" applyBorder="1"/>
    <xf numFmtId="164" fontId="17" fillId="3" borderId="23" xfId="2" applyNumberFormat="1" applyFont="1" applyFill="1" applyBorder="1"/>
    <xf numFmtId="164" fontId="16" fillId="0" borderId="23" xfId="2" applyNumberFormat="1" applyFont="1" applyBorder="1" applyAlignment="1">
      <alignment vertical="center"/>
    </xf>
    <xf numFmtId="164" fontId="16" fillId="0" borderId="52" xfId="2" applyNumberFormat="1" applyFont="1" applyBorder="1" applyAlignment="1">
      <alignment vertical="center"/>
    </xf>
    <xf numFmtId="164" fontId="16" fillId="0" borderId="0" xfId="2" applyNumberFormat="1" applyFont="1" applyFill="1" applyBorder="1" applyAlignment="1">
      <alignment vertical="center"/>
    </xf>
    <xf numFmtId="172" fontId="16" fillId="0" borderId="0" xfId="2" applyNumberFormat="1" applyFont="1" applyFill="1" applyBorder="1" applyAlignment="1">
      <alignment vertical="center"/>
    </xf>
    <xf numFmtId="172" fontId="16" fillId="0" borderId="0" xfId="2" applyNumberFormat="1" applyFont="1" applyBorder="1" applyAlignment="1">
      <alignment vertical="center"/>
    </xf>
    <xf numFmtId="174" fontId="16" fillId="0" borderId="0" xfId="2" applyNumberFormat="1" applyFont="1" applyBorder="1" applyAlignment="1">
      <alignment vertical="center"/>
    </xf>
    <xf numFmtId="164" fontId="16" fillId="0" borderId="0" xfId="2" applyNumberFormat="1" applyFont="1" applyBorder="1" applyAlignment="1">
      <alignment vertical="center"/>
    </xf>
    <xf numFmtId="165" fontId="19" fillId="0" borderId="0" xfId="2" applyNumberFormat="1" applyFont="1" applyFill="1" applyBorder="1" applyAlignment="1">
      <alignment horizontal="left" vertical="center"/>
    </xf>
    <xf numFmtId="164" fontId="16" fillId="2" borderId="6" xfId="2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 wrapText="1"/>
    </xf>
    <xf numFmtId="2" fontId="5" fillId="2" borderId="8" xfId="2" applyNumberFormat="1" applyFont="1" applyFill="1" applyBorder="1" applyAlignment="1">
      <alignment horizontal="center" vertical="center" wrapText="1"/>
    </xf>
    <xf numFmtId="2" fontId="5" fillId="2" borderId="16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3"/>
  <sheetViews>
    <sheetView tabSelected="1" workbookViewId="0">
      <selection activeCell="I126" sqref="I126"/>
    </sheetView>
  </sheetViews>
  <sheetFormatPr defaultColWidth="10.28515625" defaultRowHeight="11.25" x14ac:dyDescent="0.2"/>
  <cols>
    <col min="1" max="1" width="5.42578125" style="287" customWidth="1"/>
    <col min="2" max="2" width="21.140625" style="13" customWidth="1"/>
    <col min="3" max="3" width="6" style="287" customWidth="1"/>
    <col min="4" max="4" width="4.7109375" style="287" customWidth="1"/>
    <col min="5" max="5" width="5.7109375" style="287" customWidth="1"/>
    <col min="6" max="6" width="5.85546875" style="287" customWidth="1"/>
    <col min="7" max="7" width="4.85546875" style="288" customWidth="1"/>
    <col min="8" max="8" width="5.140625" style="287" customWidth="1"/>
    <col min="9" max="9" width="4.7109375" style="287" customWidth="1"/>
    <col min="10" max="10" width="7.28515625" style="287" customWidth="1"/>
    <col min="11" max="11" width="3.5703125" style="287" customWidth="1"/>
    <col min="12" max="12" width="5.85546875" style="287" customWidth="1"/>
    <col min="13" max="13" width="5.140625" style="287" customWidth="1"/>
    <col min="14" max="14" width="6.5703125" style="287" customWidth="1"/>
    <col min="15" max="15" width="7.5703125" style="289" customWidth="1"/>
    <col min="16" max="16" width="10.5703125" style="287" customWidth="1"/>
    <col min="17" max="17" width="11.140625" style="287" customWidth="1"/>
    <col min="18" max="18" width="11" style="287" customWidth="1"/>
    <col min="19" max="19" width="10.28515625" style="287" customWidth="1"/>
    <col min="20" max="20" width="109" style="292" customWidth="1"/>
    <col min="21" max="59" width="10.28515625" style="11" customWidth="1"/>
    <col min="60" max="70" width="10.28515625" style="12" customWidth="1"/>
    <col min="71" max="256" width="10.28515625" style="13"/>
    <col min="257" max="257" width="5.42578125" style="13" customWidth="1"/>
    <col min="258" max="258" width="21.140625" style="13" customWidth="1"/>
    <col min="259" max="259" width="6" style="13" customWidth="1"/>
    <col min="260" max="260" width="4.7109375" style="13" customWidth="1"/>
    <col min="261" max="261" width="5.7109375" style="13" customWidth="1"/>
    <col min="262" max="262" width="6.140625" style="13" customWidth="1"/>
    <col min="263" max="263" width="4.85546875" style="13" customWidth="1"/>
    <col min="264" max="264" width="5.140625" style="13" customWidth="1"/>
    <col min="265" max="265" width="4.7109375" style="13" customWidth="1"/>
    <col min="266" max="266" width="7.28515625" style="13" customWidth="1"/>
    <col min="267" max="267" width="4.42578125" style="13" customWidth="1"/>
    <col min="268" max="268" width="5.85546875" style="13" customWidth="1"/>
    <col min="269" max="269" width="5.140625" style="13" customWidth="1"/>
    <col min="270" max="270" width="6.5703125" style="13" customWidth="1"/>
    <col min="271" max="271" width="7.5703125" style="13" customWidth="1"/>
    <col min="272" max="272" width="12" style="13" customWidth="1"/>
    <col min="273" max="273" width="11.140625" style="13" customWidth="1"/>
    <col min="274" max="274" width="11" style="13" customWidth="1"/>
    <col min="275" max="275" width="10.28515625" style="13" customWidth="1"/>
    <col min="276" max="276" width="96.42578125" style="13" customWidth="1"/>
    <col min="277" max="326" width="10.28515625" style="13" customWidth="1"/>
    <col min="327" max="512" width="10.28515625" style="13"/>
    <col min="513" max="513" width="5.42578125" style="13" customWidth="1"/>
    <col min="514" max="514" width="21.140625" style="13" customWidth="1"/>
    <col min="515" max="515" width="6" style="13" customWidth="1"/>
    <col min="516" max="516" width="4.7109375" style="13" customWidth="1"/>
    <col min="517" max="517" width="5.7109375" style="13" customWidth="1"/>
    <col min="518" max="518" width="6.140625" style="13" customWidth="1"/>
    <col min="519" max="519" width="4.85546875" style="13" customWidth="1"/>
    <col min="520" max="520" width="5.140625" style="13" customWidth="1"/>
    <col min="521" max="521" width="4.7109375" style="13" customWidth="1"/>
    <col min="522" max="522" width="7.28515625" style="13" customWidth="1"/>
    <col min="523" max="523" width="4.42578125" style="13" customWidth="1"/>
    <col min="524" max="524" width="5.85546875" style="13" customWidth="1"/>
    <col min="525" max="525" width="5.140625" style="13" customWidth="1"/>
    <col min="526" max="526" width="6.5703125" style="13" customWidth="1"/>
    <col min="527" max="527" width="7.5703125" style="13" customWidth="1"/>
    <col min="528" max="528" width="12" style="13" customWidth="1"/>
    <col min="529" max="529" width="11.140625" style="13" customWidth="1"/>
    <col min="530" max="530" width="11" style="13" customWidth="1"/>
    <col min="531" max="531" width="10.28515625" style="13" customWidth="1"/>
    <col min="532" max="532" width="96.42578125" style="13" customWidth="1"/>
    <col min="533" max="582" width="10.28515625" style="13" customWidth="1"/>
    <col min="583" max="768" width="10.28515625" style="13"/>
    <col min="769" max="769" width="5.42578125" style="13" customWidth="1"/>
    <col min="770" max="770" width="21.140625" style="13" customWidth="1"/>
    <col min="771" max="771" width="6" style="13" customWidth="1"/>
    <col min="772" max="772" width="4.7109375" style="13" customWidth="1"/>
    <col min="773" max="773" width="5.7109375" style="13" customWidth="1"/>
    <col min="774" max="774" width="6.140625" style="13" customWidth="1"/>
    <col min="775" max="775" width="4.85546875" style="13" customWidth="1"/>
    <col min="776" max="776" width="5.140625" style="13" customWidth="1"/>
    <col min="777" max="777" width="4.7109375" style="13" customWidth="1"/>
    <col min="778" max="778" width="7.28515625" style="13" customWidth="1"/>
    <col min="779" max="779" width="4.42578125" style="13" customWidth="1"/>
    <col min="780" max="780" width="5.85546875" style="13" customWidth="1"/>
    <col min="781" max="781" width="5.140625" style="13" customWidth="1"/>
    <col min="782" max="782" width="6.5703125" style="13" customWidth="1"/>
    <col min="783" max="783" width="7.5703125" style="13" customWidth="1"/>
    <col min="784" max="784" width="12" style="13" customWidth="1"/>
    <col min="785" max="785" width="11.140625" style="13" customWidth="1"/>
    <col min="786" max="786" width="11" style="13" customWidth="1"/>
    <col min="787" max="787" width="10.28515625" style="13" customWidth="1"/>
    <col min="788" max="788" width="96.42578125" style="13" customWidth="1"/>
    <col min="789" max="838" width="10.28515625" style="13" customWidth="1"/>
    <col min="839" max="1024" width="10.28515625" style="13"/>
    <col min="1025" max="1025" width="5.42578125" style="13" customWidth="1"/>
    <col min="1026" max="1026" width="21.140625" style="13" customWidth="1"/>
    <col min="1027" max="1027" width="6" style="13" customWidth="1"/>
    <col min="1028" max="1028" width="4.7109375" style="13" customWidth="1"/>
    <col min="1029" max="1029" width="5.7109375" style="13" customWidth="1"/>
    <col min="1030" max="1030" width="6.140625" style="13" customWidth="1"/>
    <col min="1031" max="1031" width="4.85546875" style="13" customWidth="1"/>
    <col min="1032" max="1032" width="5.140625" style="13" customWidth="1"/>
    <col min="1033" max="1033" width="4.7109375" style="13" customWidth="1"/>
    <col min="1034" max="1034" width="7.28515625" style="13" customWidth="1"/>
    <col min="1035" max="1035" width="4.42578125" style="13" customWidth="1"/>
    <col min="1036" max="1036" width="5.85546875" style="13" customWidth="1"/>
    <col min="1037" max="1037" width="5.140625" style="13" customWidth="1"/>
    <col min="1038" max="1038" width="6.5703125" style="13" customWidth="1"/>
    <col min="1039" max="1039" width="7.5703125" style="13" customWidth="1"/>
    <col min="1040" max="1040" width="12" style="13" customWidth="1"/>
    <col min="1041" max="1041" width="11.140625" style="13" customWidth="1"/>
    <col min="1042" max="1042" width="11" style="13" customWidth="1"/>
    <col min="1043" max="1043" width="10.28515625" style="13" customWidth="1"/>
    <col min="1044" max="1044" width="96.42578125" style="13" customWidth="1"/>
    <col min="1045" max="1094" width="10.28515625" style="13" customWidth="1"/>
    <col min="1095" max="1280" width="10.28515625" style="13"/>
    <col min="1281" max="1281" width="5.42578125" style="13" customWidth="1"/>
    <col min="1282" max="1282" width="21.140625" style="13" customWidth="1"/>
    <col min="1283" max="1283" width="6" style="13" customWidth="1"/>
    <col min="1284" max="1284" width="4.7109375" style="13" customWidth="1"/>
    <col min="1285" max="1285" width="5.7109375" style="13" customWidth="1"/>
    <col min="1286" max="1286" width="6.140625" style="13" customWidth="1"/>
    <col min="1287" max="1287" width="4.85546875" style="13" customWidth="1"/>
    <col min="1288" max="1288" width="5.140625" style="13" customWidth="1"/>
    <col min="1289" max="1289" width="4.7109375" style="13" customWidth="1"/>
    <col min="1290" max="1290" width="7.28515625" style="13" customWidth="1"/>
    <col min="1291" max="1291" width="4.42578125" style="13" customWidth="1"/>
    <col min="1292" max="1292" width="5.85546875" style="13" customWidth="1"/>
    <col min="1293" max="1293" width="5.140625" style="13" customWidth="1"/>
    <col min="1294" max="1294" width="6.5703125" style="13" customWidth="1"/>
    <col min="1295" max="1295" width="7.5703125" style="13" customWidth="1"/>
    <col min="1296" max="1296" width="12" style="13" customWidth="1"/>
    <col min="1297" max="1297" width="11.140625" style="13" customWidth="1"/>
    <col min="1298" max="1298" width="11" style="13" customWidth="1"/>
    <col min="1299" max="1299" width="10.28515625" style="13" customWidth="1"/>
    <col min="1300" max="1300" width="96.42578125" style="13" customWidth="1"/>
    <col min="1301" max="1350" width="10.28515625" style="13" customWidth="1"/>
    <col min="1351" max="1536" width="10.28515625" style="13"/>
    <col min="1537" max="1537" width="5.42578125" style="13" customWidth="1"/>
    <col min="1538" max="1538" width="21.140625" style="13" customWidth="1"/>
    <col min="1539" max="1539" width="6" style="13" customWidth="1"/>
    <col min="1540" max="1540" width="4.7109375" style="13" customWidth="1"/>
    <col min="1541" max="1541" width="5.7109375" style="13" customWidth="1"/>
    <col min="1542" max="1542" width="6.140625" style="13" customWidth="1"/>
    <col min="1543" max="1543" width="4.85546875" style="13" customWidth="1"/>
    <col min="1544" max="1544" width="5.140625" style="13" customWidth="1"/>
    <col min="1545" max="1545" width="4.7109375" style="13" customWidth="1"/>
    <col min="1546" max="1546" width="7.28515625" style="13" customWidth="1"/>
    <col min="1547" max="1547" width="4.42578125" style="13" customWidth="1"/>
    <col min="1548" max="1548" width="5.85546875" style="13" customWidth="1"/>
    <col min="1549" max="1549" width="5.140625" style="13" customWidth="1"/>
    <col min="1550" max="1550" width="6.5703125" style="13" customWidth="1"/>
    <col min="1551" max="1551" width="7.5703125" style="13" customWidth="1"/>
    <col min="1552" max="1552" width="12" style="13" customWidth="1"/>
    <col min="1553" max="1553" width="11.140625" style="13" customWidth="1"/>
    <col min="1554" max="1554" width="11" style="13" customWidth="1"/>
    <col min="1555" max="1555" width="10.28515625" style="13" customWidth="1"/>
    <col min="1556" max="1556" width="96.42578125" style="13" customWidth="1"/>
    <col min="1557" max="1606" width="10.28515625" style="13" customWidth="1"/>
    <col min="1607" max="1792" width="10.28515625" style="13"/>
    <col min="1793" max="1793" width="5.42578125" style="13" customWidth="1"/>
    <col min="1794" max="1794" width="21.140625" style="13" customWidth="1"/>
    <col min="1795" max="1795" width="6" style="13" customWidth="1"/>
    <col min="1796" max="1796" width="4.7109375" style="13" customWidth="1"/>
    <col min="1797" max="1797" width="5.7109375" style="13" customWidth="1"/>
    <col min="1798" max="1798" width="6.140625" style="13" customWidth="1"/>
    <col min="1799" max="1799" width="4.85546875" style="13" customWidth="1"/>
    <col min="1800" max="1800" width="5.140625" style="13" customWidth="1"/>
    <col min="1801" max="1801" width="4.7109375" style="13" customWidth="1"/>
    <col min="1802" max="1802" width="7.28515625" style="13" customWidth="1"/>
    <col min="1803" max="1803" width="4.42578125" style="13" customWidth="1"/>
    <col min="1804" max="1804" width="5.85546875" style="13" customWidth="1"/>
    <col min="1805" max="1805" width="5.140625" style="13" customWidth="1"/>
    <col min="1806" max="1806" width="6.5703125" style="13" customWidth="1"/>
    <col min="1807" max="1807" width="7.5703125" style="13" customWidth="1"/>
    <col min="1808" max="1808" width="12" style="13" customWidth="1"/>
    <col min="1809" max="1809" width="11.140625" style="13" customWidth="1"/>
    <col min="1810" max="1810" width="11" style="13" customWidth="1"/>
    <col min="1811" max="1811" width="10.28515625" style="13" customWidth="1"/>
    <col min="1812" max="1812" width="96.42578125" style="13" customWidth="1"/>
    <col min="1813" max="1862" width="10.28515625" style="13" customWidth="1"/>
    <col min="1863" max="2048" width="10.28515625" style="13"/>
    <col min="2049" max="2049" width="5.42578125" style="13" customWidth="1"/>
    <col min="2050" max="2050" width="21.140625" style="13" customWidth="1"/>
    <col min="2051" max="2051" width="6" style="13" customWidth="1"/>
    <col min="2052" max="2052" width="4.7109375" style="13" customWidth="1"/>
    <col min="2053" max="2053" width="5.7109375" style="13" customWidth="1"/>
    <col min="2054" max="2054" width="6.140625" style="13" customWidth="1"/>
    <col min="2055" max="2055" width="4.85546875" style="13" customWidth="1"/>
    <col min="2056" max="2056" width="5.140625" style="13" customWidth="1"/>
    <col min="2057" max="2057" width="4.7109375" style="13" customWidth="1"/>
    <col min="2058" max="2058" width="7.28515625" style="13" customWidth="1"/>
    <col min="2059" max="2059" width="4.42578125" style="13" customWidth="1"/>
    <col min="2060" max="2060" width="5.85546875" style="13" customWidth="1"/>
    <col min="2061" max="2061" width="5.140625" style="13" customWidth="1"/>
    <col min="2062" max="2062" width="6.5703125" style="13" customWidth="1"/>
    <col min="2063" max="2063" width="7.5703125" style="13" customWidth="1"/>
    <col min="2064" max="2064" width="12" style="13" customWidth="1"/>
    <col min="2065" max="2065" width="11.140625" style="13" customWidth="1"/>
    <col min="2066" max="2066" width="11" style="13" customWidth="1"/>
    <col min="2067" max="2067" width="10.28515625" style="13" customWidth="1"/>
    <col min="2068" max="2068" width="96.42578125" style="13" customWidth="1"/>
    <col min="2069" max="2118" width="10.28515625" style="13" customWidth="1"/>
    <col min="2119" max="2304" width="10.28515625" style="13"/>
    <col min="2305" max="2305" width="5.42578125" style="13" customWidth="1"/>
    <col min="2306" max="2306" width="21.140625" style="13" customWidth="1"/>
    <col min="2307" max="2307" width="6" style="13" customWidth="1"/>
    <col min="2308" max="2308" width="4.7109375" style="13" customWidth="1"/>
    <col min="2309" max="2309" width="5.7109375" style="13" customWidth="1"/>
    <col min="2310" max="2310" width="6.140625" style="13" customWidth="1"/>
    <col min="2311" max="2311" width="4.85546875" style="13" customWidth="1"/>
    <col min="2312" max="2312" width="5.140625" style="13" customWidth="1"/>
    <col min="2313" max="2313" width="4.7109375" style="13" customWidth="1"/>
    <col min="2314" max="2314" width="7.28515625" style="13" customWidth="1"/>
    <col min="2315" max="2315" width="4.42578125" style="13" customWidth="1"/>
    <col min="2316" max="2316" width="5.85546875" style="13" customWidth="1"/>
    <col min="2317" max="2317" width="5.140625" style="13" customWidth="1"/>
    <col min="2318" max="2318" width="6.5703125" style="13" customWidth="1"/>
    <col min="2319" max="2319" width="7.5703125" style="13" customWidth="1"/>
    <col min="2320" max="2320" width="12" style="13" customWidth="1"/>
    <col min="2321" max="2321" width="11.140625" style="13" customWidth="1"/>
    <col min="2322" max="2322" width="11" style="13" customWidth="1"/>
    <col min="2323" max="2323" width="10.28515625" style="13" customWidth="1"/>
    <col min="2324" max="2324" width="96.42578125" style="13" customWidth="1"/>
    <col min="2325" max="2374" width="10.28515625" style="13" customWidth="1"/>
    <col min="2375" max="2560" width="10.28515625" style="13"/>
    <col min="2561" max="2561" width="5.42578125" style="13" customWidth="1"/>
    <col min="2562" max="2562" width="21.140625" style="13" customWidth="1"/>
    <col min="2563" max="2563" width="6" style="13" customWidth="1"/>
    <col min="2564" max="2564" width="4.7109375" style="13" customWidth="1"/>
    <col min="2565" max="2565" width="5.7109375" style="13" customWidth="1"/>
    <col min="2566" max="2566" width="6.140625" style="13" customWidth="1"/>
    <col min="2567" max="2567" width="4.85546875" style="13" customWidth="1"/>
    <col min="2568" max="2568" width="5.140625" style="13" customWidth="1"/>
    <col min="2569" max="2569" width="4.7109375" style="13" customWidth="1"/>
    <col min="2570" max="2570" width="7.28515625" style="13" customWidth="1"/>
    <col min="2571" max="2571" width="4.42578125" style="13" customWidth="1"/>
    <col min="2572" max="2572" width="5.85546875" style="13" customWidth="1"/>
    <col min="2573" max="2573" width="5.140625" style="13" customWidth="1"/>
    <col min="2574" max="2574" width="6.5703125" style="13" customWidth="1"/>
    <col min="2575" max="2575" width="7.5703125" style="13" customWidth="1"/>
    <col min="2576" max="2576" width="12" style="13" customWidth="1"/>
    <col min="2577" max="2577" width="11.140625" style="13" customWidth="1"/>
    <col min="2578" max="2578" width="11" style="13" customWidth="1"/>
    <col min="2579" max="2579" width="10.28515625" style="13" customWidth="1"/>
    <col min="2580" max="2580" width="96.42578125" style="13" customWidth="1"/>
    <col min="2581" max="2630" width="10.28515625" style="13" customWidth="1"/>
    <col min="2631" max="2816" width="10.28515625" style="13"/>
    <col min="2817" max="2817" width="5.42578125" style="13" customWidth="1"/>
    <col min="2818" max="2818" width="21.140625" style="13" customWidth="1"/>
    <col min="2819" max="2819" width="6" style="13" customWidth="1"/>
    <col min="2820" max="2820" width="4.7109375" style="13" customWidth="1"/>
    <col min="2821" max="2821" width="5.7109375" style="13" customWidth="1"/>
    <col min="2822" max="2822" width="6.140625" style="13" customWidth="1"/>
    <col min="2823" max="2823" width="4.85546875" style="13" customWidth="1"/>
    <col min="2824" max="2824" width="5.140625" style="13" customWidth="1"/>
    <col min="2825" max="2825" width="4.7109375" style="13" customWidth="1"/>
    <col min="2826" max="2826" width="7.28515625" style="13" customWidth="1"/>
    <col min="2827" max="2827" width="4.42578125" style="13" customWidth="1"/>
    <col min="2828" max="2828" width="5.85546875" style="13" customWidth="1"/>
    <col min="2829" max="2829" width="5.140625" style="13" customWidth="1"/>
    <col min="2830" max="2830" width="6.5703125" style="13" customWidth="1"/>
    <col min="2831" max="2831" width="7.5703125" style="13" customWidth="1"/>
    <col min="2832" max="2832" width="12" style="13" customWidth="1"/>
    <col min="2833" max="2833" width="11.140625" style="13" customWidth="1"/>
    <col min="2834" max="2834" width="11" style="13" customWidth="1"/>
    <col min="2835" max="2835" width="10.28515625" style="13" customWidth="1"/>
    <col min="2836" max="2836" width="96.42578125" style="13" customWidth="1"/>
    <col min="2837" max="2886" width="10.28515625" style="13" customWidth="1"/>
    <col min="2887" max="3072" width="10.28515625" style="13"/>
    <col min="3073" max="3073" width="5.42578125" style="13" customWidth="1"/>
    <col min="3074" max="3074" width="21.140625" style="13" customWidth="1"/>
    <col min="3075" max="3075" width="6" style="13" customWidth="1"/>
    <col min="3076" max="3076" width="4.7109375" style="13" customWidth="1"/>
    <col min="3077" max="3077" width="5.7109375" style="13" customWidth="1"/>
    <col min="3078" max="3078" width="6.140625" style="13" customWidth="1"/>
    <col min="3079" max="3079" width="4.85546875" style="13" customWidth="1"/>
    <col min="3080" max="3080" width="5.140625" style="13" customWidth="1"/>
    <col min="3081" max="3081" width="4.7109375" style="13" customWidth="1"/>
    <col min="3082" max="3082" width="7.28515625" style="13" customWidth="1"/>
    <col min="3083" max="3083" width="4.42578125" style="13" customWidth="1"/>
    <col min="3084" max="3084" width="5.85546875" style="13" customWidth="1"/>
    <col min="3085" max="3085" width="5.140625" style="13" customWidth="1"/>
    <col min="3086" max="3086" width="6.5703125" style="13" customWidth="1"/>
    <col min="3087" max="3087" width="7.5703125" style="13" customWidth="1"/>
    <col min="3088" max="3088" width="12" style="13" customWidth="1"/>
    <col min="3089" max="3089" width="11.140625" style="13" customWidth="1"/>
    <col min="3090" max="3090" width="11" style="13" customWidth="1"/>
    <col min="3091" max="3091" width="10.28515625" style="13" customWidth="1"/>
    <col min="3092" max="3092" width="96.42578125" style="13" customWidth="1"/>
    <col min="3093" max="3142" width="10.28515625" style="13" customWidth="1"/>
    <col min="3143" max="3328" width="10.28515625" style="13"/>
    <col min="3329" max="3329" width="5.42578125" style="13" customWidth="1"/>
    <col min="3330" max="3330" width="21.140625" style="13" customWidth="1"/>
    <col min="3331" max="3331" width="6" style="13" customWidth="1"/>
    <col min="3332" max="3332" width="4.7109375" style="13" customWidth="1"/>
    <col min="3333" max="3333" width="5.7109375" style="13" customWidth="1"/>
    <col min="3334" max="3334" width="6.140625" style="13" customWidth="1"/>
    <col min="3335" max="3335" width="4.85546875" style="13" customWidth="1"/>
    <col min="3336" max="3336" width="5.140625" style="13" customWidth="1"/>
    <col min="3337" max="3337" width="4.7109375" style="13" customWidth="1"/>
    <col min="3338" max="3338" width="7.28515625" style="13" customWidth="1"/>
    <col min="3339" max="3339" width="4.42578125" style="13" customWidth="1"/>
    <col min="3340" max="3340" width="5.85546875" style="13" customWidth="1"/>
    <col min="3341" max="3341" width="5.140625" style="13" customWidth="1"/>
    <col min="3342" max="3342" width="6.5703125" style="13" customWidth="1"/>
    <col min="3343" max="3343" width="7.5703125" style="13" customWidth="1"/>
    <col min="3344" max="3344" width="12" style="13" customWidth="1"/>
    <col min="3345" max="3345" width="11.140625" style="13" customWidth="1"/>
    <col min="3346" max="3346" width="11" style="13" customWidth="1"/>
    <col min="3347" max="3347" width="10.28515625" style="13" customWidth="1"/>
    <col min="3348" max="3348" width="96.42578125" style="13" customWidth="1"/>
    <col min="3349" max="3398" width="10.28515625" style="13" customWidth="1"/>
    <col min="3399" max="3584" width="10.28515625" style="13"/>
    <col min="3585" max="3585" width="5.42578125" style="13" customWidth="1"/>
    <col min="3586" max="3586" width="21.140625" style="13" customWidth="1"/>
    <col min="3587" max="3587" width="6" style="13" customWidth="1"/>
    <col min="3588" max="3588" width="4.7109375" style="13" customWidth="1"/>
    <col min="3589" max="3589" width="5.7109375" style="13" customWidth="1"/>
    <col min="3590" max="3590" width="6.140625" style="13" customWidth="1"/>
    <col min="3591" max="3591" width="4.85546875" style="13" customWidth="1"/>
    <col min="3592" max="3592" width="5.140625" style="13" customWidth="1"/>
    <col min="3593" max="3593" width="4.7109375" style="13" customWidth="1"/>
    <col min="3594" max="3594" width="7.28515625" style="13" customWidth="1"/>
    <col min="3595" max="3595" width="4.42578125" style="13" customWidth="1"/>
    <col min="3596" max="3596" width="5.85546875" style="13" customWidth="1"/>
    <col min="3597" max="3597" width="5.140625" style="13" customWidth="1"/>
    <col min="3598" max="3598" width="6.5703125" style="13" customWidth="1"/>
    <col min="3599" max="3599" width="7.5703125" style="13" customWidth="1"/>
    <col min="3600" max="3600" width="12" style="13" customWidth="1"/>
    <col min="3601" max="3601" width="11.140625" style="13" customWidth="1"/>
    <col min="3602" max="3602" width="11" style="13" customWidth="1"/>
    <col min="3603" max="3603" width="10.28515625" style="13" customWidth="1"/>
    <col min="3604" max="3604" width="96.42578125" style="13" customWidth="1"/>
    <col min="3605" max="3654" width="10.28515625" style="13" customWidth="1"/>
    <col min="3655" max="3840" width="10.28515625" style="13"/>
    <col min="3841" max="3841" width="5.42578125" style="13" customWidth="1"/>
    <col min="3842" max="3842" width="21.140625" style="13" customWidth="1"/>
    <col min="3843" max="3843" width="6" style="13" customWidth="1"/>
    <col min="3844" max="3844" width="4.7109375" style="13" customWidth="1"/>
    <col min="3845" max="3845" width="5.7109375" style="13" customWidth="1"/>
    <col min="3846" max="3846" width="6.140625" style="13" customWidth="1"/>
    <col min="3847" max="3847" width="4.85546875" style="13" customWidth="1"/>
    <col min="3848" max="3848" width="5.140625" style="13" customWidth="1"/>
    <col min="3849" max="3849" width="4.7109375" style="13" customWidth="1"/>
    <col min="3850" max="3850" width="7.28515625" style="13" customWidth="1"/>
    <col min="3851" max="3851" width="4.42578125" style="13" customWidth="1"/>
    <col min="3852" max="3852" width="5.85546875" style="13" customWidth="1"/>
    <col min="3853" max="3853" width="5.140625" style="13" customWidth="1"/>
    <col min="3854" max="3854" width="6.5703125" style="13" customWidth="1"/>
    <col min="3855" max="3855" width="7.5703125" style="13" customWidth="1"/>
    <col min="3856" max="3856" width="12" style="13" customWidth="1"/>
    <col min="3857" max="3857" width="11.140625" style="13" customWidth="1"/>
    <col min="3858" max="3858" width="11" style="13" customWidth="1"/>
    <col min="3859" max="3859" width="10.28515625" style="13" customWidth="1"/>
    <col min="3860" max="3860" width="96.42578125" style="13" customWidth="1"/>
    <col min="3861" max="3910" width="10.28515625" style="13" customWidth="1"/>
    <col min="3911" max="4096" width="10.28515625" style="13"/>
    <col min="4097" max="4097" width="5.42578125" style="13" customWidth="1"/>
    <col min="4098" max="4098" width="21.140625" style="13" customWidth="1"/>
    <col min="4099" max="4099" width="6" style="13" customWidth="1"/>
    <col min="4100" max="4100" width="4.7109375" style="13" customWidth="1"/>
    <col min="4101" max="4101" width="5.7109375" style="13" customWidth="1"/>
    <col min="4102" max="4102" width="6.140625" style="13" customWidth="1"/>
    <col min="4103" max="4103" width="4.85546875" style="13" customWidth="1"/>
    <col min="4104" max="4104" width="5.140625" style="13" customWidth="1"/>
    <col min="4105" max="4105" width="4.7109375" style="13" customWidth="1"/>
    <col min="4106" max="4106" width="7.28515625" style="13" customWidth="1"/>
    <col min="4107" max="4107" width="4.42578125" style="13" customWidth="1"/>
    <col min="4108" max="4108" width="5.85546875" style="13" customWidth="1"/>
    <col min="4109" max="4109" width="5.140625" style="13" customWidth="1"/>
    <col min="4110" max="4110" width="6.5703125" style="13" customWidth="1"/>
    <col min="4111" max="4111" width="7.5703125" style="13" customWidth="1"/>
    <col min="4112" max="4112" width="12" style="13" customWidth="1"/>
    <col min="4113" max="4113" width="11.140625" style="13" customWidth="1"/>
    <col min="4114" max="4114" width="11" style="13" customWidth="1"/>
    <col min="4115" max="4115" width="10.28515625" style="13" customWidth="1"/>
    <col min="4116" max="4116" width="96.42578125" style="13" customWidth="1"/>
    <col min="4117" max="4166" width="10.28515625" style="13" customWidth="1"/>
    <col min="4167" max="4352" width="10.28515625" style="13"/>
    <col min="4353" max="4353" width="5.42578125" style="13" customWidth="1"/>
    <col min="4354" max="4354" width="21.140625" style="13" customWidth="1"/>
    <col min="4355" max="4355" width="6" style="13" customWidth="1"/>
    <col min="4356" max="4356" width="4.7109375" style="13" customWidth="1"/>
    <col min="4357" max="4357" width="5.7109375" style="13" customWidth="1"/>
    <col min="4358" max="4358" width="6.140625" style="13" customWidth="1"/>
    <col min="4359" max="4359" width="4.85546875" style="13" customWidth="1"/>
    <col min="4360" max="4360" width="5.140625" style="13" customWidth="1"/>
    <col min="4361" max="4361" width="4.7109375" style="13" customWidth="1"/>
    <col min="4362" max="4362" width="7.28515625" style="13" customWidth="1"/>
    <col min="4363" max="4363" width="4.42578125" style="13" customWidth="1"/>
    <col min="4364" max="4364" width="5.85546875" style="13" customWidth="1"/>
    <col min="4365" max="4365" width="5.140625" style="13" customWidth="1"/>
    <col min="4366" max="4366" width="6.5703125" style="13" customWidth="1"/>
    <col min="4367" max="4367" width="7.5703125" style="13" customWidth="1"/>
    <col min="4368" max="4368" width="12" style="13" customWidth="1"/>
    <col min="4369" max="4369" width="11.140625" style="13" customWidth="1"/>
    <col min="4370" max="4370" width="11" style="13" customWidth="1"/>
    <col min="4371" max="4371" width="10.28515625" style="13" customWidth="1"/>
    <col min="4372" max="4372" width="96.42578125" style="13" customWidth="1"/>
    <col min="4373" max="4422" width="10.28515625" style="13" customWidth="1"/>
    <col min="4423" max="4608" width="10.28515625" style="13"/>
    <col min="4609" max="4609" width="5.42578125" style="13" customWidth="1"/>
    <col min="4610" max="4610" width="21.140625" style="13" customWidth="1"/>
    <col min="4611" max="4611" width="6" style="13" customWidth="1"/>
    <col min="4612" max="4612" width="4.7109375" style="13" customWidth="1"/>
    <col min="4613" max="4613" width="5.7109375" style="13" customWidth="1"/>
    <col min="4614" max="4614" width="6.140625" style="13" customWidth="1"/>
    <col min="4615" max="4615" width="4.85546875" style="13" customWidth="1"/>
    <col min="4616" max="4616" width="5.140625" style="13" customWidth="1"/>
    <col min="4617" max="4617" width="4.7109375" style="13" customWidth="1"/>
    <col min="4618" max="4618" width="7.28515625" style="13" customWidth="1"/>
    <col min="4619" max="4619" width="4.42578125" style="13" customWidth="1"/>
    <col min="4620" max="4620" width="5.85546875" style="13" customWidth="1"/>
    <col min="4621" max="4621" width="5.140625" style="13" customWidth="1"/>
    <col min="4622" max="4622" width="6.5703125" style="13" customWidth="1"/>
    <col min="4623" max="4623" width="7.5703125" style="13" customWidth="1"/>
    <col min="4624" max="4624" width="12" style="13" customWidth="1"/>
    <col min="4625" max="4625" width="11.140625" style="13" customWidth="1"/>
    <col min="4626" max="4626" width="11" style="13" customWidth="1"/>
    <col min="4627" max="4627" width="10.28515625" style="13" customWidth="1"/>
    <col min="4628" max="4628" width="96.42578125" style="13" customWidth="1"/>
    <col min="4629" max="4678" width="10.28515625" style="13" customWidth="1"/>
    <col min="4679" max="4864" width="10.28515625" style="13"/>
    <col min="4865" max="4865" width="5.42578125" style="13" customWidth="1"/>
    <col min="4866" max="4866" width="21.140625" style="13" customWidth="1"/>
    <col min="4867" max="4867" width="6" style="13" customWidth="1"/>
    <col min="4868" max="4868" width="4.7109375" style="13" customWidth="1"/>
    <col min="4869" max="4869" width="5.7109375" style="13" customWidth="1"/>
    <col min="4870" max="4870" width="6.140625" style="13" customWidth="1"/>
    <col min="4871" max="4871" width="4.85546875" style="13" customWidth="1"/>
    <col min="4872" max="4872" width="5.140625" style="13" customWidth="1"/>
    <col min="4873" max="4873" width="4.7109375" style="13" customWidth="1"/>
    <col min="4874" max="4874" width="7.28515625" style="13" customWidth="1"/>
    <col min="4875" max="4875" width="4.42578125" style="13" customWidth="1"/>
    <col min="4876" max="4876" width="5.85546875" style="13" customWidth="1"/>
    <col min="4877" max="4877" width="5.140625" style="13" customWidth="1"/>
    <col min="4878" max="4878" width="6.5703125" style="13" customWidth="1"/>
    <col min="4879" max="4879" width="7.5703125" style="13" customWidth="1"/>
    <col min="4880" max="4880" width="12" style="13" customWidth="1"/>
    <col min="4881" max="4881" width="11.140625" style="13" customWidth="1"/>
    <col min="4882" max="4882" width="11" style="13" customWidth="1"/>
    <col min="4883" max="4883" width="10.28515625" style="13" customWidth="1"/>
    <col min="4884" max="4884" width="96.42578125" style="13" customWidth="1"/>
    <col min="4885" max="4934" width="10.28515625" style="13" customWidth="1"/>
    <col min="4935" max="5120" width="10.28515625" style="13"/>
    <col min="5121" max="5121" width="5.42578125" style="13" customWidth="1"/>
    <col min="5122" max="5122" width="21.140625" style="13" customWidth="1"/>
    <col min="5123" max="5123" width="6" style="13" customWidth="1"/>
    <col min="5124" max="5124" width="4.7109375" style="13" customWidth="1"/>
    <col min="5125" max="5125" width="5.7109375" style="13" customWidth="1"/>
    <col min="5126" max="5126" width="6.140625" style="13" customWidth="1"/>
    <col min="5127" max="5127" width="4.85546875" style="13" customWidth="1"/>
    <col min="5128" max="5128" width="5.140625" style="13" customWidth="1"/>
    <col min="5129" max="5129" width="4.7109375" style="13" customWidth="1"/>
    <col min="5130" max="5130" width="7.28515625" style="13" customWidth="1"/>
    <col min="5131" max="5131" width="4.42578125" style="13" customWidth="1"/>
    <col min="5132" max="5132" width="5.85546875" style="13" customWidth="1"/>
    <col min="5133" max="5133" width="5.140625" style="13" customWidth="1"/>
    <col min="5134" max="5134" width="6.5703125" style="13" customWidth="1"/>
    <col min="5135" max="5135" width="7.5703125" style="13" customWidth="1"/>
    <col min="5136" max="5136" width="12" style="13" customWidth="1"/>
    <col min="5137" max="5137" width="11.140625" style="13" customWidth="1"/>
    <col min="5138" max="5138" width="11" style="13" customWidth="1"/>
    <col min="5139" max="5139" width="10.28515625" style="13" customWidth="1"/>
    <col min="5140" max="5140" width="96.42578125" style="13" customWidth="1"/>
    <col min="5141" max="5190" width="10.28515625" style="13" customWidth="1"/>
    <col min="5191" max="5376" width="10.28515625" style="13"/>
    <col min="5377" max="5377" width="5.42578125" style="13" customWidth="1"/>
    <col min="5378" max="5378" width="21.140625" style="13" customWidth="1"/>
    <col min="5379" max="5379" width="6" style="13" customWidth="1"/>
    <col min="5380" max="5380" width="4.7109375" style="13" customWidth="1"/>
    <col min="5381" max="5381" width="5.7109375" style="13" customWidth="1"/>
    <col min="5382" max="5382" width="6.140625" style="13" customWidth="1"/>
    <col min="5383" max="5383" width="4.85546875" style="13" customWidth="1"/>
    <col min="5384" max="5384" width="5.140625" style="13" customWidth="1"/>
    <col min="5385" max="5385" width="4.7109375" style="13" customWidth="1"/>
    <col min="5386" max="5386" width="7.28515625" style="13" customWidth="1"/>
    <col min="5387" max="5387" width="4.42578125" style="13" customWidth="1"/>
    <col min="5388" max="5388" width="5.85546875" style="13" customWidth="1"/>
    <col min="5389" max="5389" width="5.140625" style="13" customWidth="1"/>
    <col min="5390" max="5390" width="6.5703125" style="13" customWidth="1"/>
    <col min="5391" max="5391" width="7.5703125" style="13" customWidth="1"/>
    <col min="5392" max="5392" width="12" style="13" customWidth="1"/>
    <col min="5393" max="5393" width="11.140625" style="13" customWidth="1"/>
    <col min="5394" max="5394" width="11" style="13" customWidth="1"/>
    <col min="5395" max="5395" width="10.28515625" style="13" customWidth="1"/>
    <col min="5396" max="5396" width="96.42578125" style="13" customWidth="1"/>
    <col min="5397" max="5446" width="10.28515625" style="13" customWidth="1"/>
    <col min="5447" max="5632" width="10.28515625" style="13"/>
    <col min="5633" max="5633" width="5.42578125" style="13" customWidth="1"/>
    <col min="5634" max="5634" width="21.140625" style="13" customWidth="1"/>
    <col min="5635" max="5635" width="6" style="13" customWidth="1"/>
    <col min="5636" max="5636" width="4.7109375" style="13" customWidth="1"/>
    <col min="5637" max="5637" width="5.7109375" style="13" customWidth="1"/>
    <col min="5638" max="5638" width="6.140625" style="13" customWidth="1"/>
    <col min="5639" max="5639" width="4.85546875" style="13" customWidth="1"/>
    <col min="5640" max="5640" width="5.140625" style="13" customWidth="1"/>
    <col min="5641" max="5641" width="4.7109375" style="13" customWidth="1"/>
    <col min="5642" max="5642" width="7.28515625" style="13" customWidth="1"/>
    <col min="5643" max="5643" width="4.42578125" style="13" customWidth="1"/>
    <col min="5644" max="5644" width="5.85546875" style="13" customWidth="1"/>
    <col min="5645" max="5645" width="5.140625" style="13" customWidth="1"/>
    <col min="5646" max="5646" width="6.5703125" style="13" customWidth="1"/>
    <col min="5647" max="5647" width="7.5703125" style="13" customWidth="1"/>
    <col min="5648" max="5648" width="12" style="13" customWidth="1"/>
    <col min="5649" max="5649" width="11.140625" style="13" customWidth="1"/>
    <col min="5650" max="5650" width="11" style="13" customWidth="1"/>
    <col min="5651" max="5651" width="10.28515625" style="13" customWidth="1"/>
    <col min="5652" max="5652" width="96.42578125" style="13" customWidth="1"/>
    <col min="5653" max="5702" width="10.28515625" style="13" customWidth="1"/>
    <col min="5703" max="5888" width="10.28515625" style="13"/>
    <col min="5889" max="5889" width="5.42578125" style="13" customWidth="1"/>
    <col min="5890" max="5890" width="21.140625" style="13" customWidth="1"/>
    <col min="5891" max="5891" width="6" style="13" customWidth="1"/>
    <col min="5892" max="5892" width="4.7109375" style="13" customWidth="1"/>
    <col min="5893" max="5893" width="5.7109375" style="13" customWidth="1"/>
    <col min="5894" max="5894" width="6.140625" style="13" customWidth="1"/>
    <col min="5895" max="5895" width="4.85546875" style="13" customWidth="1"/>
    <col min="5896" max="5896" width="5.140625" style="13" customWidth="1"/>
    <col min="5897" max="5897" width="4.7109375" style="13" customWidth="1"/>
    <col min="5898" max="5898" width="7.28515625" style="13" customWidth="1"/>
    <col min="5899" max="5899" width="4.42578125" style="13" customWidth="1"/>
    <col min="5900" max="5900" width="5.85546875" style="13" customWidth="1"/>
    <col min="5901" max="5901" width="5.140625" style="13" customWidth="1"/>
    <col min="5902" max="5902" width="6.5703125" style="13" customWidth="1"/>
    <col min="5903" max="5903" width="7.5703125" style="13" customWidth="1"/>
    <col min="5904" max="5904" width="12" style="13" customWidth="1"/>
    <col min="5905" max="5905" width="11.140625" style="13" customWidth="1"/>
    <col min="5906" max="5906" width="11" style="13" customWidth="1"/>
    <col min="5907" max="5907" width="10.28515625" style="13" customWidth="1"/>
    <col min="5908" max="5908" width="96.42578125" style="13" customWidth="1"/>
    <col min="5909" max="5958" width="10.28515625" style="13" customWidth="1"/>
    <col min="5959" max="6144" width="10.28515625" style="13"/>
    <col min="6145" max="6145" width="5.42578125" style="13" customWidth="1"/>
    <col min="6146" max="6146" width="21.140625" style="13" customWidth="1"/>
    <col min="6147" max="6147" width="6" style="13" customWidth="1"/>
    <col min="6148" max="6148" width="4.7109375" style="13" customWidth="1"/>
    <col min="6149" max="6149" width="5.7109375" style="13" customWidth="1"/>
    <col min="6150" max="6150" width="6.140625" style="13" customWidth="1"/>
    <col min="6151" max="6151" width="4.85546875" style="13" customWidth="1"/>
    <col min="6152" max="6152" width="5.140625" style="13" customWidth="1"/>
    <col min="6153" max="6153" width="4.7109375" style="13" customWidth="1"/>
    <col min="6154" max="6154" width="7.28515625" style="13" customWidth="1"/>
    <col min="6155" max="6155" width="4.42578125" style="13" customWidth="1"/>
    <col min="6156" max="6156" width="5.85546875" style="13" customWidth="1"/>
    <col min="6157" max="6157" width="5.140625" style="13" customWidth="1"/>
    <col min="6158" max="6158" width="6.5703125" style="13" customWidth="1"/>
    <col min="6159" max="6159" width="7.5703125" style="13" customWidth="1"/>
    <col min="6160" max="6160" width="12" style="13" customWidth="1"/>
    <col min="6161" max="6161" width="11.140625" style="13" customWidth="1"/>
    <col min="6162" max="6162" width="11" style="13" customWidth="1"/>
    <col min="6163" max="6163" width="10.28515625" style="13" customWidth="1"/>
    <col min="6164" max="6164" width="96.42578125" style="13" customWidth="1"/>
    <col min="6165" max="6214" width="10.28515625" style="13" customWidth="1"/>
    <col min="6215" max="6400" width="10.28515625" style="13"/>
    <col min="6401" max="6401" width="5.42578125" style="13" customWidth="1"/>
    <col min="6402" max="6402" width="21.140625" style="13" customWidth="1"/>
    <col min="6403" max="6403" width="6" style="13" customWidth="1"/>
    <col min="6404" max="6404" width="4.7109375" style="13" customWidth="1"/>
    <col min="6405" max="6405" width="5.7109375" style="13" customWidth="1"/>
    <col min="6406" max="6406" width="6.140625" style="13" customWidth="1"/>
    <col min="6407" max="6407" width="4.85546875" style="13" customWidth="1"/>
    <col min="6408" max="6408" width="5.140625" style="13" customWidth="1"/>
    <col min="6409" max="6409" width="4.7109375" style="13" customWidth="1"/>
    <col min="6410" max="6410" width="7.28515625" style="13" customWidth="1"/>
    <col min="6411" max="6411" width="4.42578125" style="13" customWidth="1"/>
    <col min="6412" max="6412" width="5.85546875" style="13" customWidth="1"/>
    <col min="6413" max="6413" width="5.140625" style="13" customWidth="1"/>
    <col min="6414" max="6414" width="6.5703125" style="13" customWidth="1"/>
    <col min="6415" max="6415" width="7.5703125" style="13" customWidth="1"/>
    <col min="6416" max="6416" width="12" style="13" customWidth="1"/>
    <col min="6417" max="6417" width="11.140625" style="13" customWidth="1"/>
    <col min="6418" max="6418" width="11" style="13" customWidth="1"/>
    <col min="6419" max="6419" width="10.28515625" style="13" customWidth="1"/>
    <col min="6420" max="6420" width="96.42578125" style="13" customWidth="1"/>
    <col min="6421" max="6470" width="10.28515625" style="13" customWidth="1"/>
    <col min="6471" max="6656" width="10.28515625" style="13"/>
    <col min="6657" max="6657" width="5.42578125" style="13" customWidth="1"/>
    <col min="6658" max="6658" width="21.140625" style="13" customWidth="1"/>
    <col min="6659" max="6659" width="6" style="13" customWidth="1"/>
    <col min="6660" max="6660" width="4.7109375" style="13" customWidth="1"/>
    <col min="6661" max="6661" width="5.7109375" style="13" customWidth="1"/>
    <col min="6662" max="6662" width="6.140625" style="13" customWidth="1"/>
    <col min="6663" max="6663" width="4.85546875" style="13" customWidth="1"/>
    <col min="6664" max="6664" width="5.140625" style="13" customWidth="1"/>
    <col min="6665" max="6665" width="4.7109375" style="13" customWidth="1"/>
    <col min="6666" max="6666" width="7.28515625" style="13" customWidth="1"/>
    <col min="6667" max="6667" width="4.42578125" style="13" customWidth="1"/>
    <col min="6668" max="6668" width="5.85546875" style="13" customWidth="1"/>
    <col min="6669" max="6669" width="5.140625" style="13" customWidth="1"/>
    <col min="6670" max="6670" width="6.5703125" style="13" customWidth="1"/>
    <col min="6671" max="6671" width="7.5703125" style="13" customWidth="1"/>
    <col min="6672" max="6672" width="12" style="13" customWidth="1"/>
    <col min="6673" max="6673" width="11.140625" style="13" customWidth="1"/>
    <col min="6674" max="6674" width="11" style="13" customWidth="1"/>
    <col min="6675" max="6675" width="10.28515625" style="13" customWidth="1"/>
    <col min="6676" max="6676" width="96.42578125" style="13" customWidth="1"/>
    <col min="6677" max="6726" width="10.28515625" style="13" customWidth="1"/>
    <col min="6727" max="6912" width="10.28515625" style="13"/>
    <col min="6913" max="6913" width="5.42578125" style="13" customWidth="1"/>
    <col min="6914" max="6914" width="21.140625" style="13" customWidth="1"/>
    <col min="6915" max="6915" width="6" style="13" customWidth="1"/>
    <col min="6916" max="6916" width="4.7109375" style="13" customWidth="1"/>
    <col min="6917" max="6917" width="5.7109375" style="13" customWidth="1"/>
    <col min="6918" max="6918" width="6.140625" style="13" customWidth="1"/>
    <col min="6919" max="6919" width="4.85546875" style="13" customWidth="1"/>
    <col min="6920" max="6920" width="5.140625" style="13" customWidth="1"/>
    <col min="6921" max="6921" width="4.7109375" style="13" customWidth="1"/>
    <col min="6922" max="6922" width="7.28515625" style="13" customWidth="1"/>
    <col min="6923" max="6923" width="4.42578125" style="13" customWidth="1"/>
    <col min="6924" max="6924" width="5.85546875" style="13" customWidth="1"/>
    <col min="6925" max="6925" width="5.140625" style="13" customWidth="1"/>
    <col min="6926" max="6926" width="6.5703125" style="13" customWidth="1"/>
    <col min="6927" max="6927" width="7.5703125" style="13" customWidth="1"/>
    <col min="6928" max="6928" width="12" style="13" customWidth="1"/>
    <col min="6929" max="6929" width="11.140625" style="13" customWidth="1"/>
    <col min="6930" max="6930" width="11" style="13" customWidth="1"/>
    <col min="6931" max="6931" width="10.28515625" style="13" customWidth="1"/>
    <col min="6932" max="6932" width="96.42578125" style="13" customWidth="1"/>
    <col min="6933" max="6982" width="10.28515625" style="13" customWidth="1"/>
    <col min="6983" max="7168" width="10.28515625" style="13"/>
    <col min="7169" max="7169" width="5.42578125" style="13" customWidth="1"/>
    <col min="7170" max="7170" width="21.140625" style="13" customWidth="1"/>
    <col min="7171" max="7171" width="6" style="13" customWidth="1"/>
    <col min="7172" max="7172" width="4.7109375" style="13" customWidth="1"/>
    <col min="7173" max="7173" width="5.7109375" style="13" customWidth="1"/>
    <col min="7174" max="7174" width="6.140625" style="13" customWidth="1"/>
    <col min="7175" max="7175" width="4.85546875" style="13" customWidth="1"/>
    <col min="7176" max="7176" width="5.140625" style="13" customWidth="1"/>
    <col min="7177" max="7177" width="4.7109375" style="13" customWidth="1"/>
    <col min="7178" max="7178" width="7.28515625" style="13" customWidth="1"/>
    <col min="7179" max="7179" width="4.42578125" style="13" customWidth="1"/>
    <col min="7180" max="7180" width="5.85546875" style="13" customWidth="1"/>
    <col min="7181" max="7181" width="5.140625" style="13" customWidth="1"/>
    <col min="7182" max="7182" width="6.5703125" style="13" customWidth="1"/>
    <col min="7183" max="7183" width="7.5703125" style="13" customWidth="1"/>
    <col min="7184" max="7184" width="12" style="13" customWidth="1"/>
    <col min="7185" max="7185" width="11.140625" style="13" customWidth="1"/>
    <col min="7186" max="7186" width="11" style="13" customWidth="1"/>
    <col min="7187" max="7187" width="10.28515625" style="13" customWidth="1"/>
    <col min="7188" max="7188" width="96.42578125" style="13" customWidth="1"/>
    <col min="7189" max="7238" width="10.28515625" style="13" customWidth="1"/>
    <col min="7239" max="7424" width="10.28515625" style="13"/>
    <col min="7425" max="7425" width="5.42578125" style="13" customWidth="1"/>
    <col min="7426" max="7426" width="21.140625" style="13" customWidth="1"/>
    <col min="7427" max="7427" width="6" style="13" customWidth="1"/>
    <col min="7428" max="7428" width="4.7109375" style="13" customWidth="1"/>
    <col min="7429" max="7429" width="5.7109375" style="13" customWidth="1"/>
    <col min="7430" max="7430" width="6.140625" style="13" customWidth="1"/>
    <col min="7431" max="7431" width="4.85546875" style="13" customWidth="1"/>
    <col min="7432" max="7432" width="5.140625" style="13" customWidth="1"/>
    <col min="7433" max="7433" width="4.7109375" style="13" customWidth="1"/>
    <col min="7434" max="7434" width="7.28515625" style="13" customWidth="1"/>
    <col min="7435" max="7435" width="4.42578125" style="13" customWidth="1"/>
    <col min="7436" max="7436" width="5.85546875" style="13" customWidth="1"/>
    <col min="7437" max="7437" width="5.140625" style="13" customWidth="1"/>
    <col min="7438" max="7438" width="6.5703125" style="13" customWidth="1"/>
    <col min="7439" max="7439" width="7.5703125" style="13" customWidth="1"/>
    <col min="7440" max="7440" width="12" style="13" customWidth="1"/>
    <col min="7441" max="7441" width="11.140625" style="13" customWidth="1"/>
    <col min="7442" max="7442" width="11" style="13" customWidth="1"/>
    <col min="7443" max="7443" width="10.28515625" style="13" customWidth="1"/>
    <col min="7444" max="7444" width="96.42578125" style="13" customWidth="1"/>
    <col min="7445" max="7494" width="10.28515625" style="13" customWidth="1"/>
    <col min="7495" max="7680" width="10.28515625" style="13"/>
    <col min="7681" max="7681" width="5.42578125" style="13" customWidth="1"/>
    <col min="7682" max="7682" width="21.140625" style="13" customWidth="1"/>
    <col min="7683" max="7683" width="6" style="13" customWidth="1"/>
    <col min="7684" max="7684" width="4.7109375" style="13" customWidth="1"/>
    <col min="7685" max="7685" width="5.7109375" style="13" customWidth="1"/>
    <col min="7686" max="7686" width="6.140625" style="13" customWidth="1"/>
    <col min="7687" max="7687" width="4.85546875" style="13" customWidth="1"/>
    <col min="7688" max="7688" width="5.140625" style="13" customWidth="1"/>
    <col min="7689" max="7689" width="4.7109375" style="13" customWidth="1"/>
    <col min="7690" max="7690" width="7.28515625" style="13" customWidth="1"/>
    <col min="7691" max="7691" width="4.42578125" style="13" customWidth="1"/>
    <col min="7692" max="7692" width="5.85546875" style="13" customWidth="1"/>
    <col min="7693" max="7693" width="5.140625" style="13" customWidth="1"/>
    <col min="7694" max="7694" width="6.5703125" style="13" customWidth="1"/>
    <col min="7695" max="7695" width="7.5703125" style="13" customWidth="1"/>
    <col min="7696" max="7696" width="12" style="13" customWidth="1"/>
    <col min="7697" max="7697" width="11.140625" style="13" customWidth="1"/>
    <col min="7698" max="7698" width="11" style="13" customWidth="1"/>
    <col min="7699" max="7699" width="10.28515625" style="13" customWidth="1"/>
    <col min="7700" max="7700" width="96.42578125" style="13" customWidth="1"/>
    <col min="7701" max="7750" width="10.28515625" style="13" customWidth="1"/>
    <col min="7751" max="7936" width="10.28515625" style="13"/>
    <col min="7937" max="7937" width="5.42578125" style="13" customWidth="1"/>
    <col min="7938" max="7938" width="21.140625" style="13" customWidth="1"/>
    <col min="7939" max="7939" width="6" style="13" customWidth="1"/>
    <col min="7940" max="7940" width="4.7109375" style="13" customWidth="1"/>
    <col min="7941" max="7941" width="5.7109375" style="13" customWidth="1"/>
    <col min="7942" max="7942" width="6.140625" style="13" customWidth="1"/>
    <col min="7943" max="7943" width="4.85546875" style="13" customWidth="1"/>
    <col min="7944" max="7944" width="5.140625" style="13" customWidth="1"/>
    <col min="7945" max="7945" width="4.7109375" style="13" customWidth="1"/>
    <col min="7946" max="7946" width="7.28515625" style="13" customWidth="1"/>
    <col min="7947" max="7947" width="4.42578125" style="13" customWidth="1"/>
    <col min="7948" max="7948" width="5.85546875" style="13" customWidth="1"/>
    <col min="7949" max="7949" width="5.140625" style="13" customWidth="1"/>
    <col min="7950" max="7950" width="6.5703125" style="13" customWidth="1"/>
    <col min="7951" max="7951" width="7.5703125" style="13" customWidth="1"/>
    <col min="7952" max="7952" width="12" style="13" customWidth="1"/>
    <col min="7953" max="7953" width="11.140625" style="13" customWidth="1"/>
    <col min="7954" max="7954" width="11" style="13" customWidth="1"/>
    <col min="7955" max="7955" width="10.28515625" style="13" customWidth="1"/>
    <col min="7956" max="7956" width="96.42578125" style="13" customWidth="1"/>
    <col min="7957" max="8006" width="10.28515625" style="13" customWidth="1"/>
    <col min="8007" max="8192" width="10.28515625" style="13"/>
    <col min="8193" max="8193" width="5.42578125" style="13" customWidth="1"/>
    <col min="8194" max="8194" width="21.140625" style="13" customWidth="1"/>
    <col min="8195" max="8195" width="6" style="13" customWidth="1"/>
    <col min="8196" max="8196" width="4.7109375" style="13" customWidth="1"/>
    <col min="8197" max="8197" width="5.7109375" style="13" customWidth="1"/>
    <col min="8198" max="8198" width="6.140625" style="13" customWidth="1"/>
    <col min="8199" max="8199" width="4.85546875" style="13" customWidth="1"/>
    <col min="8200" max="8200" width="5.140625" style="13" customWidth="1"/>
    <col min="8201" max="8201" width="4.7109375" style="13" customWidth="1"/>
    <col min="8202" max="8202" width="7.28515625" style="13" customWidth="1"/>
    <col min="8203" max="8203" width="4.42578125" style="13" customWidth="1"/>
    <col min="8204" max="8204" width="5.85546875" style="13" customWidth="1"/>
    <col min="8205" max="8205" width="5.140625" style="13" customWidth="1"/>
    <col min="8206" max="8206" width="6.5703125" style="13" customWidth="1"/>
    <col min="8207" max="8207" width="7.5703125" style="13" customWidth="1"/>
    <col min="8208" max="8208" width="12" style="13" customWidth="1"/>
    <col min="8209" max="8209" width="11.140625" style="13" customWidth="1"/>
    <col min="8210" max="8210" width="11" style="13" customWidth="1"/>
    <col min="8211" max="8211" width="10.28515625" style="13" customWidth="1"/>
    <col min="8212" max="8212" width="96.42578125" style="13" customWidth="1"/>
    <col min="8213" max="8262" width="10.28515625" style="13" customWidth="1"/>
    <col min="8263" max="8448" width="10.28515625" style="13"/>
    <col min="8449" max="8449" width="5.42578125" style="13" customWidth="1"/>
    <col min="8450" max="8450" width="21.140625" style="13" customWidth="1"/>
    <col min="8451" max="8451" width="6" style="13" customWidth="1"/>
    <col min="8452" max="8452" width="4.7109375" style="13" customWidth="1"/>
    <col min="8453" max="8453" width="5.7109375" style="13" customWidth="1"/>
    <col min="8454" max="8454" width="6.140625" style="13" customWidth="1"/>
    <col min="8455" max="8455" width="4.85546875" style="13" customWidth="1"/>
    <col min="8456" max="8456" width="5.140625" style="13" customWidth="1"/>
    <col min="8457" max="8457" width="4.7109375" style="13" customWidth="1"/>
    <col min="8458" max="8458" width="7.28515625" style="13" customWidth="1"/>
    <col min="8459" max="8459" width="4.42578125" style="13" customWidth="1"/>
    <col min="8460" max="8460" width="5.85546875" style="13" customWidth="1"/>
    <col min="8461" max="8461" width="5.140625" style="13" customWidth="1"/>
    <col min="8462" max="8462" width="6.5703125" style="13" customWidth="1"/>
    <col min="8463" max="8463" width="7.5703125" style="13" customWidth="1"/>
    <col min="8464" max="8464" width="12" style="13" customWidth="1"/>
    <col min="8465" max="8465" width="11.140625" style="13" customWidth="1"/>
    <col min="8466" max="8466" width="11" style="13" customWidth="1"/>
    <col min="8467" max="8467" width="10.28515625" style="13" customWidth="1"/>
    <col min="8468" max="8468" width="96.42578125" style="13" customWidth="1"/>
    <col min="8469" max="8518" width="10.28515625" style="13" customWidth="1"/>
    <col min="8519" max="8704" width="10.28515625" style="13"/>
    <col min="8705" max="8705" width="5.42578125" style="13" customWidth="1"/>
    <col min="8706" max="8706" width="21.140625" style="13" customWidth="1"/>
    <col min="8707" max="8707" width="6" style="13" customWidth="1"/>
    <col min="8708" max="8708" width="4.7109375" style="13" customWidth="1"/>
    <col min="8709" max="8709" width="5.7109375" style="13" customWidth="1"/>
    <col min="8710" max="8710" width="6.140625" style="13" customWidth="1"/>
    <col min="8711" max="8711" width="4.85546875" style="13" customWidth="1"/>
    <col min="8712" max="8712" width="5.140625" style="13" customWidth="1"/>
    <col min="8713" max="8713" width="4.7109375" style="13" customWidth="1"/>
    <col min="8714" max="8714" width="7.28515625" style="13" customWidth="1"/>
    <col min="8715" max="8715" width="4.42578125" style="13" customWidth="1"/>
    <col min="8716" max="8716" width="5.85546875" style="13" customWidth="1"/>
    <col min="8717" max="8717" width="5.140625" style="13" customWidth="1"/>
    <col min="8718" max="8718" width="6.5703125" style="13" customWidth="1"/>
    <col min="8719" max="8719" width="7.5703125" style="13" customWidth="1"/>
    <col min="8720" max="8720" width="12" style="13" customWidth="1"/>
    <col min="8721" max="8721" width="11.140625" style="13" customWidth="1"/>
    <col min="8722" max="8722" width="11" style="13" customWidth="1"/>
    <col min="8723" max="8723" width="10.28515625" style="13" customWidth="1"/>
    <col min="8724" max="8724" width="96.42578125" style="13" customWidth="1"/>
    <col min="8725" max="8774" width="10.28515625" style="13" customWidth="1"/>
    <col min="8775" max="8960" width="10.28515625" style="13"/>
    <col min="8961" max="8961" width="5.42578125" style="13" customWidth="1"/>
    <col min="8962" max="8962" width="21.140625" style="13" customWidth="1"/>
    <col min="8963" max="8963" width="6" style="13" customWidth="1"/>
    <col min="8964" max="8964" width="4.7109375" style="13" customWidth="1"/>
    <col min="8965" max="8965" width="5.7109375" style="13" customWidth="1"/>
    <col min="8966" max="8966" width="6.140625" style="13" customWidth="1"/>
    <col min="8967" max="8967" width="4.85546875" style="13" customWidth="1"/>
    <col min="8968" max="8968" width="5.140625" style="13" customWidth="1"/>
    <col min="8969" max="8969" width="4.7109375" style="13" customWidth="1"/>
    <col min="8970" max="8970" width="7.28515625" style="13" customWidth="1"/>
    <col min="8971" max="8971" width="4.42578125" style="13" customWidth="1"/>
    <col min="8972" max="8972" width="5.85546875" style="13" customWidth="1"/>
    <col min="8973" max="8973" width="5.140625" style="13" customWidth="1"/>
    <col min="8974" max="8974" width="6.5703125" style="13" customWidth="1"/>
    <col min="8975" max="8975" width="7.5703125" style="13" customWidth="1"/>
    <col min="8976" max="8976" width="12" style="13" customWidth="1"/>
    <col min="8977" max="8977" width="11.140625" style="13" customWidth="1"/>
    <col min="8978" max="8978" width="11" style="13" customWidth="1"/>
    <col min="8979" max="8979" width="10.28515625" style="13" customWidth="1"/>
    <col min="8980" max="8980" width="96.42578125" style="13" customWidth="1"/>
    <col min="8981" max="9030" width="10.28515625" style="13" customWidth="1"/>
    <col min="9031" max="9216" width="10.28515625" style="13"/>
    <col min="9217" max="9217" width="5.42578125" style="13" customWidth="1"/>
    <col min="9218" max="9218" width="21.140625" style="13" customWidth="1"/>
    <col min="9219" max="9219" width="6" style="13" customWidth="1"/>
    <col min="9220" max="9220" width="4.7109375" style="13" customWidth="1"/>
    <col min="9221" max="9221" width="5.7109375" style="13" customWidth="1"/>
    <col min="9222" max="9222" width="6.140625" style="13" customWidth="1"/>
    <col min="9223" max="9223" width="4.85546875" style="13" customWidth="1"/>
    <col min="9224" max="9224" width="5.140625" style="13" customWidth="1"/>
    <col min="9225" max="9225" width="4.7109375" style="13" customWidth="1"/>
    <col min="9226" max="9226" width="7.28515625" style="13" customWidth="1"/>
    <col min="9227" max="9227" width="4.42578125" style="13" customWidth="1"/>
    <col min="9228" max="9228" width="5.85546875" style="13" customWidth="1"/>
    <col min="9229" max="9229" width="5.140625" style="13" customWidth="1"/>
    <col min="9230" max="9230" width="6.5703125" style="13" customWidth="1"/>
    <col min="9231" max="9231" width="7.5703125" style="13" customWidth="1"/>
    <col min="9232" max="9232" width="12" style="13" customWidth="1"/>
    <col min="9233" max="9233" width="11.140625" style="13" customWidth="1"/>
    <col min="9234" max="9234" width="11" style="13" customWidth="1"/>
    <col min="9235" max="9235" width="10.28515625" style="13" customWidth="1"/>
    <col min="9236" max="9236" width="96.42578125" style="13" customWidth="1"/>
    <col min="9237" max="9286" width="10.28515625" style="13" customWidth="1"/>
    <col min="9287" max="9472" width="10.28515625" style="13"/>
    <col min="9473" max="9473" width="5.42578125" style="13" customWidth="1"/>
    <col min="9474" max="9474" width="21.140625" style="13" customWidth="1"/>
    <col min="9475" max="9475" width="6" style="13" customWidth="1"/>
    <col min="9476" max="9476" width="4.7109375" style="13" customWidth="1"/>
    <col min="9477" max="9477" width="5.7109375" style="13" customWidth="1"/>
    <col min="9478" max="9478" width="6.140625" style="13" customWidth="1"/>
    <col min="9479" max="9479" width="4.85546875" style="13" customWidth="1"/>
    <col min="9480" max="9480" width="5.140625" style="13" customWidth="1"/>
    <col min="9481" max="9481" width="4.7109375" style="13" customWidth="1"/>
    <col min="9482" max="9482" width="7.28515625" style="13" customWidth="1"/>
    <col min="9483" max="9483" width="4.42578125" style="13" customWidth="1"/>
    <col min="9484" max="9484" width="5.85546875" style="13" customWidth="1"/>
    <col min="9485" max="9485" width="5.140625" style="13" customWidth="1"/>
    <col min="9486" max="9486" width="6.5703125" style="13" customWidth="1"/>
    <col min="9487" max="9487" width="7.5703125" style="13" customWidth="1"/>
    <col min="9488" max="9488" width="12" style="13" customWidth="1"/>
    <col min="9489" max="9489" width="11.140625" style="13" customWidth="1"/>
    <col min="9490" max="9490" width="11" style="13" customWidth="1"/>
    <col min="9491" max="9491" width="10.28515625" style="13" customWidth="1"/>
    <col min="9492" max="9492" width="96.42578125" style="13" customWidth="1"/>
    <col min="9493" max="9542" width="10.28515625" style="13" customWidth="1"/>
    <col min="9543" max="9728" width="10.28515625" style="13"/>
    <col min="9729" max="9729" width="5.42578125" style="13" customWidth="1"/>
    <col min="9730" max="9730" width="21.140625" style="13" customWidth="1"/>
    <col min="9731" max="9731" width="6" style="13" customWidth="1"/>
    <col min="9732" max="9732" width="4.7109375" style="13" customWidth="1"/>
    <col min="9733" max="9733" width="5.7109375" style="13" customWidth="1"/>
    <col min="9734" max="9734" width="6.140625" style="13" customWidth="1"/>
    <col min="9735" max="9735" width="4.85546875" style="13" customWidth="1"/>
    <col min="9736" max="9736" width="5.140625" style="13" customWidth="1"/>
    <col min="9737" max="9737" width="4.7109375" style="13" customWidth="1"/>
    <col min="9738" max="9738" width="7.28515625" style="13" customWidth="1"/>
    <col min="9739" max="9739" width="4.42578125" style="13" customWidth="1"/>
    <col min="9740" max="9740" width="5.85546875" style="13" customWidth="1"/>
    <col min="9741" max="9741" width="5.140625" style="13" customWidth="1"/>
    <col min="9742" max="9742" width="6.5703125" style="13" customWidth="1"/>
    <col min="9743" max="9743" width="7.5703125" style="13" customWidth="1"/>
    <col min="9744" max="9744" width="12" style="13" customWidth="1"/>
    <col min="9745" max="9745" width="11.140625" style="13" customWidth="1"/>
    <col min="9746" max="9746" width="11" style="13" customWidth="1"/>
    <col min="9747" max="9747" width="10.28515625" style="13" customWidth="1"/>
    <col min="9748" max="9748" width="96.42578125" style="13" customWidth="1"/>
    <col min="9749" max="9798" width="10.28515625" style="13" customWidth="1"/>
    <col min="9799" max="9984" width="10.28515625" style="13"/>
    <col min="9985" max="9985" width="5.42578125" style="13" customWidth="1"/>
    <col min="9986" max="9986" width="21.140625" style="13" customWidth="1"/>
    <col min="9987" max="9987" width="6" style="13" customWidth="1"/>
    <col min="9988" max="9988" width="4.7109375" style="13" customWidth="1"/>
    <col min="9989" max="9989" width="5.7109375" style="13" customWidth="1"/>
    <col min="9990" max="9990" width="6.140625" style="13" customWidth="1"/>
    <col min="9991" max="9991" width="4.85546875" style="13" customWidth="1"/>
    <col min="9992" max="9992" width="5.140625" style="13" customWidth="1"/>
    <col min="9993" max="9993" width="4.7109375" style="13" customWidth="1"/>
    <col min="9994" max="9994" width="7.28515625" style="13" customWidth="1"/>
    <col min="9995" max="9995" width="4.42578125" style="13" customWidth="1"/>
    <col min="9996" max="9996" width="5.85546875" style="13" customWidth="1"/>
    <col min="9997" max="9997" width="5.140625" style="13" customWidth="1"/>
    <col min="9998" max="9998" width="6.5703125" style="13" customWidth="1"/>
    <col min="9999" max="9999" width="7.5703125" style="13" customWidth="1"/>
    <col min="10000" max="10000" width="12" style="13" customWidth="1"/>
    <col min="10001" max="10001" width="11.140625" style="13" customWidth="1"/>
    <col min="10002" max="10002" width="11" style="13" customWidth="1"/>
    <col min="10003" max="10003" width="10.28515625" style="13" customWidth="1"/>
    <col min="10004" max="10004" width="96.42578125" style="13" customWidth="1"/>
    <col min="10005" max="10054" width="10.28515625" style="13" customWidth="1"/>
    <col min="10055" max="10240" width="10.28515625" style="13"/>
    <col min="10241" max="10241" width="5.42578125" style="13" customWidth="1"/>
    <col min="10242" max="10242" width="21.140625" style="13" customWidth="1"/>
    <col min="10243" max="10243" width="6" style="13" customWidth="1"/>
    <col min="10244" max="10244" width="4.7109375" style="13" customWidth="1"/>
    <col min="10245" max="10245" width="5.7109375" style="13" customWidth="1"/>
    <col min="10246" max="10246" width="6.140625" style="13" customWidth="1"/>
    <col min="10247" max="10247" width="4.85546875" style="13" customWidth="1"/>
    <col min="10248" max="10248" width="5.140625" style="13" customWidth="1"/>
    <col min="10249" max="10249" width="4.7109375" style="13" customWidth="1"/>
    <col min="10250" max="10250" width="7.28515625" style="13" customWidth="1"/>
    <col min="10251" max="10251" width="4.42578125" style="13" customWidth="1"/>
    <col min="10252" max="10252" width="5.85546875" style="13" customWidth="1"/>
    <col min="10253" max="10253" width="5.140625" style="13" customWidth="1"/>
    <col min="10254" max="10254" width="6.5703125" style="13" customWidth="1"/>
    <col min="10255" max="10255" width="7.5703125" style="13" customWidth="1"/>
    <col min="10256" max="10256" width="12" style="13" customWidth="1"/>
    <col min="10257" max="10257" width="11.140625" style="13" customWidth="1"/>
    <col min="10258" max="10258" width="11" style="13" customWidth="1"/>
    <col min="10259" max="10259" width="10.28515625" style="13" customWidth="1"/>
    <col min="10260" max="10260" width="96.42578125" style="13" customWidth="1"/>
    <col min="10261" max="10310" width="10.28515625" style="13" customWidth="1"/>
    <col min="10311" max="10496" width="10.28515625" style="13"/>
    <col min="10497" max="10497" width="5.42578125" style="13" customWidth="1"/>
    <col min="10498" max="10498" width="21.140625" style="13" customWidth="1"/>
    <col min="10499" max="10499" width="6" style="13" customWidth="1"/>
    <col min="10500" max="10500" width="4.7109375" style="13" customWidth="1"/>
    <col min="10501" max="10501" width="5.7109375" style="13" customWidth="1"/>
    <col min="10502" max="10502" width="6.140625" style="13" customWidth="1"/>
    <col min="10503" max="10503" width="4.85546875" style="13" customWidth="1"/>
    <col min="10504" max="10504" width="5.140625" style="13" customWidth="1"/>
    <col min="10505" max="10505" width="4.7109375" style="13" customWidth="1"/>
    <col min="10506" max="10506" width="7.28515625" style="13" customWidth="1"/>
    <col min="10507" max="10507" width="4.42578125" style="13" customWidth="1"/>
    <col min="10508" max="10508" width="5.85546875" style="13" customWidth="1"/>
    <col min="10509" max="10509" width="5.140625" style="13" customWidth="1"/>
    <col min="10510" max="10510" width="6.5703125" style="13" customWidth="1"/>
    <col min="10511" max="10511" width="7.5703125" style="13" customWidth="1"/>
    <col min="10512" max="10512" width="12" style="13" customWidth="1"/>
    <col min="10513" max="10513" width="11.140625" style="13" customWidth="1"/>
    <col min="10514" max="10514" width="11" style="13" customWidth="1"/>
    <col min="10515" max="10515" width="10.28515625" style="13" customWidth="1"/>
    <col min="10516" max="10516" width="96.42578125" style="13" customWidth="1"/>
    <col min="10517" max="10566" width="10.28515625" style="13" customWidth="1"/>
    <col min="10567" max="10752" width="10.28515625" style="13"/>
    <col min="10753" max="10753" width="5.42578125" style="13" customWidth="1"/>
    <col min="10754" max="10754" width="21.140625" style="13" customWidth="1"/>
    <col min="10755" max="10755" width="6" style="13" customWidth="1"/>
    <col min="10756" max="10756" width="4.7109375" style="13" customWidth="1"/>
    <col min="10757" max="10757" width="5.7109375" style="13" customWidth="1"/>
    <col min="10758" max="10758" width="6.140625" style="13" customWidth="1"/>
    <col min="10759" max="10759" width="4.85546875" style="13" customWidth="1"/>
    <col min="10760" max="10760" width="5.140625" style="13" customWidth="1"/>
    <col min="10761" max="10761" width="4.7109375" style="13" customWidth="1"/>
    <col min="10762" max="10762" width="7.28515625" style="13" customWidth="1"/>
    <col min="10763" max="10763" width="4.42578125" style="13" customWidth="1"/>
    <col min="10764" max="10764" width="5.85546875" style="13" customWidth="1"/>
    <col min="10765" max="10765" width="5.140625" style="13" customWidth="1"/>
    <col min="10766" max="10766" width="6.5703125" style="13" customWidth="1"/>
    <col min="10767" max="10767" width="7.5703125" style="13" customWidth="1"/>
    <col min="10768" max="10768" width="12" style="13" customWidth="1"/>
    <col min="10769" max="10769" width="11.140625" style="13" customWidth="1"/>
    <col min="10770" max="10770" width="11" style="13" customWidth="1"/>
    <col min="10771" max="10771" width="10.28515625" style="13" customWidth="1"/>
    <col min="10772" max="10772" width="96.42578125" style="13" customWidth="1"/>
    <col min="10773" max="10822" width="10.28515625" style="13" customWidth="1"/>
    <col min="10823" max="11008" width="10.28515625" style="13"/>
    <col min="11009" max="11009" width="5.42578125" style="13" customWidth="1"/>
    <col min="11010" max="11010" width="21.140625" style="13" customWidth="1"/>
    <col min="11011" max="11011" width="6" style="13" customWidth="1"/>
    <col min="11012" max="11012" width="4.7109375" style="13" customWidth="1"/>
    <col min="11013" max="11013" width="5.7109375" style="13" customWidth="1"/>
    <col min="11014" max="11014" width="6.140625" style="13" customWidth="1"/>
    <col min="11015" max="11015" width="4.85546875" style="13" customWidth="1"/>
    <col min="11016" max="11016" width="5.140625" style="13" customWidth="1"/>
    <col min="11017" max="11017" width="4.7109375" style="13" customWidth="1"/>
    <col min="11018" max="11018" width="7.28515625" style="13" customWidth="1"/>
    <col min="11019" max="11019" width="4.42578125" style="13" customWidth="1"/>
    <col min="11020" max="11020" width="5.85546875" style="13" customWidth="1"/>
    <col min="11021" max="11021" width="5.140625" style="13" customWidth="1"/>
    <col min="11022" max="11022" width="6.5703125" style="13" customWidth="1"/>
    <col min="11023" max="11023" width="7.5703125" style="13" customWidth="1"/>
    <col min="11024" max="11024" width="12" style="13" customWidth="1"/>
    <col min="11025" max="11025" width="11.140625" style="13" customWidth="1"/>
    <col min="11026" max="11026" width="11" style="13" customWidth="1"/>
    <col min="11027" max="11027" width="10.28515625" style="13" customWidth="1"/>
    <col min="11028" max="11028" width="96.42578125" style="13" customWidth="1"/>
    <col min="11029" max="11078" width="10.28515625" style="13" customWidth="1"/>
    <col min="11079" max="11264" width="10.28515625" style="13"/>
    <col min="11265" max="11265" width="5.42578125" style="13" customWidth="1"/>
    <col min="11266" max="11266" width="21.140625" style="13" customWidth="1"/>
    <col min="11267" max="11267" width="6" style="13" customWidth="1"/>
    <col min="11268" max="11268" width="4.7109375" style="13" customWidth="1"/>
    <col min="11269" max="11269" width="5.7109375" style="13" customWidth="1"/>
    <col min="11270" max="11270" width="6.140625" style="13" customWidth="1"/>
    <col min="11271" max="11271" width="4.85546875" style="13" customWidth="1"/>
    <col min="11272" max="11272" width="5.140625" style="13" customWidth="1"/>
    <col min="11273" max="11273" width="4.7109375" style="13" customWidth="1"/>
    <col min="11274" max="11274" width="7.28515625" style="13" customWidth="1"/>
    <col min="11275" max="11275" width="4.42578125" style="13" customWidth="1"/>
    <col min="11276" max="11276" width="5.85546875" style="13" customWidth="1"/>
    <col min="11277" max="11277" width="5.140625" style="13" customWidth="1"/>
    <col min="11278" max="11278" width="6.5703125" style="13" customWidth="1"/>
    <col min="11279" max="11279" width="7.5703125" style="13" customWidth="1"/>
    <col min="11280" max="11280" width="12" style="13" customWidth="1"/>
    <col min="11281" max="11281" width="11.140625" style="13" customWidth="1"/>
    <col min="11282" max="11282" width="11" style="13" customWidth="1"/>
    <col min="11283" max="11283" width="10.28515625" style="13" customWidth="1"/>
    <col min="11284" max="11284" width="96.42578125" style="13" customWidth="1"/>
    <col min="11285" max="11334" width="10.28515625" style="13" customWidth="1"/>
    <col min="11335" max="11520" width="10.28515625" style="13"/>
    <col min="11521" max="11521" width="5.42578125" style="13" customWidth="1"/>
    <col min="11522" max="11522" width="21.140625" style="13" customWidth="1"/>
    <col min="11523" max="11523" width="6" style="13" customWidth="1"/>
    <col min="11524" max="11524" width="4.7109375" style="13" customWidth="1"/>
    <col min="11525" max="11525" width="5.7109375" style="13" customWidth="1"/>
    <col min="11526" max="11526" width="6.140625" style="13" customWidth="1"/>
    <col min="11527" max="11527" width="4.85546875" style="13" customWidth="1"/>
    <col min="11528" max="11528" width="5.140625" style="13" customWidth="1"/>
    <col min="11529" max="11529" width="4.7109375" style="13" customWidth="1"/>
    <col min="11530" max="11530" width="7.28515625" style="13" customWidth="1"/>
    <col min="11531" max="11531" width="4.42578125" style="13" customWidth="1"/>
    <col min="11532" max="11532" width="5.85546875" style="13" customWidth="1"/>
    <col min="11533" max="11533" width="5.140625" style="13" customWidth="1"/>
    <col min="11534" max="11534" width="6.5703125" style="13" customWidth="1"/>
    <col min="11535" max="11535" width="7.5703125" style="13" customWidth="1"/>
    <col min="11536" max="11536" width="12" style="13" customWidth="1"/>
    <col min="11537" max="11537" width="11.140625" style="13" customWidth="1"/>
    <col min="11538" max="11538" width="11" style="13" customWidth="1"/>
    <col min="11539" max="11539" width="10.28515625" style="13" customWidth="1"/>
    <col min="11540" max="11540" width="96.42578125" style="13" customWidth="1"/>
    <col min="11541" max="11590" width="10.28515625" style="13" customWidth="1"/>
    <col min="11591" max="11776" width="10.28515625" style="13"/>
    <col min="11777" max="11777" width="5.42578125" style="13" customWidth="1"/>
    <col min="11778" max="11778" width="21.140625" style="13" customWidth="1"/>
    <col min="11779" max="11779" width="6" style="13" customWidth="1"/>
    <col min="11780" max="11780" width="4.7109375" style="13" customWidth="1"/>
    <col min="11781" max="11781" width="5.7109375" style="13" customWidth="1"/>
    <col min="11782" max="11782" width="6.140625" style="13" customWidth="1"/>
    <col min="11783" max="11783" width="4.85546875" style="13" customWidth="1"/>
    <col min="11784" max="11784" width="5.140625" style="13" customWidth="1"/>
    <col min="11785" max="11785" width="4.7109375" style="13" customWidth="1"/>
    <col min="11786" max="11786" width="7.28515625" style="13" customWidth="1"/>
    <col min="11787" max="11787" width="4.42578125" style="13" customWidth="1"/>
    <col min="11788" max="11788" width="5.85546875" style="13" customWidth="1"/>
    <col min="11789" max="11789" width="5.140625" style="13" customWidth="1"/>
    <col min="11790" max="11790" width="6.5703125" style="13" customWidth="1"/>
    <col min="11791" max="11791" width="7.5703125" style="13" customWidth="1"/>
    <col min="11792" max="11792" width="12" style="13" customWidth="1"/>
    <col min="11793" max="11793" width="11.140625" style="13" customWidth="1"/>
    <col min="11794" max="11794" width="11" style="13" customWidth="1"/>
    <col min="11795" max="11795" width="10.28515625" style="13" customWidth="1"/>
    <col min="11796" max="11796" width="96.42578125" style="13" customWidth="1"/>
    <col min="11797" max="11846" width="10.28515625" style="13" customWidth="1"/>
    <col min="11847" max="12032" width="10.28515625" style="13"/>
    <col min="12033" max="12033" width="5.42578125" style="13" customWidth="1"/>
    <col min="12034" max="12034" width="21.140625" style="13" customWidth="1"/>
    <col min="12035" max="12035" width="6" style="13" customWidth="1"/>
    <col min="12036" max="12036" width="4.7109375" style="13" customWidth="1"/>
    <col min="12037" max="12037" width="5.7109375" style="13" customWidth="1"/>
    <col min="12038" max="12038" width="6.140625" style="13" customWidth="1"/>
    <col min="12039" max="12039" width="4.85546875" style="13" customWidth="1"/>
    <col min="12040" max="12040" width="5.140625" style="13" customWidth="1"/>
    <col min="12041" max="12041" width="4.7109375" style="13" customWidth="1"/>
    <col min="12042" max="12042" width="7.28515625" style="13" customWidth="1"/>
    <col min="12043" max="12043" width="4.42578125" style="13" customWidth="1"/>
    <col min="12044" max="12044" width="5.85546875" style="13" customWidth="1"/>
    <col min="12045" max="12045" width="5.140625" style="13" customWidth="1"/>
    <col min="12046" max="12046" width="6.5703125" style="13" customWidth="1"/>
    <col min="12047" max="12047" width="7.5703125" style="13" customWidth="1"/>
    <col min="12048" max="12048" width="12" style="13" customWidth="1"/>
    <col min="12049" max="12049" width="11.140625" style="13" customWidth="1"/>
    <col min="12050" max="12050" width="11" style="13" customWidth="1"/>
    <col min="12051" max="12051" width="10.28515625" style="13" customWidth="1"/>
    <col min="12052" max="12052" width="96.42578125" style="13" customWidth="1"/>
    <col min="12053" max="12102" width="10.28515625" style="13" customWidth="1"/>
    <col min="12103" max="12288" width="10.28515625" style="13"/>
    <col min="12289" max="12289" width="5.42578125" style="13" customWidth="1"/>
    <col min="12290" max="12290" width="21.140625" style="13" customWidth="1"/>
    <col min="12291" max="12291" width="6" style="13" customWidth="1"/>
    <col min="12292" max="12292" width="4.7109375" style="13" customWidth="1"/>
    <col min="12293" max="12293" width="5.7109375" style="13" customWidth="1"/>
    <col min="12294" max="12294" width="6.140625" style="13" customWidth="1"/>
    <col min="12295" max="12295" width="4.85546875" style="13" customWidth="1"/>
    <col min="12296" max="12296" width="5.140625" style="13" customWidth="1"/>
    <col min="12297" max="12297" width="4.7109375" style="13" customWidth="1"/>
    <col min="12298" max="12298" width="7.28515625" style="13" customWidth="1"/>
    <col min="12299" max="12299" width="4.42578125" style="13" customWidth="1"/>
    <col min="12300" max="12300" width="5.85546875" style="13" customWidth="1"/>
    <col min="12301" max="12301" width="5.140625" style="13" customWidth="1"/>
    <col min="12302" max="12302" width="6.5703125" style="13" customWidth="1"/>
    <col min="12303" max="12303" width="7.5703125" style="13" customWidth="1"/>
    <col min="12304" max="12304" width="12" style="13" customWidth="1"/>
    <col min="12305" max="12305" width="11.140625" style="13" customWidth="1"/>
    <col min="12306" max="12306" width="11" style="13" customWidth="1"/>
    <col min="12307" max="12307" width="10.28515625" style="13" customWidth="1"/>
    <col min="12308" max="12308" width="96.42578125" style="13" customWidth="1"/>
    <col min="12309" max="12358" width="10.28515625" style="13" customWidth="1"/>
    <col min="12359" max="12544" width="10.28515625" style="13"/>
    <col min="12545" max="12545" width="5.42578125" style="13" customWidth="1"/>
    <col min="12546" max="12546" width="21.140625" style="13" customWidth="1"/>
    <col min="12547" max="12547" width="6" style="13" customWidth="1"/>
    <col min="12548" max="12548" width="4.7109375" style="13" customWidth="1"/>
    <col min="12549" max="12549" width="5.7109375" style="13" customWidth="1"/>
    <col min="12550" max="12550" width="6.140625" style="13" customWidth="1"/>
    <col min="12551" max="12551" width="4.85546875" style="13" customWidth="1"/>
    <col min="12552" max="12552" width="5.140625" style="13" customWidth="1"/>
    <col min="12553" max="12553" width="4.7109375" style="13" customWidth="1"/>
    <col min="12554" max="12554" width="7.28515625" style="13" customWidth="1"/>
    <col min="12555" max="12555" width="4.42578125" style="13" customWidth="1"/>
    <col min="12556" max="12556" width="5.85546875" style="13" customWidth="1"/>
    <col min="12557" max="12557" width="5.140625" style="13" customWidth="1"/>
    <col min="12558" max="12558" width="6.5703125" style="13" customWidth="1"/>
    <col min="12559" max="12559" width="7.5703125" style="13" customWidth="1"/>
    <col min="12560" max="12560" width="12" style="13" customWidth="1"/>
    <col min="12561" max="12561" width="11.140625" style="13" customWidth="1"/>
    <col min="12562" max="12562" width="11" style="13" customWidth="1"/>
    <col min="12563" max="12563" width="10.28515625" style="13" customWidth="1"/>
    <col min="12564" max="12564" width="96.42578125" style="13" customWidth="1"/>
    <col min="12565" max="12614" width="10.28515625" style="13" customWidth="1"/>
    <col min="12615" max="12800" width="10.28515625" style="13"/>
    <col min="12801" max="12801" width="5.42578125" style="13" customWidth="1"/>
    <col min="12802" max="12802" width="21.140625" style="13" customWidth="1"/>
    <col min="12803" max="12803" width="6" style="13" customWidth="1"/>
    <col min="12804" max="12804" width="4.7109375" style="13" customWidth="1"/>
    <col min="12805" max="12805" width="5.7109375" style="13" customWidth="1"/>
    <col min="12806" max="12806" width="6.140625" style="13" customWidth="1"/>
    <col min="12807" max="12807" width="4.85546875" style="13" customWidth="1"/>
    <col min="12808" max="12808" width="5.140625" style="13" customWidth="1"/>
    <col min="12809" max="12809" width="4.7109375" style="13" customWidth="1"/>
    <col min="12810" max="12810" width="7.28515625" style="13" customWidth="1"/>
    <col min="12811" max="12811" width="4.42578125" style="13" customWidth="1"/>
    <col min="12812" max="12812" width="5.85546875" style="13" customWidth="1"/>
    <col min="12813" max="12813" width="5.140625" style="13" customWidth="1"/>
    <col min="12814" max="12814" width="6.5703125" style="13" customWidth="1"/>
    <col min="12815" max="12815" width="7.5703125" style="13" customWidth="1"/>
    <col min="12816" max="12816" width="12" style="13" customWidth="1"/>
    <col min="12817" max="12817" width="11.140625" style="13" customWidth="1"/>
    <col min="12818" max="12818" width="11" style="13" customWidth="1"/>
    <col min="12819" max="12819" width="10.28515625" style="13" customWidth="1"/>
    <col min="12820" max="12820" width="96.42578125" style="13" customWidth="1"/>
    <col min="12821" max="12870" width="10.28515625" style="13" customWidth="1"/>
    <col min="12871" max="13056" width="10.28515625" style="13"/>
    <col min="13057" max="13057" width="5.42578125" style="13" customWidth="1"/>
    <col min="13058" max="13058" width="21.140625" style="13" customWidth="1"/>
    <col min="13059" max="13059" width="6" style="13" customWidth="1"/>
    <col min="13060" max="13060" width="4.7109375" style="13" customWidth="1"/>
    <col min="13061" max="13061" width="5.7109375" style="13" customWidth="1"/>
    <col min="13062" max="13062" width="6.140625" style="13" customWidth="1"/>
    <col min="13063" max="13063" width="4.85546875" style="13" customWidth="1"/>
    <col min="13064" max="13064" width="5.140625" style="13" customWidth="1"/>
    <col min="13065" max="13065" width="4.7109375" style="13" customWidth="1"/>
    <col min="13066" max="13066" width="7.28515625" style="13" customWidth="1"/>
    <col min="13067" max="13067" width="4.42578125" style="13" customWidth="1"/>
    <col min="13068" max="13068" width="5.85546875" style="13" customWidth="1"/>
    <col min="13069" max="13069" width="5.140625" style="13" customWidth="1"/>
    <col min="13070" max="13070" width="6.5703125" style="13" customWidth="1"/>
    <col min="13071" max="13071" width="7.5703125" style="13" customWidth="1"/>
    <col min="13072" max="13072" width="12" style="13" customWidth="1"/>
    <col min="13073" max="13073" width="11.140625" style="13" customWidth="1"/>
    <col min="13074" max="13074" width="11" style="13" customWidth="1"/>
    <col min="13075" max="13075" width="10.28515625" style="13" customWidth="1"/>
    <col min="13076" max="13076" width="96.42578125" style="13" customWidth="1"/>
    <col min="13077" max="13126" width="10.28515625" style="13" customWidth="1"/>
    <col min="13127" max="13312" width="10.28515625" style="13"/>
    <col min="13313" max="13313" width="5.42578125" style="13" customWidth="1"/>
    <col min="13314" max="13314" width="21.140625" style="13" customWidth="1"/>
    <col min="13315" max="13315" width="6" style="13" customWidth="1"/>
    <col min="13316" max="13316" width="4.7109375" style="13" customWidth="1"/>
    <col min="13317" max="13317" width="5.7109375" style="13" customWidth="1"/>
    <col min="13318" max="13318" width="6.140625" style="13" customWidth="1"/>
    <col min="13319" max="13319" width="4.85546875" style="13" customWidth="1"/>
    <col min="13320" max="13320" width="5.140625" style="13" customWidth="1"/>
    <col min="13321" max="13321" width="4.7109375" style="13" customWidth="1"/>
    <col min="13322" max="13322" width="7.28515625" style="13" customWidth="1"/>
    <col min="13323" max="13323" width="4.42578125" style="13" customWidth="1"/>
    <col min="13324" max="13324" width="5.85546875" style="13" customWidth="1"/>
    <col min="13325" max="13325" width="5.140625" style="13" customWidth="1"/>
    <col min="13326" max="13326" width="6.5703125" style="13" customWidth="1"/>
    <col min="13327" max="13327" width="7.5703125" style="13" customWidth="1"/>
    <col min="13328" max="13328" width="12" style="13" customWidth="1"/>
    <col min="13329" max="13329" width="11.140625" style="13" customWidth="1"/>
    <col min="13330" max="13330" width="11" style="13" customWidth="1"/>
    <col min="13331" max="13331" width="10.28515625" style="13" customWidth="1"/>
    <col min="13332" max="13332" width="96.42578125" style="13" customWidth="1"/>
    <col min="13333" max="13382" width="10.28515625" style="13" customWidth="1"/>
    <col min="13383" max="13568" width="10.28515625" style="13"/>
    <col min="13569" max="13569" width="5.42578125" style="13" customWidth="1"/>
    <col min="13570" max="13570" width="21.140625" style="13" customWidth="1"/>
    <col min="13571" max="13571" width="6" style="13" customWidth="1"/>
    <col min="13572" max="13572" width="4.7109375" style="13" customWidth="1"/>
    <col min="13573" max="13573" width="5.7109375" style="13" customWidth="1"/>
    <col min="13574" max="13574" width="6.140625" style="13" customWidth="1"/>
    <col min="13575" max="13575" width="4.85546875" style="13" customWidth="1"/>
    <col min="13576" max="13576" width="5.140625" style="13" customWidth="1"/>
    <col min="13577" max="13577" width="4.7109375" style="13" customWidth="1"/>
    <col min="13578" max="13578" width="7.28515625" style="13" customWidth="1"/>
    <col min="13579" max="13579" width="4.42578125" style="13" customWidth="1"/>
    <col min="13580" max="13580" width="5.85546875" style="13" customWidth="1"/>
    <col min="13581" max="13581" width="5.140625" style="13" customWidth="1"/>
    <col min="13582" max="13582" width="6.5703125" style="13" customWidth="1"/>
    <col min="13583" max="13583" width="7.5703125" style="13" customWidth="1"/>
    <col min="13584" max="13584" width="12" style="13" customWidth="1"/>
    <col min="13585" max="13585" width="11.140625" style="13" customWidth="1"/>
    <col min="13586" max="13586" width="11" style="13" customWidth="1"/>
    <col min="13587" max="13587" width="10.28515625" style="13" customWidth="1"/>
    <col min="13588" max="13588" width="96.42578125" style="13" customWidth="1"/>
    <col min="13589" max="13638" width="10.28515625" style="13" customWidth="1"/>
    <col min="13639" max="13824" width="10.28515625" style="13"/>
    <col min="13825" max="13825" width="5.42578125" style="13" customWidth="1"/>
    <col min="13826" max="13826" width="21.140625" style="13" customWidth="1"/>
    <col min="13827" max="13827" width="6" style="13" customWidth="1"/>
    <col min="13828" max="13828" width="4.7109375" style="13" customWidth="1"/>
    <col min="13829" max="13829" width="5.7109375" style="13" customWidth="1"/>
    <col min="13830" max="13830" width="6.140625" style="13" customWidth="1"/>
    <col min="13831" max="13831" width="4.85546875" style="13" customWidth="1"/>
    <col min="13832" max="13832" width="5.140625" style="13" customWidth="1"/>
    <col min="13833" max="13833" width="4.7109375" style="13" customWidth="1"/>
    <col min="13834" max="13834" width="7.28515625" style="13" customWidth="1"/>
    <col min="13835" max="13835" width="4.42578125" style="13" customWidth="1"/>
    <col min="13836" max="13836" width="5.85546875" style="13" customWidth="1"/>
    <col min="13837" max="13837" width="5.140625" style="13" customWidth="1"/>
    <col min="13838" max="13838" width="6.5703125" style="13" customWidth="1"/>
    <col min="13839" max="13839" width="7.5703125" style="13" customWidth="1"/>
    <col min="13840" max="13840" width="12" style="13" customWidth="1"/>
    <col min="13841" max="13841" width="11.140625" style="13" customWidth="1"/>
    <col min="13842" max="13842" width="11" style="13" customWidth="1"/>
    <col min="13843" max="13843" width="10.28515625" style="13" customWidth="1"/>
    <col min="13844" max="13844" width="96.42578125" style="13" customWidth="1"/>
    <col min="13845" max="13894" width="10.28515625" style="13" customWidth="1"/>
    <col min="13895" max="14080" width="10.28515625" style="13"/>
    <col min="14081" max="14081" width="5.42578125" style="13" customWidth="1"/>
    <col min="14082" max="14082" width="21.140625" style="13" customWidth="1"/>
    <col min="14083" max="14083" width="6" style="13" customWidth="1"/>
    <col min="14084" max="14084" width="4.7109375" style="13" customWidth="1"/>
    <col min="14085" max="14085" width="5.7109375" style="13" customWidth="1"/>
    <col min="14086" max="14086" width="6.140625" style="13" customWidth="1"/>
    <col min="14087" max="14087" width="4.85546875" style="13" customWidth="1"/>
    <col min="14088" max="14088" width="5.140625" style="13" customWidth="1"/>
    <col min="14089" max="14089" width="4.7109375" style="13" customWidth="1"/>
    <col min="14090" max="14090" width="7.28515625" style="13" customWidth="1"/>
    <col min="14091" max="14091" width="4.42578125" style="13" customWidth="1"/>
    <col min="14092" max="14092" width="5.85546875" style="13" customWidth="1"/>
    <col min="14093" max="14093" width="5.140625" style="13" customWidth="1"/>
    <col min="14094" max="14094" width="6.5703125" style="13" customWidth="1"/>
    <col min="14095" max="14095" width="7.5703125" style="13" customWidth="1"/>
    <col min="14096" max="14096" width="12" style="13" customWidth="1"/>
    <col min="14097" max="14097" width="11.140625" style="13" customWidth="1"/>
    <col min="14098" max="14098" width="11" style="13" customWidth="1"/>
    <col min="14099" max="14099" width="10.28515625" style="13" customWidth="1"/>
    <col min="14100" max="14100" width="96.42578125" style="13" customWidth="1"/>
    <col min="14101" max="14150" width="10.28515625" style="13" customWidth="1"/>
    <col min="14151" max="14336" width="10.28515625" style="13"/>
    <col min="14337" max="14337" width="5.42578125" style="13" customWidth="1"/>
    <col min="14338" max="14338" width="21.140625" style="13" customWidth="1"/>
    <col min="14339" max="14339" width="6" style="13" customWidth="1"/>
    <col min="14340" max="14340" width="4.7109375" style="13" customWidth="1"/>
    <col min="14341" max="14341" width="5.7109375" style="13" customWidth="1"/>
    <col min="14342" max="14342" width="6.140625" style="13" customWidth="1"/>
    <col min="14343" max="14343" width="4.85546875" style="13" customWidth="1"/>
    <col min="14344" max="14344" width="5.140625" style="13" customWidth="1"/>
    <col min="14345" max="14345" width="4.7109375" style="13" customWidth="1"/>
    <col min="14346" max="14346" width="7.28515625" style="13" customWidth="1"/>
    <col min="14347" max="14347" width="4.42578125" style="13" customWidth="1"/>
    <col min="14348" max="14348" width="5.85546875" style="13" customWidth="1"/>
    <col min="14349" max="14349" width="5.140625" style="13" customWidth="1"/>
    <col min="14350" max="14350" width="6.5703125" style="13" customWidth="1"/>
    <col min="14351" max="14351" width="7.5703125" style="13" customWidth="1"/>
    <col min="14352" max="14352" width="12" style="13" customWidth="1"/>
    <col min="14353" max="14353" width="11.140625" style="13" customWidth="1"/>
    <col min="14354" max="14354" width="11" style="13" customWidth="1"/>
    <col min="14355" max="14355" width="10.28515625" style="13" customWidth="1"/>
    <col min="14356" max="14356" width="96.42578125" style="13" customWidth="1"/>
    <col min="14357" max="14406" width="10.28515625" style="13" customWidth="1"/>
    <col min="14407" max="14592" width="10.28515625" style="13"/>
    <col min="14593" max="14593" width="5.42578125" style="13" customWidth="1"/>
    <col min="14594" max="14594" width="21.140625" style="13" customWidth="1"/>
    <col min="14595" max="14595" width="6" style="13" customWidth="1"/>
    <col min="14596" max="14596" width="4.7109375" style="13" customWidth="1"/>
    <col min="14597" max="14597" width="5.7109375" style="13" customWidth="1"/>
    <col min="14598" max="14598" width="6.140625" style="13" customWidth="1"/>
    <col min="14599" max="14599" width="4.85546875" style="13" customWidth="1"/>
    <col min="14600" max="14600" width="5.140625" style="13" customWidth="1"/>
    <col min="14601" max="14601" width="4.7109375" style="13" customWidth="1"/>
    <col min="14602" max="14602" width="7.28515625" style="13" customWidth="1"/>
    <col min="14603" max="14603" width="4.42578125" style="13" customWidth="1"/>
    <col min="14604" max="14604" width="5.85546875" style="13" customWidth="1"/>
    <col min="14605" max="14605" width="5.140625" style="13" customWidth="1"/>
    <col min="14606" max="14606" width="6.5703125" style="13" customWidth="1"/>
    <col min="14607" max="14607" width="7.5703125" style="13" customWidth="1"/>
    <col min="14608" max="14608" width="12" style="13" customWidth="1"/>
    <col min="14609" max="14609" width="11.140625" style="13" customWidth="1"/>
    <col min="14610" max="14610" width="11" style="13" customWidth="1"/>
    <col min="14611" max="14611" width="10.28515625" style="13" customWidth="1"/>
    <col min="14612" max="14612" width="96.42578125" style="13" customWidth="1"/>
    <col min="14613" max="14662" width="10.28515625" style="13" customWidth="1"/>
    <col min="14663" max="14848" width="10.28515625" style="13"/>
    <col min="14849" max="14849" width="5.42578125" style="13" customWidth="1"/>
    <col min="14850" max="14850" width="21.140625" style="13" customWidth="1"/>
    <col min="14851" max="14851" width="6" style="13" customWidth="1"/>
    <col min="14852" max="14852" width="4.7109375" style="13" customWidth="1"/>
    <col min="14853" max="14853" width="5.7109375" style="13" customWidth="1"/>
    <col min="14854" max="14854" width="6.140625" style="13" customWidth="1"/>
    <col min="14855" max="14855" width="4.85546875" style="13" customWidth="1"/>
    <col min="14856" max="14856" width="5.140625" style="13" customWidth="1"/>
    <col min="14857" max="14857" width="4.7109375" style="13" customWidth="1"/>
    <col min="14858" max="14858" width="7.28515625" style="13" customWidth="1"/>
    <col min="14859" max="14859" width="4.42578125" style="13" customWidth="1"/>
    <col min="14860" max="14860" width="5.85546875" style="13" customWidth="1"/>
    <col min="14861" max="14861" width="5.140625" style="13" customWidth="1"/>
    <col min="14862" max="14862" width="6.5703125" style="13" customWidth="1"/>
    <col min="14863" max="14863" width="7.5703125" style="13" customWidth="1"/>
    <col min="14864" max="14864" width="12" style="13" customWidth="1"/>
    <col min="14865" max="14865" width="11.140625" style="13" customWidth="1"/>
    <col min="14866" max="14866" width="11" style="13" customWidth="1"/>
    <col min="14867" max="14867" width="10.28515625" style="13" customWidth="1"/>
    <col min="14868" max="14868" width="96.42578125" style="13" customWidth="1"/>
    <col min="14869" max="14918" width="10.28515625" style="13" customWidth="1"/>
    <col min="14919" max="15104" width="10.28515625" style="13"/>
    <col min="15105" max="15105" width="5.42578125" style="13" customWidth="1"/>
    <col min="15106" max="15106" width="21.140625" style="13" customWidth="1"/>
    <col min="15107" max="15107" width="6" style="13" customWidth="1"/>
    <col min="15108" max="15108" width="4.7109375" style="13" customWidth="1"/>
    <col min="15109" max="15109" width="5.7109375" style="13" customWidth="1"/>
    <col min="15110" max="15110" width="6.140625" style="13" customWidth="1"/>
    <col min="15111" max="15111" width="4.85546875" style="13" customWidth="1"/>
    <col min="15112" max="15112" width="5.140625" style="13" customWidth="1"/>
    <col min="15113" max="15113" width="4.7109375" style="13" customWidth="1"/>
    <col min="15114" max="15114" width="7.28515625" style="13" customWidth="1"/>
    <col min="15115" max="15115" width="4.42578125" style="13" customWidth="1"/>
    <col min="15116" max="15116" width="5.85546875" style="13" customWidth="1"/>
    <col min="15117" max="15117" width="5.140625" style="13" customWidth="1"/>
    <col min="15118" max="15118" width="6.5703125" style="13" customWidth="1"/>
    <col min="15119" max="15119" width="7.5703125" style="13" customWidth="1"/>
    <col min="15120" max="15120" width="12" style="13" customWidth="1"/>
    <col min="15121" max="15121" width="11.140625" style="13" customWidth="1"/>
    <col min="15122" max="15122" width="11" style="13" customWidth="1"/>
    <col min="15123" max="15123" width="10.28515625" style="13" customWidth="1"/>
    <col min="15124" max="15124" width="96.42578125" style="13" customWidth="1"/>
    <col min="15125" max="15174" width="10.28515625" style="13" customWidth="1"/>
    <col min="15175" max="15360" width="10.28515625" style="13"/>
    <col min="15361" max="15361" width="5.42578125" style="13" customWidth="1"/>
    <col min="15362" max="15362" width="21.140625" style="13" customWidth="1"/>
    <col min="15363" max="15363" width="6" style="13" customWidth="1"/>
    <col min="15364" max="15364" width="4.7109375" style="13" customWidth="1"/>
    <col min="15365" max="15365" width="5.7109375" style="13" customWidth="1"/>
    <col min="15366" max="15366" width="6.140625" style="13" customWidth="1"/>
    <col min="15367" max="15367" width="4.85546875" style="13" customWidth="1"/>
    <col min="15368" max="15368" width="5.140625" style="13" customWidth="1"/>
    <col min="15369" max="15369" width="4.7109375" style="13" customWidth="1"/>
    <col min="15370" max="15370" width="7.28515625" style="13" customWidth="1"/>
    <col min="15371" max="15371" width="4.42578125" style="13" customWidth="1"/>
    <col min="15372" max="15372" width="5.85546875" style="13" customWidth="1"/>
    <col min="15373" max="15373" width="5.140625" style="13" customWidth="1"/>
    <col min="15374" max="15374" width="6.5703125" style="13" customWidth="1"/>
    <col min="15375" max="15375" width="7.5703125" style="13" customWidth="1"/>
    <col min="15376" max="15376" width="12" style="13" customWidth="1"/>
    <col min="15377" max="15377" width="11.140625" style="13" customWidth="1"/>
    <col min="15378" max="15378" width="11" style="13" customWidth="1"/>
    <col min="15379" max="15379" width="10.28515625" style="13" customWidth="1"/>
    <col min="15380" max="15380" width="96.42578125" style="13" customWidth="1"/>
    <col min="15381" max="15430" width="10.28515625" style="13" customWidth="1"/>
    <col min="15431" max="15616" width="10.28515625" style="13"/>
    <col min="15617" max="15617" width="5.42578125" style="13" customWidth="1"/>
    <col min="15618" max="15618" width="21.140625" style="13" customWidth="1"/>
    <col min="15619" max="15619" width="6" style="13" customWidth="1"/>
    <col min="15620" max="15620" width="4.7109375" style="13" customWidth="1"/>
    <col min="15621" max="15621" width="5.7109375" style="13" customWidth="1"/>
    <col min="15622" max="15622" width="6.140625" style="13" customWidth="1"/>
    <col min="15623" max="15623" width="4.85546875" style="13" customWidth="1"/>
    <col min="15624" max="15624" width="5.140625" style="13" customWidth="1"/>
    <col min="15625" max="15625" width="4.7109375" style="13" customWidth="1"/>
    <col min="15626" max="15626" width="7.28515625" style="13" customWidth="1"/>
    <col min="15627" max="15627" width="4.42578125" style="13" customWidth="1"/>
    <col min="15628" max="15628" width="5.85546875" style="13" customWidth="1"/>
    <col min="15629" max="15629" width="5.140625" style="13" customWidth="1"/>
    <col min="15630" max="15630" width="6.5703125" style="13" customWidth="1"/>
    <col min="15631" max="15631" width="7.5703125" style="13" customWidth="1"/>
    <col min="15632" max="15632" width="12" style="13" customWidth="1"/>
    <col min="15633" max="15633" width="11.140625" style="13" customWidth="1"/>
    <col min="15634" max="15634" width="11" style="13" customWidth="1"/>
    <col min="15635" max="15635" width="10.28515625" style="13" customWidth="1"/>
    <col min="15636" max="15636" width="96.42578125" style="13" customWidth="1"/>
    <col min="15637" max="15686" width="10.28515625" style="13" customWidth="1"/>
    <col min="15687" max="15872" width="10.28515625" style="13"/>
    <col min="15873" max="15873" width="5.42578125" style="13" customWidth="1"/>
    <col min="15874" max="15874" width="21.140625" style="13" customWidth="1"/>
    <col min="15875" max="15875" width="6" style="13" customWidth="1"/>
    <col min="15876" max="15876" width="4.7109375" style="13" customWidth="1"/>
    <col min="15877" max="15877" width="5.7109375" style="13" customWidth="1"/>
    <col min="15878" max="15878" width="6.140625" style="13" customWidth="1"/>
    <col min="15879" max="15879" width="4.85546875" style="13" customWidth="1"/>
    <col min="15880" max="15880" width="5.140625" style="13" customWidth="1"/>
    <col min="15881" max="15881" width="4.7109375" style="13" customWidth="1"/>
    <col min="15882" max="15882" width="7.28515625" style="13" customWidth="1"/>
    <col min="15883" max="15883" width="4.42578125" style="13" customWidth="1"/>
    <col min="15884" max="15884" width="5.85546875" style="13" customWidth="1"/>
    <col min="15885" max="15885" width="5.140625" style="13" customWidth="1"/>
    <col min="15886" max="15886" width="6.5703125" style="13" customWidth="1"/>
    <col min="15887" max="15887" width="7.5703125" style="13" customWidth="1"/>
    <col min="15888" max="15888" width="12" style="13" customWidth="1"/>
    <col min="15889" max="15889" width="11.140625" style="13" customWidth="1"/>
    <col min="15890" max="15890" width="11" style="13" customWidth="1"/>
    <col min="15891" max="15891" width="10.28515625" style="13" customWidth="1"/>
    <col min="15892" max="15892" width="96.42578125" style="13" customWidth="1"/>
    <col min="15893" max="15942" width="10.28515625" style="13" customWidth="1"/>
    <col min="15943" max="16128" width="10.28515625" style="13"/>
    <col min="16129" max="16129" width="5.42578125" style="13" customWidth="1"/>
    <col min="16130" max="16130" width="21.140625" style="13" customWidth="1"/>
    <col min="16131" max="16131" width="6" style="13" customWidth="1"/>
    <col min="16132" max="16132" width="4.7109375" style="13" customWidth="1"/>
    <col min="16133" max="16133" width="5.7109375" style="13" customWidth="1"/>
    <col min="16134" max="16134" width="6.140625" style="13" customWidth="1"/>
    <col min="16135" max="16135" width="4.85546875" style="13" customWidth="1"/>
    <col min="16136" max="16136" width="5.140625" style="13" customWidth="1"/>
    <col min="16137" max="16137" width="4.7109375" style="13" customWidth="1"/>
    <col min="16138" max="16138" width="7.28515625" style="13" customWidth="1"/>
    <col min="16139" max="16139" width="4.42578125" style="13" customWidth="1"/>
    <col min="16140" max="16140" width="5.85546875" style="13" customWidth="1"/>
    <col min="16141" max="16141" width="5.140625" style="13" customWidth="1"/>
    <col min="16142" max="16142" width="6.5703125" style="13" customWidth="1"/>
    <col min="16143" max="16143" width="7.5703125" style="13" customWidth="1"/>
    <col min="16144" max="16144" width="12" style="13" customWidth="1"/>
    <col min="16145" max="16145" width="11.140625" style="13" customWidth="1"/>
    <col min="16146" max="16146" width="11" style="13" customWidth="1"/>
    <col min="16147" max="16147" width="10.28515625" style="13" customWidth="1"/>
    <col min="16148" max="16148" width="96.42578125" style="13" customWidth="1"/>
    <col min="16149" max="16198" width="10.28515625" style="13" customWidth="1"/>
    <col min="16199" max="16384" width="10.28515625" style="13"/>
  </cols>
  <sheetData>
    <row r="1" spans="1:71" s="9" customFormat="1" ht="24" customHeight="1" x14ac:dyDescent="0.25">
      <c r="A1" s="1" t="s">
        <v>0</v>
      </c>
      <c r="B1" s="2"/>
      <c r="C1" s="3"/>
      <c r="D1" s="3"/>
      <c r="E1" s="3"/>
      <c r="F1" s="4"/>
      <c r="G1" s="5"/>
      <c r="H1" s="6"/>
      <c r="I1" s="6"/>
      <c r="J1" s="6"/>
      <c r="K1" s="6"/>
      <c r="L1" s="6"/>
      <c r="M1" s="6"/>
      <c r="N1" s="2"/>
      <c r="O1" s="2"/>
      <c r="P1" s="2"/>
      <c r="Q1" s="2"/>
      <c r="R1" s="2"/>
      <c r="S1" s="2"/>
      <c r="T1" s="291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</row>
    <row r="2" spans="1:71" s="9" customFormat="1" ht="24" customHeight="1" x14ac:dyDescent="0.25">
      <c r="A2" s="1" t="s">
        <v>1</v>
      </c>
      <c r="B2" s="2"/>
      <c r="C2" s="3"/>
      <c r="D2" s="3"/>
      <c r="E2" s="3"/>
      <c r="F2" s="4"/>
      <c r="G2" s="5"/>
      <c r="H2" s="6"/>
      <c r="I2" s="6"/>
      <c r="J2" s="6"/>
      <c r="K2" s="6"/>
      <c r="L2" s="6"/>
      <c r="M2" s="6"/>
      <c r="N2" s="2"/>
      <c r="O2" s="10"/>
      <c r="P2" s="2"/>
      <c r="Q2" s="2"/>
      <c r="R2" s="2"/>
      <c r="S2" s="2"/>
      <c r="T2" s="291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1" ht="26.25" customHeight="1" thickBot="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</row>
    <row r="4" spans="1:71" s="9" customFormat="1" ht="18" customHeight="1" thickTop="1" x14ac:dyDescent="0.15">
      <c r="A4" s="316" t="s">
        <v>3</v>
      </c>
      <c r="B4" s="319" t="s">
        <v>4</v>
      </c>
      <c r="C4" s="319" t="s">
        <v>5</v>
      </c>
      <c r="D4" s="321" t="s">
        <v>6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2" t="s">
        <v>7</v>
      </c>
      <c r="P4" s="319" t="s">
        <v>8</v>
      </c>
      <c r="Q4" s="319" t="s">
        <v>9</v>
      </c>
      <c r="R4" s="319" t="s">
        <v>10</v>
      </c>
      <c r="S4" s="325" t="s">
        <v>11</v>
      </c>
      <c r="T4" s="305" t="s">
        <v>12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1" s="9" customFormat="1" ht="24" customHeight="1" x14ac:dyDescent="0.15">
      <c r="A5" s="317"/>
      <c r="B5" s="320"/>
      <c r="C5" s="320"/>
      <c r="D5" s="308" t="s">
        <v>13</v>
      </c>
      <c r="E5" s="308" t="s">
        <v>14</v>
      </c>
      <c r="F5" s="310" t="s">
        <v>15</v>
      </c>
      <c r="G5" s="311" t="s">
        <v>16</v>
      </c>
      <c r="H5" s="310" t="s">
        <v>17</v>
      </c>
      <c r="I5" s="312" t="s">
        <v>18</v>
      </c>
      <c r="J5" s="312"/>
      <c r="K5" s="313" t="s">
        <v>19</v>
      </c>
      <c r="L5" s="314"/>
      <c r="M5" s="308" t="s">
        <v>20</v>
      </c>
      <c r="N5" s="308" t="s">
        <v>21</v>
      </c>
      <c r="O5" s="323"/>
      <c r="P5" s="320"/>
      <c r="Q5" s="320"/>
      <c r="R5" s="320"/>
      <c r="S5" s="326"/>
      <c r="T5" s="306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1" s="16" customFormat="1" ht="38.25" customHeight="1" x14ac:dyDescent="0.15">
      <c r="A6" s="318"/>
      <c r="B6" s="309"/>
      <c r="C6" s="309"/>
      <c r="D6" s="309"/>
      <c r="E6" s="309"/>
      <c r="F6" s="310"/>
      <c r="G6" s="311"/>
      <c r="H6" s="310"/>
      <c r="I6" s="15" t="s">
        <v>22</v>
      </c>
      <c r="J6" s="15" t="s">
        <v>23</v>
      </c>
      <c r="K6" s="15" t="s">
        <v>22</v>
      </c>
      <c r="L6" s="15" t="s">
        <v>23</v>
      </c>
      <c r="M6" s="309"/>
      <c r="N6" s="309"/>
      <c r="O6" s="324"/>
      <c r="P6" s="309"/>
      <c r="Q6" s="309"/>
      <c r="R6" s="309"/>
      <c r="S6" s="327"/>
      <c r="T6" s="307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s="8" customFormat="1" x14ac:dyDescent="0.2">
      <c r="A7" s="17" t="s">
        <v>24</v>
      </c>
      <c r="B7" s="18" t="s">
        <v>25</v>
      </c>
      <c r="C7" s="19"/>
      <c r="D7" s="19"/>
      <c r="E7" s="19"/>
      <c r="F7" s="19"/>
      <c r="G7" s="20"/>
      <c r="H7" s="19"/>
      <c r="I7" s="19"/>
      <c r="J7" s="19"/>
      <c r="K7" s="19"/>
      <c r="L7" s="19"/>
      <c r="M7" s="21"/>
      <c r="N7" s="19"/>
      <c r="O7" s="22"/>
      <c r="P7" s="19"/>
      <c r="Q7" s="19"/>
      <c r="R7" s="23"/>
      <c r="S7" s="24"/>
      <c r="T7" s="290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71" s="12" customFormat="1" ht="15.75" customHeight="1" x14ac:dyDescent="0.2">
      <c r="A8" s="25">
        <v>1</v>
      </c>
      <c r="B8" s="26" t="s">
        <v>26</v>
      </c>
      <c r="C8" s="27">
        <v>5.42</v>
      </c>
      <c r="D8" s="27">
        <v>0.7</v>
      </c>
      <c r="E8" s="27">
        <v>0.3</v>
      </c>
      <c r="F8" s="27">
        <v>0.3</v>
      </c>
      <c r="G8" s="28"/>
      <c r="H8" s="27"/>
      <c r="I8" s="27">
        <v>60</v>
      </c>
      <c r="J8" s="29">
        <f>(C8+D8+L8)*I8/100</f>
        <v>3.6719999999999997</v>
      </c>
      <c r="K8" s="30"/>
      <c r="L8" s="31"/>
      <c r="M8" s="32">
        <v>0.3</v>
      </c>
      <c r="N8" s="33">
        <f>(D8+E8+F8+H8+G8+J8+L8+M8)</f>
        <v>5.2719999999999994</v>
      </c>
      <c r="O8" s="33">
        <f>N8+C8</f>
        <v>10.692</v>
      </c>
      <c r="P8" s="34">
        <f>O8*1390000</f>
        <v>14861880</v>
      </c>
      <c r="Q8" s="34">
        <f>(C8+D8+L8)*1390000*9.5%</f>
        <v>808146</v>
      </c>
      <c r="R8" s="34">
        <f>P8-Q8</f>
        <v>14053734</v>
      </c>
      <c r="S8" s="35"/>
      <c r="T8" s="293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</row>
    <row r="9" spans="1:71" s="12" customFormat="1" ht="15.75" customHeight="1" x14ac:dyDescent="0.2">
      <c r="A9" s="36">
        <v>2</v>
      </c>
      <c r="B9" s="37" t="s">
        <v>27</v>
      </c>
      <c r="C9" s="38">
        <v>4.4000000000000004</v>
      </c>
      <c r="D9" s="39">
        <v>0.5</v>
      </c>
      <c r="E9" s="39">
        <v>0.3</v>
      </c>
      <c r="F9" s="39"/>
      <c r="G9" s="40"/>
      <c r="H9" s="39"/>
      <c r="I9" s="39">
        <v>60</v>
      </c>
      <c r="J9" s="41">
        <f>(C9+D9+L9)*I9/100</f>
        <v>2.94</v>
      </c>
      <c r="K9" s="42"/>
      <c r="L9" s="43"/>
      <c r="M9" s="44">
        <v>0.3</v>
      </c>
      <c r="N9" s="45">
        <f t="shared" ref="N9:N36" si="0">(D9+E9+F9+H9+G9+J9+L9+M9)</f>
        <v>4.04</v>
      </c>
      <c r="O9" s="45">
        <f>N9+C9</f>
        <v>8.4400000000000013</v>
      </c>
      <c r="P9" s="46">
        <f>O9*1390000</f>
        <v>11731600.000000002</v>
      </c>
      <c r="Q9" s="46">
        <f>(C9+D9+L9)*1390000*9.5%</f>
        <v>647045.00000000012</v>
      </c>
      <c r="R9" s="46">
        <f>P9-Q9</f>
        <v>11084555.000000002</v>
      </c>
      <c r="S9" s="47"/>
      <c r="T9" s="293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</row>
    <row r="10" spans="1:71" s="12" customFormat="1" ht="15.75" customHeight="1" x14ac:dyDescent="0.2">
      <c r="A10" s="36">
        <v>3</v>
      </c>
      <c r="B10" s="48" t="s">
        <v>28</v>
      </c>
      <c r="C10" s="39">
        <v>4.9800000000000004</v>
      </c>
      <c r="D10" s="39">
        <v>0.5</v>
      </c>
      <c r="E10" s="49">
        <v>0.3</v>
      </c>
      <c r="F10" s="50"/>
      <c r="G10" s="40">
        <v>0.2</v>
      </c>
      <c r="H10" s="51">
        <v>0.4</v>
      </c>
      <c r="I10" s="39">
        <v>40</v>
      </c>
      <c r="J10" s="41">
        <f>(C10+D10+L10)*I10/100</f>
        <v>2.1920000000000002</v>
      </c>
      <c r="K10" s="52"/>
      <c r="L10" s="41"/>
      <c r="M10" s="39">
        <v>0.3</v>
      </c>
      <c r="N10" s="45">
        <f t="shared" si="0"/>
        <v>3.8920000000000003</v>
      </c>
      <c r="O10" s="45">
        <f>N10+C10</f>
        <v>8.8719999999999999</v>
      </c>
      <c r="P10" s="46">
        <f>O10*1390000</f>
        <v>12332080</v>
      </c>
      <c r="Q10" s="46">
        <f>(C10+D10+L10)*1390000*9.5%</f>
        <v>723634.00000000012</v>
      </c>
      <c r="R10" s="46">
        <f>P10-Q10</f>
        <v>11608446</v>
      </c>
      <c r="S10" s="47" t="s">
        <v>29</v>
      </c>
      <c r="T10" s="294" t="s">
        <v>30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</row>
    <row r="11" spans="1:71" s="12" customFormat="1" ht="15.75" customHeight="1" x14ac:dyDescent="0.2">
      <c r="A11" s="53">
        <v>4</v>
      </c>
      <c r="B11" s="54" t="s">
        <v>31</v>
      </c>
      <c r="C11" s="55">
        <v>5.76</v>
      </c>
      <c r="D11" s="55">
        <v>0.5</v>
      </c>
      <c r="E11" s="56">
        <v>0.3</v>
      </c>
      <c r="F11" s="55"/>
      <c r="G11" s="57"/>
      <c r="H11" s="55"/>
      <c r="I11" s="55">
        <v>40</v>
      </c>
      <c r="J11" s="58">
        <f>(C11+D11+L11)*I11/100</f>
        <v>2.5039999999999996</v>
      </c>
      <c r="K11" s="59"/>
      <c r="L11" s="60"/>
      <c r="M11" s="61"/>
      <c r="N11" s="62">
        <f t="shared" si="0"/>
        <v>3.3039999999999994</v>
      </c>
      <c r="O11" s="62">
        <f>N11+C11</f>
        <v>9.0640000000000001</v>
      </c>
      <c r="P11" s="63">
        <f>O11*1390000</f>
        <v>12598960</v>
      </c>
      <c r="Q11" s="63">
        <f>(C11+D11+L11)*1390000*9.5%</f>
        <v>826633</v>
      </c>
      <c r="R11" s="63">
        <f>P11-Q11</f>
        <v>11772327</v>
      </c>
      <c r="S11" s="64"/>
      <c r="T11" s="293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</row>
    <row r="12" spans="1:71" s="12" customFormat="1" ht="15.75" customHeight="1" x14ac:dyDescent="0.2">
      <c r="A12" s="65" t="s">
        <v>32</v>
      </c>
      <c r="B12" s="66" t="s">
        <v>33</v>
      </c>
      <c r="C12" s="67"/>
      <c r="D12" s="67"/>
      <c r="E12" s="68"/>
      <c r="F12" s="67"/>
      <c r="G12" s="69"/>
      <c r="H12" s="67"/>
      <c r="I12" s="67"/>
      <c r="J12" s="70"/>
      <c r="K12" s="71"/>
      <c r="L12" s="72"/>
      <c r="M12" s="73"/>
      <c r="N12" s="74"/>
      <c r="O12" s="74"/>
      <c r="P12" s="75"/>
      <c r="Q12" s="75"/>
      <c r="R12" s="75"/>
      <c r="S12" s="76"/>
      <c r="T12" s="293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</row>
    <row r="13" spans="1:71" ht="15.75" customHeight="1" x14ac:dyDescent="0.2">
      <c r="A13" s="77">
        <v>1</v>
      </c>
      <c r="B13" s="78" t="s">
        <v>34</v>
      </c>
      <c r="C13" s="79">
        <v>3.99</v>
      </c>
      <c r="D13" s="79">
        <v>0.4</v>
      </c>
      <c r="E13" s="80">
        <v>0.3</v>
      </c>
      <c r="F13" s="79">
        <v>0.2</v>
      </c>
      <c r="G13" s="81"/>
      <c r="H13" s="79"/>
      <c r="I13" s="79">
        <v>20</v>
      </c>
      <c r="J13" s="82">
        <f t="shared" ref="J13:J20" si="1">(C13+D13+L13)*I13/100</f>
        <v>0.87800000000000011</v>
      </c>
      <c r="K13" s="83"/>
      <c r="L13" s="82"/>
      <c r="M13" s="84">
        <v>0.3</v>
      </c>
      <c r="N13" s="33">
        <f t="shared" si="0"/>
        <v>2.0779999999999998</v>
      </c>
      <c r="O13" s="85">
        <f t="shared" ref="O13:O20" si="2">N13+C13</f>
        <v>6.0679999999999996</v>
      </c>
      <c r="P13" s="86">
        <f t="shared" ref="P13:P20" si="3">O13*1390000</f>
        <v>8434520</v>
      </c>
      <c r="Q13" s="86">
        <f t="shared" ref="Q13:Q20" si="4">(C13+D13+L13)*1390000*9.5%</f>
        <v>579699.50000000012</v>
      </c>
      <c r="R13" s="86">
        <f t="shared" ref="R13:R20" si="5">P13-Q13</f>
        <v>7854820.5</v>
      </c>
      <c r="S13" s="87"/>
      <c r="T13" s="293"/>
    </row>
    <row r="14" spans="1:71" ht="15.75" customHeight="1" x14ac:dyDescent="0.2">
      <c r="A14" s="77">
        <v>2</v>
      </c>
      <c r="B14" s="48" t="s">
        <v>35</v>
      </c>
      <c r="C14" s="38">
        <v>3</v>
      </c>
      <c r="D14" s="39">
        <v>0.3</v>
      </c>
      <c r="E14" s="49">
        <v>0.3</v>
      </c>
      <c r="F14" s="49"/>
      <c r="G14" s="40"/>
      <c r="H14" s="51"/>
      <c r="I14" s="40">
        <v>20</v>
      </c>
      <c r="J14" s="41">
        <f>(C14+D14+L14)*I14/100</f>
        <v>0.66</v>
      </c>
      <c r="K14" s="88"/>
      <c r="L14" s="41"/>
      <c r="M14" s="39"/>
      <c r="N14" s="45">
        <f t="shared" si="0"/>
        <v>1.26</v>
      </c>
      <c r="O14" s="45">
        <f>N14+C14</f>
        <v>4.26</v>
      </c>
      <c r="P14" s="46">
        <f>O14*1390000</f>
        <v>5921400</v>
      </c>
      <c r="Q14" s="46">
        <f>(C14+D14+L14)*1390000*9.5%</f>
        <v>435765</v>
      </c>
      <c r="R14" s="46">
        <f>P14-Q14</f>
        <v>5485635</v>
      </c>
      <c r="S14" s="87" t="s">
        <v>29</v>
      </c>
      <c r="T14" s="294" t="s">
        <v>36</v>
      </c>
    </row>
    <row r="15" spans="1:71" ht="15.75" customHeight="1" x14ac:dyDescent="0.2">
      <c r="A15" s="36">
        <v>3</v>
      </c>
      <c r="B15" s="37" t="s">
        <v>37</v>
      </c>
      <c r="C15" s="38">
        <v>3.03</v>
      </c>
      <c r="D15" s="39">
        <v>0.3</v>
      </c>
      <c r="E15" s="49">
        <v>0.3</v>
      </c>
      <c r="F15" s="39"/>
      <c r="G15" s="40"/>
      <c r="H15" s="39"/>
      <c r="I15" s="49">
        <v>20</v>
      </c>
      <c r="J15" s="41">
        <f t="shared" si="1"/>
        <v>0.66599999999999993</v>
      </c>
      <c r="K15" s="42"/>
      <c r="L15" s="43"/>
      <c r="M15" s="44"/>
      <c r="N15" s="45">
        <f t="shared" si="0"/>
        <v>1.266</v>
      </c>
      <c r="O15" s="45">
        <f t="shared" si="2"/>
        <v>4.2959999999999994</v>
      </c>
      <c r="P15" s="46">
        <f t="shared" si="3"/>
        <v>5971439.9999999991</v>
      </c>
      <c r="Q15" s="46">
        <f t="shared" si="4"/>
        <v>439726.49999999994</v>
      </c>
      <c r="R15" s="46">
        <f t="shared" si="5"/>
        <v>5531713.4999999991</v>
      </c>
      <c r="S15" s="47"/>
      <c r="T15" s="293"/>
    </row>
    <row r="16" spans="1:71" s="89" customFormat="1" ht="15.75" customHeight="1" x14ac:dyDescent="0.2">
      <c r="A16" s="77">
        <v>4</v>
      </c>
      <c r="B16" s="37" t="s">
        <v>38</v>
      </c>
      <c r="C16" s="39">
        <v>2.86</v>
      </c>
      <c r="D16" s="39"/>
      <c r="E16" s="39">
        <v>0.3</v>
      </c>
      <c r="F16" s="39"/>
      <c r="G16" s="40">
        <v>0.2</v>
      </c>
      <c r="H16" s="39"/>
      <c r="I16" s="39">
        <v>20</v>
      </c>
      <c r="J16" s="41">
        <f t="shared" si="1"/>
        <v>0.57199999999999995</v>
      </c>
      <c r="K16" s="42"/>
      <c r="L16" s="43"/>
      <c r="M16" s="44"/>
      <c r="N16" s="45">
        <f t="shared" si="0"/>
        <v>1.0720000000000001</v>
      </c>
      <c r="O16" s="45">
        <f t="shared" si="2"/>
        <v>3.9319999999999999</v>
      </c>
      <c r="P16" s="46">
        <f t="shared" si="3"/>
        <v>5465480</v>
      </c>
      <c r="Q16" s="46">
        <f t="shared" si="4"/>
        <v>377663</v>
      </c>
      <c r="R16" s="46">
        <f t="shared" si="5"/>
        <v>5087817</v>
      </c>
      <c r="S16" s="47"/>
      <c r="T16" s="293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20" ht="15.75" customHeight="1" x14ac:dyDescent="0.2">
      <c r="A17" s="36">
        <v>5</v>
      </c>
      <c r="B17" s="37" t="s">
        <v>39</v>
      </c>
      <c r="C17" s="38">
        <v>2.66</v>
      </c>
      <c r="D17" s="39"/>
      <c r="E17" s="49">
        <v>0.3</v>
      </c>
      <c r="F17" s="39"/>
      <c r="G17" s="40"/>
      <c r="H17" s="39"/>
      <c r="I17" s="49">
        <v>20</v>
      </c>
      <c r="J17" s="41">
        <f t="shared" si="1"/>
        <v>0.53200000000000003</v>
      </c>
      <c r="K17" s="42"/>
      <c r="L17" s="41"/>
      <c r="M17" s="51"/>
      <c r="N17" s="45">
        <f t="shared" si="0"/>
        <v>0.83200000000000007</v>
      </c>
      <c r="O17" s="45">
        <f t="shared" si="2"/>
        <v>3.492</v>
      </c>
      <c r="P17" s="46">
        <f t="shared" si="3"/>
        <v>4853880</v>
      </c>
      <c r="Q17" s="46">
        <f t="shared" si="4"/>
        <v>351253</v>
      </c>
      <c r="R17" s="46">
        <f t="shared" si="5"/>
        <v>4502627</v>
      </c>
      <c r="S17" s="47"/>
      <c r="T17" s="293"/>
    </row>
    <row r="18" spans="1:20" ht="15.75" customHeight="1" x14ac:dyDescent="0.2">
      <c r="A18" s="77">
        <v>6</v>
      </c>
      <c r="B18" s="37" t="s">
        <v>40</v>
      </c>
      <c r="C18" s="39">
        <v>2.72</v>
      </c>
      <c r="D18" s="39"/>
      <c r="E18" s="39">
        <v>0.3</v>
      </c>
      <c r="F18" s="39"/>
      <c r="G18" s="40"/>
      <c r="H18" s="39"/>
      <c r="I18" s="39">
        <v>20</v>
      </c>
      <c r="J18" s="41">
        <f t="shared" si="1"/>
        <v>0.54400000000000004</v>
      </c>
      <c r="K18" s="42"/>
      <c r="L18" s="43"/>
      <c r="M18" s="44"/>
      <c r="N18" s="45">
        <f t="shared" si="0"/>
        <v>0.84400000000000008</v>
      </c>
      <c r="O18" s="45">
        <f t="shared" si="2"/>
        <v>3.5640000000000001</v>
      </c>
      <c r="P18" s="46">
        <f t="shared" si="3"/>
        <v>4953960</v>
      </c>
      <c r="Q18" s="46">
        <f t="shared" si="4"/>
        <v>359176.00000000006</v>
      </c>
      <c r="R18" s="46">
        <f t="shared" si="5"/>
        <v>4594784</v>
      </c>
      <c r="S18" s="47"/>
      <c r="T18" s="293"/>
    </row>
    <row r="19" spans="1:20" ht="15.75" customHeight="1" x14ac:dyDescent="0.2">
      <c r="A19" s="36">
        <v>7</v>
      </c>
      <c r="B19" s="48" t="s">
        <v>41</v>
      </c>
      <c r="C19" s="38">
        <v>2.72</v>
      </c>
      <c r="D19" s="39"/>
      <c r="E19" s="49">
        <v>0.3</v>
      </c>
      <c r="F19" s="50"/>
      <c r="G19" s="40"/>
      <c r="H19" s="51"/>
      <c r="I19" s="49">
        <v>20</v>
      </c>
      <c r="J19" s="41">
        <f>(C19+D19+L19)*I19/100</f>
        <v>0.54400000000000004</v>
      </c>
      <c r="K19" s="88"/>
      <c r="L19" s="41"/>
      <c r="M19" s="39"/>
      <c r="N19" s="45">
        <f t="shared" si="0"/>
        <v>0.84400000000000008</v>
      </c>
      <c r="O19" s="45">
        <f>N19+C19</f>
        <v>3.5640000000000001</v>
      </c>
      <c r="P19" s="46">
        <f>O19*1390000</f>
        <v>4953960</v>
      </c>
      <c r="Q19" s="46">
        <f>(C19+D19+L19)*1390000*9.5%</f>
        <v>359176.00000000006</v>
      </c>
      <c r="R19" s="46">
        <f>P19-Q19</f>
        <v>4594784</v>
      </c>
      <c r="S19" s="87" t="s">
        <v>29</v>
      </c>
      <c r="T19" s="294" t="s">
        <v>36</v>
      </c>
    </row>
    <row r="20" spans="1:20" ht="15.75" customHeight="1" x14ac:dyDescent="0.2">
      <c r="A20" s="77">
        <v>8</v>
      </c>
      <c r="B20" s="90" t="s">
        <v>42</v>
      </c>
      <c r="C20" s="91">
        <v>2.34</v>
      </c>
      <c r="D20" s="92"/>
      <c r="E20" s="92">
        <v>0.3</v>
      </c>
      <c r="F20" s="93"/>
      <c r="G20" s="92"/>
      <c r="H20" s="94"/>
      <c r="I20" s="92">
        <v>20</v>
      </c>
      <c r="J20" s="95">
        <f t="shared" si="1"/>
        <v>0.46799999999999997</v>
      </c>
      <c r="K20" s="96"/>
      <c r="L20" s="95"/>
      <c r="M20" s="92"/>
      <c r="N20" s="62">
        <f t="shared" si="0"/>
        <v>0.76800000000000002</v>
      </c>
      <c r="O20" s="97">
        <f t="shared" si="2"/>
        <v>3.1079999999999997</v>
      </c>
      <c r="P20" s="98">
        <f t="shared" si="3"/>
        <v>4320119.9999999991</v>
      </c>
      <c r="Q20" s="98">
        <f t="shared" si="4"/>
        <v>308997</v>
      </c>
      <c r="R20" s="98">
        <f t="shared" si="5"/>
        <v>4011122.9999999991</v>
      </c>
      <c r="S20" s="99"/>
      <c r="T20" s="293"/>
    </row>
    <row r="21" spans="1:20" ht="15.75" customHeight="1" x14ac:dyDescent="0.2">
      <c r="A21" s="65" t="s">
        <v>43</v>
      </c>
      <c r="B21" s="66" t="s">
        <v>44</v>
      </c>
      <c r="C21" s="67"/>
      <c r="D21" s="67"/>
      <c r="E21" s="67"/>
      <c r="F21" s="67"/>
      <c r="G21" s="69"/>
      <c r="H21" s="67"/>
      <c r="I21" s="67"/>
      <c r="J21" s="70"/>
      <c r="K21" s="71"/>
      <c r="L21" s="72"/>
      <c r="M21" s="73"/>
      <c r="N21" s="74"/>
      <c r="O21" s="74"/>
      <c r="P21" s="75"/>
      <c r="Q21" s="75"/>
      <c r="R21" s="75"/>
      <c r="S21" s="76"/>
      <c r="T21" s="293"/>
    </row>
    <row r="22" spans="1:20" ht="15.75" customHeight="1" x14ac:dyDescent="0.2">
      <c r="A22" s="100">
        <v>1</v>
      </c>
      <c r="B22" s="26" t="s">
        <v>45</v>
      </c>
      <c r="C22" s="27">
        <v>4.0599999999999996</v>
      </c>
      <c r="D22" s="27">
        <v>0.4</v>
      </c>
      <c r="E22" s="101">
        <v>0.3</v>
      </c>
      <c r="F22" s="27"/>
      <c r="G22" s="28"/>
      <c r="H22" s="27"/>
      <c r="I22" s="27">
        <v>40</v>
      </c>
      <c r="J22" s="29">
        <f t="shared" ref="J22:J28" si="6">(C22+D22+L22)*I22/100</f>
        <v>1.88144</v>
      </c>
      <c r="K22" s="30">
        <v>6</v>
      </c>
      <c r="L22" s="29">
        <f>C22*K22/100</f>
        <v>0.24359999999999998</v>
      </c>
      <c r="M22" s="32">
        <v>0.3</v>
      </c>
      <c r="N22" s="33">
        <f t="shared" si="0"/>
        <v>3.1250399999999994</v>
      </c>
      <c r="O22" s="33">
        <f t="shared" ref="O22:O28" si="7">N22+C22</f>
        <v>7.185039999999999</v>
      </c>
      <c r="P22" s="34">
        <f t="shared" ref="P22:P28" si="8">O22*1390000</f>
        <v>9987205.5999999978</v>
      </c>
      <c r="Q22" s="34">
        <f t="shared" ref="Q22:Q28" si="9">(C22+D22+L22)*1390000*9.5%</f>
        <v>621110.38</v>
      </c>
      <c r="R22" s="34">
        <f t="shared" ref="R22:R28" si="10">P22-Q22</f>
        <v>9366095.2199999969</v>
      </c>
      <c r="S22" s="35"/>
      <c r="T22" s="293"/>
    </row>
    <row r="23" spans="1:20" ht="15.75" customHeight="1" x14ac:dyDescent="0.2">
      <c r="A23" s="102">
        <v>2</v>
      </c>
      <c r="B23" s="37" t="s">
        <v>46</v>
      </c>
      <c r="C23" s="39">
        <v>2.91</v>
      </c>
      <c r="D23" s="39">
        <v>0.3</v>
      </c>
      <c r="E23" s="49">
        <v>0.3</v>
      </c>
      <c r="F23" s="49"/>
      <c r="G23" s="40"/>
      <c r="H23" s="49"/>
      <c r="I23" s="39">
        <v>40</v>
      </c>
      <c r="J23" s="41">
        <f t="shared" si="6"/>
        <v>1.284</v>
      </c>
      <c r="K23" s="42"/>
      <c r="L23" s="43"/>
      <c r="M23" s="44"/>
      <c r="N23" s="45">
        <f t="shared" si="0"/>
        <v>1.8839999999999999</v>
      </c>
      <c r="O23" s="45">
        <f t="shared" si="7"/>
        <v>4.7940000000000005</v>
      </c>
      <c r="P23" s="46">
        <f t="shared" si="8"/>
        <v>6663660.0000000009</v>
      </c>
      <c r="Q23" s="46">
        <f t="shared" si="9"/>
        <v>423880.5</v>
      </c>
      <c r="R23" s="46">
        <f t="shared" si="10"/>
        <v>6239779.5000000009</v>
      </c>
      <c r="S23" s="47"/>
      <c r="T23" s="293"/>
    </row>
    <row r="24" spans="1:20" ht="15.75" customHeight="1" x14ac:dyDescent="0.2">
      <c r="A24" s="102">
        <v>3</v>
      </c>
      <c r="B24" s="48" t="s">
        <v>47</v>
      </c>
      <c r="C24" s="39">
        <v>3.46</v>
      </c>
      <c r="D24" s="39">
        <v>0.3</v>
      </c>
      <c r="E24" s="39">
        <v>0.3</v>
      </c>
      <c r="F24" s="50"/>
      <c r="G24" s="40"/>
      <c r="H24" s="44"/>
      <c r="I24" s="40">
        <v>40</v>
      </c>
      <c r="J24" s="41">
        <f t="shared" si="6"/>
        <v>1.5039999999999998</v>
      </c>
      <c r="K24" s="88"/>
      <c r="L24" s="43"/>
      <c r="M24" s="39"/>
      <c r="N24" s="45">
        <f t="shared" si="0"/>
        <v>2.1039999999999996</v>
      </c>
      <c r="O24" s="45">
        <f t="shared" si="7"/>
        <v>5.5640000000000001</v>
      </c>
      <c r="P24" s="46">
        <f t="shared" si="8"/>
        <v>7733960</v>
      </c>
      <c r="Q24" s="46">
        <f t="shared" si="9"/>
        <v>496508</v>
      </c>
      <c r="R24" s="46">
        <f t="shared" si="10"/>
        <v>7237452</v>
      </c>
      <c r="S24" s="47" t="s">
        <v>29</v>
      </c>
      <c r="T24" s="294" t="s">
        <v>48</v>
      </c>
    </row>
    <row r="25" spans="1:20" ht="15.75" customHeight="1" x14ac:dyDescent="0.2">
      <c r="A25" s="102">
        <v>4</v>
      </c>
      <c r="B25" s="37" t="s">
        <v>49</v>
      </c>
      <c r="C25" s="39">
        <v>3.45</v>
      </c>
      <c r="D25" s="39"/>
      <c r="E25" s="49">
        <v>0.3</v>
      </c>
      <c r="F25" s="39"/>
      <c r="G25" s="40">
        <v>0.4</v>
      </c>
      <c r="H25" s="39"/>
      <c r="I25" s="39">
        <v>40</v>
      </c>
      <c r="J25" s="41">
        <f t="shared" si="6"/>
        <v>1.38</v>
      </c>
      <c r="K25" s="42"/>
      <c r="L25" s="38"/>
      <c r="M25" s="51"/>
      <c r="N25" s="45">
        <f t="shared" si="0"/>
        <v>2.08</v>
      </c>
      <c r="O25" s="45">
        <f t="shared" si="7"/>
        <v>5.53</v>
      </c>
      <c r="P25" s="46">
        <f t="shared" si="8"/>
        <v>7686700</v>
      </c>
      <c r="Q25" s="46">
        <f t="shared" si="9"/>
        <v>455572.5</v>
      </c>
      <c r="R25" s="46">
        <f t="shared" si="10"/>
        <v>7231127.5</v>
      </c>
      <c r="S25" s="47"/>
      <c r="T25" s="293"/>
    </row>
    <row r="26" spans="1:20" ht="15.75" customHeight="1" x14ac:dyDescent="0.2">
      <c r="A26" s="102">
        <v>5</v>
      </c>
      <c r="B26" s="37" t="s">
        <v>50</v>
      </c>
      <c r="C26" s="39">
        <v>2.25</v>
      </c>
      <c r="D26" s="39"/>
      <c r="E26" s="49">
        <v>0.3</v>
      </c>
      <c r="F26" s="39"/>
      <c r="G26" s="40">
        <v>0.2</v>
      </c>
      <c r="H26" s="39"/>
      <c r="I26" s="39">
        <v>20</v>
      </c>
      <c r="J26" s="41">
        <f t="shared" si="6"/>
        <v>0.45</v>
      </c>
      <c r="K26" s="42"/>
      <c r="L26" s="38"/>
      <c r="M26" s="51"/>
      <c r="N26" s="45">
        <f t="shared" si="0"/>
        <v>0.95</v>
      </c>
      <c r="O26" s="45">
        <f t="shared" si="7"/>
        <v>3.2</v>
      </c>
      <c r="P26" s="46">
        <f t="shared" si="8"/>
        <v>4448000</v>
      </c>
      <c r="Q26" s="46">
        <f t="shared" si="9"/>
        <v>297112.5</v>
      </c>
      <c r="R26" s="46">
        <f t="shared" si="10"/>
        <v>4150887.5</v>
      </c>
      <c r="S26" s="47" t="s">
        <v>51</v>
      </c>
      <c r="T26" s="293"/>
    </row>
    <row r="27" spans="1:20" ht="15.75" customHeight="1" x14ac:dyDescent="0.2">
      <c r="A27" s="102">
        <v>6</v>
      </c>
      <c r="B27" s="37" t="s">
        <v>52</v>
      </c>
      <c r="C27" s="39">
        <v>2.0499999999999998</v>
      </c>
      <c r="D27" s="39"/>
      <c r="E27" s="49">
        <v>0.3</v>
      </c>
      <c r="F27" s="39"/>
      <c r="G27" s="40"/>
      <c r="H27" s="39"/>
      <c r="I27" s="39">
        <v>20</v>
      </c>
      <c r="J27" s="41">
        <f t="shared" si="6"/>
        <v>0.41</v>
      </c>
      <c r="K27" s="42"/>
      <c r="L27" s="38"/>
      <c r="M27" s="51"/>
      <c r="N27" s="45">
        <f t="shared" si="0"/>
        <v>0.71</v>
      </c>
      <c r="O27" s="45">
        <f t="shared" si="7"/>
        <v>2.76</v>
      </c>
      <c r="P27" s="46">
        <f t="shared" si="8"/>
        <v>3836399.9999999995</v>
      </c>
      <c r="Q27" s="46">
        <f t="shared" si="9"/>
        <v>270702.49999999994</v>
      </c>
      <c r="R27" s="46">
        <f t="shared" si="10"/>
        <v>3565697.4999999995</v>
      </c>
      <c r="S27" s="47" t="s">
        <v>51</v>
      </c>
      <c r="T27" s="293"/>
    </row>
    <row r="28" spans="1:20" ht="15.75" customHeight="1" x14ac:dyDescent="0.2">
      <c r="A28" s="103">
        <v>7</v>
      </c>
      <c r="B28" s="54" t="s">
        <v>53</v>
      </c>
      <c r="C28" s="55">
        <v>2.34</v>
      </c>
      <c r="D28" s="55"/>
      <c r="E28" s="56"/>
      <c r="F28" s="55"/>
      <c r="G28" s="57"/>
      <c r="H28" s="55"/>
      <c r="I28" s="55"/>
      <c r="J28" s="58">
        <f t="shared" si="6"/>
        <v>0</v>
      </c>
      <c r="K28" s="59"/>
      <c r="L28" s="104"/>
      <c r="M28" s="105"/>
      <c r="N28" s="62">
        <f t="shared" si="0"/>
        <v>0</v>
      </c>
      <c r="O28" s="62">
        <f t="shared" si="7"/>
        <v>2.34</v>
      </c>
      <c r="P28" s="63">
        <f t="shared" si="8"/>
        <v>3252600</v>
      </c>
      <c r="Q28" s="63">
        <f t="shared" si="9"/>
        <v>308997</v>
      </c>
      <c r="R28" s="63">
        <f t="shared" si="10"/>
        <v>2943603</v>
      </c>
      <c r="S28" s="64" t="s">
        <v>54</v>
      </c>
      <c r="T28" s="293"/>
    </row>
    <row r="29" spans="1:20" ht="15.75" customHeight="1" x14ac:dyDescent="0.2">
      <c r="A29" s="65" t="s">
        <v>55</v>
      </c>
      <c r="B29" s="66" t="s">
        <v>56</v>
      </c>
      <c r="C29" s="67"/>
      <c r="D29" s="67"/>
      <c r="E29" s="68"/>
      <c r="F29" s="67"/>
      <c r="G29" s="69"/>
      <c r="H29" s="67"/>
      <c r="I29" s="67"/>
      <c r="J29" s="70"/>
      <c r="K29" s="71"/>
      <c r="L29" s="106"/>
      <c r="M29" s="107"/>
      <c r="N29" s="74"/>
      <c r="O29" s="74"/>
      <c r="P29" s="75"/>
      <c r="Q29" s="75"/>
      <c r="R29" s="75"/>
      <c r="S29" s="76"/>
      <c r="T29" s="293"/>
    </row>
    <row r="30" spans="1:20" ht="15.75" customHeight="1" x14ac:dyDescent="0.2">
      <c r="A30" s="100">
        <v>1</v>
      </c>
      <c r="B30" s="108" t="s">
        <v>57</v>
      </c>
      <c r="C30" s="109">
        <v>3.33</v>
      </c>
      <c r="D30" s="28">
        <v>0.4</v>
      </c>
      <c r="E30" s="28">
        <v>0.3</v>
      </c>
      <c r="F30" s="110"/>
      <c r="G30" s="28"/>
      <c r="H30" s="111"/>
      <c r="I30" s="28">
        <v>40</v>
      </c>
      <c r="J30" s="112">
        <f t="shared" ref="J30:J36" si="11">(C30+D30+L30)*I30/100</f>
        <v>1.492</v>
      </c>
      <c r="K30" s="113"/>
      <c r="L30" s="112"/>
      <c r="M30" s="28">
        <v>0.3</v>
      </c>
      <c r="N30" s="33">
        <f t="shared" si="0"/>
        <v>2.492</v>
      </c>
      <c r="O30" s="114">
        <f t="shared" ref="O30:O36" si="12">N30+C30</f>
        <v>5.8220000000000001</v>
      </c>
      <c r="P30" s="34">
        <f t="shared" ref="P30:P36" si="13">O30*1390000</f>
        <v>8092580</v>
      </c>
      <c r="Q30" s="34">
        <f t="shared" ref="Q30:Q36" si="14">(C30+D30+L30)*1390000*9.5%</f>
        <v>492546.5</v>
      </c>
      <c r="R30" s="34">
        <f t="shared" ref="R30:R36" si="15">P30-Q30</f>
        <v>7600033.5</v>
      </c>
      <c r="S30" s="47" t="s">
        <v>29</v>
      </c>
      <c r="T30" s="294" t="s">
        <v>58</v>
      </c>
    </row>
    <row r="31" spans="1:20" ht="15.75" customHeight="1" x14ac:dyDescent="0.2">
      <c r="A31" s="36">
        <v>2</v>
      </c>
      <c r="B31" s="37" t="s">
        <v>59</v>
      </c>
      <c r="C31" s="39">
        <v>4.0599999999999996</v>
      </c>
      <c r="D31" s="39">
        <v>0.3</v>
      </c>
      <c r="E31" s="39">
        <v>0.3</v>
      </c>
      <c r="F31" s="39"/>
      <c r="G31" s="40"/>
      <c r="H31" s="39"/>
      <c r="I31" s="39">
        <v>40</v>
      </c>
      <c r="J31" s="41">
        <f t="shared" si="11"/>
        <v>1.9226399999999999</v>
      </c>
      <c r="K31" s="42">
        <v>11</v>
      </c>
      <c r="L31" s="41">
        <f>C31*K31/100</f>
        <v>0.44659999999999994</v>
      </c>
      <c r="M31" s="51"/>
      <c r="N31" s="45">
        <f t="shared" si="0"/>
        <v>2.9692400000000001</v>
      </c>
      <c r="O31" s="45">
        <f t="shared" si="12"/>
        <v>7.0292399999999997</v>
      </c>
      <c r="P31" s="46">
        <f t="shared" si="13"/>
        <v>9770643.5999999996</v>
      </c>
      <c r="Q31" s="46">
        <f t="shared" si="14"/>
        <v>634711.52999999991</v>
      </c>
      <c r="R31" s="46">
        <f t="shared" si="15"/>
        <v>9135932.0700000003</v>
      </c>
      <c r="S31" s="47"/>
      <c r="T31" s="293"/>
    </row>
    <row r="32" spans="1:20" ht="15.75" customHeight="1" x14ac:dyDescent="0.2">
      <c r="A32" s="102">
        <v>3</v>
      </c>
      <c r="B32" s="37" t="s">
        <v>60</v>
      </c>
      <c r="C32" s="38">
        <v>2.66</v>
      </c>
      <c r="D32" s="39"/>
      <c r="E32" s="49">
        <v>0.3</v>
      </c>
      <c r="F32" s="39"/>
      <c r="G32" s="40">
        <v>0.2</v>
      </c>
      <c r="H32" s="39"/>
      <c r="I32" s="49">
        <v>40</v>
      </c>
      <c r="J32" s="41">
        <f t="shared" si="11"/>
        <v>1.0640000000000001</v>
      </c>
      <c r="K32" s="42"/>
      <c r="L32" s="41"/>
      <c r="M32" s="51"/>
      <c r="N32" s="45">
        <f t="shared" si="0"/>
        <v>1.5640000000000001</v>
      </c>
      <c r="O32" s="45">
        <f t="shared" si="12"/>
        <v>4.2240000000000002</v>
      </c>
      <c r="P32" s="46">
        <f t="shared" si="13"/>
        <v>5871360</v>
      </c>
      <c r="Q32" s="46">
        <f t="shared" si="14"/>
        <v>351253</v>
      </c>
      <c r="R32" s="46">
        <f t="shared" si="15"/>
        <v>5520107</v>
      </c>
      <c r="S32" s="47"/>
      <c r="T32" s="293"/>
    </row>
    <row r="33" spans="1:60" ht="15.75" customHeight="1" x14ac:dyDescent="0.2">
      <c r="A33" s="36">
        <v>4</v>
      </c>
      <c r="B33" s="115" t="s">
        <v>61</v>
      </c>
      <c r="C33" s="38">
        <v>2.46</v>
      </c>
      <c r="D33" s="39"/>
      <c r="E33" s="49"/>
      <c r="F33" s="39"/>
      <c r="G33" s="40"/>
      <c r="H33" s="39"/>
      <c r="I33" s="49"/>
      <c r="J33" s="41">
        <f t="shared" si="11"/>
        <v>0</v>
      </c>
      <c r="K33" s="42"/>
      <c r="L33" s="41"/>
      <c r="M33" s="51"/>
      <c r="N33" s="45">
        <f t="shared" si="0"/>
        <v>0</v>
      </c>
      <c r="O33" s="116">
        <f t="shared" si="12"/>
        <v>2.46</v>
      </c>
      <c r="P33" s="46">
        <f t="shared" si="13"/>
        <v>3419400</v>
      </c>
      <c r="Q33" s="46">
        <f t="shared" si="14"/>
        <v>324843</v>
      </c>
      <c r="R33" s="117">
        <f t="shared" si="15"/>
        <v>3094557</v>
      </c>
      <c r="S33" s="118" t="s">
        <v>62</v>
      </c>
      <c r="T33" s="294" t="s">
        <v>63</v>
      </c>
    </row>
    <row r="34" spans="1:60" ht="15.75" customHeight="1" x14ac:dyDescent="0.2">
      <c r="A34" s="102">
        <v>5</v>
      </c>
      <c r="B34" s="48" t="s">
        <v>64</v>
      </c>
      <c r="C34" s="119">
        <v>2.67</v>
      </c>
      <c r="D34" s="119"/>
      <c r="E34" s="119">
        <v>0.3</v>
      </c>
      <c r="F34" s="120"/>
      <c r="G34" s="119"/>
      <c r="H34" s="121"/>
      <c r="I34" s="119">
        <v>40</v>
      </c>
      <c r="J34" s="41">
        <f t="shared" si="11"/>
        <v>1.0680000000000001</v>
      </c>
      <c r="K34" s="88"/>
      <c r="L34" s="43"/>
      <c r="M34" s="39"/>
      <c r="N34" s="45">
        <f t="shared" si="0"/>
        <v>1.3680000000000001</v>
      </c>
      <c r="O34" s="45">
        <f t="shared" si="12"/>
        <v>4.0380000000000003</v>
      </c>
      <c r="P34" s="46">
        <f t="shared" si="13"/>
        <v>5612820</v>
      </c>
      <c r="Q34" s="46">
        <f t="shared" si="14"/>
        <v>352573.5</v>
      </c>
      <c r="R34" s="46">
        <f t="shared" si="15"/>
        <v>5260246.5</v>
      </c>
      <c r="S34" s="47" t="s">
        <v>29</v>
      </c>
      <c r="T34" s="294" t="s">
        <v>65</v>
      </c>
    </row>
    <row r="35" spans="1:60" ht="15.75" customHeight="1" x14ac:dyDescent="0.2">
      <c r="A35" s="36">
        <v>6</v>
      </c>
      <c r="B35" s="48" t="s">
        <v>66</v>
      </c>
      <c r="C35" s="39">
        <v>2.2599999999999998</v>
      </c>
      <c r="D35" s="39"/>
      <c r="E35" s="49">
        <v>0.3</v>
      </c>
      <c r="F35" s="50"/>
      <c r="G35" s="40"/>
      <c r="H35" s="51"/>
      <c r="I35" s="49">
        <v>40</v>
      </c>
      <c r="J35" s="41">
        <f t="shared" si="11"/>
        <v>0.90399999999999991</v>
      </c>
      <c r="K35" s="52"/>
      <c r="L35" s="41"/>
      <c r="M35" s="39"/>
      <c r="N35" s="45">
        <f t="shared" si="0"/>
        <v>1.204</v>
      </c>
      <c r="O35" s="45">
        <f t="shared" si="12"/>
        <v>3.4639999999999995</v>
      </c>
      <c r="P35" s="46">
        <f t="shared" si="13"/>
        <v>4814959.9999999991</v>
      </c>
      <c r="Q35" s="46">
        <f t="shared" si="14"/>
        <v>298432.99999999994</v>
      </c>
      <c r="R35" s="46">
        <f t="shared" si="15"/>
        <v>4516526.9999999991</v>
      </c>
      <c r="S35" s="47" t="s">
        <v>29</v>
      </c>
      <c r="T35" s="294" t="s">
        <v>65</v>
      </c>
    </row>
    <row r="36" spans="1:60" ht="15.75" customHeight="1" x14ac:dyDescent="0.2">
      <c r="A36" s="103">
        <v>7</v>
      </c>
      <c r="B36" s="122" t="s">
        <v>67</v>
      </c>
      <c r="C36" s="55">
        <v>2.34</v>
      </c>
      <c r="D36" s="56"/>
      <c r="E36" s="56">
        <v>0.3</v>
      </c>
      <c r="F36" s="55"/>
      <c r="G36" s="57"/>
      <c r="H36" s="55"/>
      <c r="I36" s="56">
        <v>40</v>
      </c>
      <c r="J36" s="58">
        <f t="shared" si="11"/>
        <v>0.93599999999999994</v>
      </c>
      <c r="K36" s="59"/>
      <c r="L36" s="104"/>
      <c r="M36" s="105"/>
      <c r="N36" s="62">
        <f t="shared" si="0"/>
        <v>1.236</v>
      </c>
      <c r="O36" s="62">
        <f t="shared" si="12"/>
        <v>3.5759999999999996</v>
      </c>
      <c r="P36" s="63">
        <f t="shared" si="13"/>
        <v>4970639.9999999991</v>
      </c>
      <c r="Q36" s="63">
        <f t="shared" si="14"/>
        <v>308997</v>
      </c>
      <c r="R36" s="63">
        <f t="shared" si="15"/>
        <v>4661642.9999999991</v>
      </c>
      <c r="S36" s="64"/>
      <c r="T36" s="293"/>
    </row>
    <row r="37" spans="1:60" ht="15.75" customHeight="1" x14ac:dyDescent="0.2">
      <c r="A37" s="65" t="s">
        <v>68</v>
      </c>
      <c r="B37" s="66" t="s">
        <v>69</v>
      </c>
      <c r="C37" s="67"/>
      <c r="D37" s="67"/>
      <c r="E37" s="67"/>
      <c r="F37" s="67"/>
      <c r="G37" s="69"/>
      <c r="H37" s="67"/>
      <c r="I37" s="67"/>
      <c r="J37" s="70"/>
      <c r="K37" s="71"/>
      <c r="L37" s="70"/>
      <c r="M37" s="107"/>
      <c r="N37" s="74"/>
      <c r="O37" s="74"/>
      <c r="P37" s="75"/>
      <c r="Q37" s="75"/>
      <c r="R37" s="75"/>
      <c r="S37" s="76"/>
      <c r="T37" s="293"/>
    </row>
    <row r="38" spans="1:60" s="12" customFormat="1" ht="15.75" customHeight="1" x14ac:dyDescent="0.2">
      <c r="A38" s="123">
        <v>1</v>
      </c>
      <c r="B38" s="124" t="s">
        <v>70</v>
      </c>
      <c r="C38" s="125">
        <v>3</v>
      </c>
      <c r="D38" s="126">
        <v>0.4</v>
      </c>
      <c r="E38" s="127">
        <v>0.3</v>
      </c>
      <c r="F38" s="126"/>
      <c r="G38" s="128"/>
      <c r="H38" s="126"/>
      <c r="I38" s="127">
        <v>40</v>
      </c>
      <c r="J38" s="129">
        <f>(C38+D38+L38)*I38/100</f>
        <v>1.36</v>
      </c>
      <c r="K38" s="130"/>
      <c r="L38" s="129"/>
      <c r="M38" s="131"/>
      <c r="N38" s="132">
        <f>(D38+E38+F38+G38+J38+L38+M38)</f>
        <v>2.06</v>
      </c>
      <c r="O38" s="132">
        <f>N38+C38</f>
        <v>5.0600000000000005</v>
      </c>
      <c r="P38" s="133">
        <f>O38*1390000</f>
        <v>7033400.0000000009</v>
      </c>
      <c r="Q38" s="133">
        <f>(C38+D38+L38)*1390000*9.5%</f>
        <v>448970</v>
      </c>
      <c r="R38" s="133">
        <f>P38-Q38</f>
        <v>6584430.0000000009</v>
      </c>
      <c r="S38" s="134"/>
      <c r="T38" s="29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s="12" customFormat="1" ht="15.75" customHeight="1" x14ac:dyDescent="0.2">
      <c r="A39" s="65" t="s">
        <v>71</v>
      </c>
      <c r="B39" s="66" t="s">
        <v>72</v>
      </c>
      <c r="C39" s="106"/>
      <c r="D39" s="67"/>
      <c r="E39" s="68"/>
      <c r="F39" s="67"/>
      <c r="G39" s="69"/>
      <c r="H39" s="67"/>
      <c r="I39" s="68"/>
      <c r="J39" s="70"/>
      <c r="K39" s="71"/>
      <c r="L39" s="70"/>
      <c r="M39" s="107"/>
      <c r="N39" s="74"/>
      <c r="O39" s="74"/>
      <c r="P39" s="75"/>
      <c r="Q39" s="75"/>
      <c r="R39" s="75"/>
      <c r="S39" s="76"/>
      <c r="T39" s="29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</row>
    <row r="40" spans="1:60" s="12" customFormat="1" ht="15.75" customHeight="1" x14ac:dyDescent="0.2">
      <c r="A40" s="25">
        <v>1</v>
      </c>
      <c r="B40" s="136" t="s">
        <v>73</v>
      </c>
      <c r="C40" s="137">
        <v>3.33</v>
      </c>
      <c r="D40" s="101">
        <v>0.4</v>
      </c>
      <c r="E40" s="101">
        <v>0.3</v>
      </c>
      <c r="F40" s="101"/>
      <c r="G40" s="101">
        <v>0.4</v>
      </c>
      <c r="H40" s="101"/>
      <c r="I40" s="101">
        <v>70</v>
      </c>
      <c r="J40" s="138">
        <f t="shared" ref="J40:J55" si="16">(C40+D40+L40)*I40/100</f>
        <v>2.6110000000000002</v>
      </c>
      <c r="K40" s="139"/>
      <c r="L40" s="138"/>
      <c r="M40" s="140"/>
      <c r="N40" s="33">
        <f t="shared" ref="N40:N57" si="17">(D40+E40+F40+H40+G40+J40+L40+M40)</f>
        <v>3.7110000000000003</v>
      </c>
      <c r="O40" s="141">
        <f t="shared" ref="O40:O55" si="18">N40+C40</f>
        <v>7.0410000000000004</v>
      </c>
      <c r="P40" s="34">
        <f t="shared" ref="P40:P55" si="19">O40*1390000</f>
        <v>9786990</v>
      </c>
      <c r="Q40" s="34">
        <f t="shared" ref="Q40:Q55" si="20">(C40+D40+L40)*1390000*9.5%</f>
        <v>492546.5</v>
      </c>
      <c r="R40" s="142">
        <f t="shared" ref="R40:R55" si="21">P40-Q40</f>
        <v>9294443.5</v>
      </c>
      <c r="S40" s="143"/>
      <c r="T40" s="29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</row>
    <row r="41" spans="1:60" s="12" customFormat="1" ht="15.75" customHeight="1" x14ac:dyDescent="0.2">
      <c r="A41" s="36">
        <v>2</v>
      </c>
      <c r="B41" s="37" t="s">
        <v>74</v>
      </c>
      <c r="C41" s="39">
        <v>4.9800000000000004</v>
      </c>
      <c r="D41" s="39">
        <v>0.4</v>
      </c>
      <c r="E41" s="49">
        <v>0.3</v>
      </c>
      <c r="F41" s="39"/>
      <c r="G41" s="40"/>
      <c r="H41" s="39"/>
      <c r="I41" s="39">
        <v>70</v>
      </c>
      <c r="J41" s="41">
        <f>(C41+D41+L41)*I41/100</f>
        <v>3.9403000000000001</v>
      </c>
      <c r="K41" s="42">
        <v>5</v>
      </c>
      <c r="L41" s="41">
        <f>C41*K41/100</f>
        <v>0.24900000000000003</v>
      </c>
      <c r="M41" s="51"/>
      <c r="N41" s="45">
        <f t="shared" si="17"/>
        <v>4.8892999999999995</v>
      </c>
      <c r="O41" s="45">
        <f>N41+C41</f>
        <v>9.8692999999999991</v>
      </c>
      <c r="P41" s="46">
        <f>O41*1390000</f>
        <v>13718326.999999998</v>
      </c>
      <c r="Q41" s="46">
        <f>(C41+D41+L41)*1390000*9.5%</f>
        <v>743309.45000000007</v>
      </c>
      <c r="R41" s="46">
        <f>P41-Q41</f>
        <v>12975017.549999999</v>
      </c>
      <c r="S41" s="144"/>
      <c r="T41" s="29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60" s="151" customFormat="1" ht="15.75" customHeight="1" x14ac:dyDescent="0.2">
      <c r="A42" s="145">
        <v>3</v>
      </c>
      <c r="B42" s="146" t="s">
        <v>75</v>
      </c>
      <c r="C42" s="147">
        <v>3</v>
      </c>
      <c r="D42" s="119">
        <v>0.3</v>
      </c>
      <c r="E42" s="119">
        <v>0.3</v>
      </c>
      <c r="F42" s="119">
        <v>0.3</v>
      </c>
      <c r="G42" s="119"/>
      <c r="H42" s="119"/>
      <c r="I42" s="119">
        <v>60</v>
      </c>
      <c r="J42" s="148">
        <f t="shared" si="16"/>
        <v>1.98</v>
      </c>
      <c r="K42" s="149"/>
      <c r="L42" s="148"/>
      <c r="M42" s="121"/>
      <c r="N42" s="116">
        <f t="shared" si="17"/>
        <v>2.88</v>
      </c>
      <c r="O42" s="116">
        <f t="shared" si="18"/>
        <v>5.88</v>
      </c>
      <c r="P42" s="117">
        <f t="shared" si="19"/>
        <v>8173200</v>
      </c>
      <c r="Q42" s="117">
        <f t="shared" si="20"/>
        <v>435765</v>
      </c>
      <c r="R42" s="117">
        <f t="shared" si="21"/>
        <v>7737435</v>
      </c>
      <c r="S42" s="144"/>
      <c r="T42" s="296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s="151" customFormat="1" ht="15.75" customHeight="1" x14ac:dyDescent="0.2">
      <c r="A43" s="145">
        <v>4</v>
      </c>
      <c r="B43" s="146" t="s">
        <v>76</v>
      </c>
      <c r="C43" s="119">
        <v>4.0599999999999996</v>
      </c>
      <c r="D43" s="119">
        <v>0.3</v>
      </c>
      <c r="E43" s="119">
        <v>0.3</v>
      </c>
      <c r="F43" s="119">
        <v>0.3</v>
      </c>
      <c r="G43" s="119"/>
      <c r="H43" s="119"/>
      <c r="I43" s="119">
        <v>60</v>
      </c>
      <c r="J43" s="148">
        <f t="shared" si="16"/>
        <v>2.7865199999999999</v>
      </c>
      <c r="K43" s="149">
        <v>7</v>
      </c>
      <c r="L43" s="148">
        <f>C43*K43/100</f>
        <v>0.28420000000000001</v>
      </c>
      <c r="M43" s="121">
        <v>0.3</v>
      </c>
      <c r="N43" s="116">
        <f t="shared" si="17"/>
        <v>4.2707199999999998</v>
      </c>
      <c r="O43" s="116">
        <f t="shared" si="18"/>
        <v>8.3307199999999995</v>
      </c>
      <c r="P43" s="117">
        <f t="shared" si="19"/>
        <v>11579700.799999999</v>
      </c>
      <c r="Q43" s="117">
        <f t="shared" si="20"/>
        <v>613266.60999999987</v>
      </c>
      <c r="R43" s="117">
        <f t="shared" si="21"/>
        <v>10966434.189999999</v>
      </c>
      <c r="S43" s="144"/>
      <c r="T43" s="296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s="151" customFormat="1" ht="15.75" customHeight="1" x14ac:dyDescent="0.2">
      <c r="A44" s="145">
        <v>5</v>
      </c>
      <c r="B44" s="146" t="s">
        <v>77</v>
      </c>
      <c r="C44" s="119">
        <v>2.67</v>
      </c>
      <c r="D44" s="119"/>
      <c r="E44" s="119">
        <v>0.3</v>
      </c>
      <c r="F44" s="119">
        <v>0.3</v>
      </c>
      <c r="G44" s="119"/>
      <c r="H44" s="119"/>
      <c r="I44" s="119">
        <v>60</v>
      </c>
      <c r="J44" s="148">
        <f t="shared" si="16"/>
        <v>1.6019999999999999</v>
      </c>
      <c r="K44" s="149"/>
      <c r="L44" s="147"/>
      <c r="M44" s="121"/>
      <c r="N44" s="116">
        <f t="shared" si="17"/>
        <v>2.202</v>
      </c>
      <c r="O44" s="116">
        <f t="shared" si="18"/>
        <v>4.8719999999999999</v>
      </c>
      <c r="P44" s="117">
        <f t="shared" si="19"/>
        <v>6772080</v>
      </c>
      <c r="Q44" s="117">
        <f t="shared" si="20"/>
        <v>352573.5</v>
      </c>
      <c r="R44" s="117">
        <f t="shared" si="21"/>
        <v>6419506.5</v>
      </c>
      <c r="S44" s="144"/>
      <c r="T44" s="296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s="12" customFormat="1" ht="15.75" customHeight="1" x14ac:dyDescent="0.2">
      <c r="A45" s="36">
        <v>6</v>
      </c>
      <c r="B45" s="37" t="s">
        <v>78</v>
      </c>
      <c r="C45" s="38">
        <v>3</v>
      </c>
      <c r="D45" s="39"/>
      <c r="E45" s="39">
        <v>0.3</v>
      </c>
      <c r="F45" s="39">
        <v>0.3</v>
      </c>
      <c r="G45" s="40"/>
      <c r="H45" s="39"/>
      <c r="I45" s="39">
        <v>60</v>
      </c>
      <c r="J45" s="41">
        <f t="shared" si="16"/>
        <v>1.8</v>
      </c>
      <c r="K45" s="42"/>
      <c r="L45" s="41"/>
      <c r="M45" s="51"/>
      <c r="N45" s="45">
        <f t="shared" si="17"/>
        <v>2.4</v>
      </c>
      <c r="O45" s="45">
        <f t="shared" si="18"/>
        <v>5.4</v>
      </c>
      <c r="P45" s="46">
        <f t="shared" si="19"/>
        <v>7506000.0000000009</v>
      </c>
      <c r="Q45" s="46">
        <f t="shared" si="20"/>
        <v>396150</v>
      </c>
      <c r="R45" s="46">
        <f t="shared" si="21"/>
        <v>7109850.0000000009</v>
      </c>
      <c r="S45" s="47"/>
      <c r="T45" s="29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</row>
    <row r="46" spans="1:60" s="12" customFormat="1" ht="15.75" customHeight="1" x14ac:dyDescent="0.2">
      <c r="A46" s="36">
        <v>7</v>
      </c>
      <c r="B46" s="37" t="s">
        <v>79</v>
      </c>
      <c r="C46" s="38">
        <v>2.46</v>
      </c>
      <c r="D46" s="39"/>
      <c r="E46" s="39">
        <v>0.3</v>
      </c>
      <c r="F46" s="39"/>
      <c r="G46" s="40"/>
      <c r="H46" s="39"/>
      <c r="I46" s="49">
        <v>50</v>
      </c>
      <c r="J46" s="41">
        <f t="shared" si="16"/>
        <v>1.23</v>
      </c>
      <c r="K46" s="42"/>
      <c r="L46" s="38"/>
      <c r="M46" s="51"/>
      <c r="N46" s="45">
        <f t="shared" si="17"/>
        <v>1.53</v>
      </c>
      <c r="O46" s="45">
        <f t="shared" si="18"/>
        <v>3.99</v>
      </c>
      <c r="P46" s="46">
        <f t="shared" si="19"/>
        <v>5546100</v>
      </c>
      <c r="Q46" s="46">
        <f t="shared" si="20"/>
        <v>324843</v>
      </c>
      <c r="R46" s="46">
        <f t="shared" si="21"/>
        <v>5221257</v>
      </c>
      <c r="S46" s="47"/>
      <c r="T46" s="29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</row>
    <row r="47" spans="1:60" s="12" customFormat="1" ht="15.75" customHeight="1" x14ac:dyDescent="0.2">
      <c r="A47" s="36">
        <v>8</v>
      </c>
      <c r="B47" s="152" t="s">
        <v>80</v>
      </c>
      <c r="C47" s="49">
        <v>2.46</v>
      </c>
      <c r="D47" s="49"/>
      <c r="E47" s="49">
        <v>0.3</v>
      </c>
      <c r="F47" s="49"/>
      <c r="G47" s="40">
        <v>0.4</v>
      </c>
      <c r="H47" s="49"/>
      <c r="I47" s="49">
        <v>60</v>
      </c>
      <c r="J47" s="41">
        <f t="shared" si="16"/>
        <v>1.476</v>
      </c>
      <c r="K47" s="149"/>
      <c r="L47" s="147"/>
      <c r="M47" s="44"/>
      <c r="N47" s="45">
        <f t="shared" si="17"/>
        <v>2.1760000000000002</v>
      </c>
      <c r="O47" s="45">
        <f t="shared" si="18"/>
        <v>4.6360000000000001</v>
      </c>
      <c r="P47" s="46">
        <f t="shared" si="19"/>
        <v>6444040</v>
      </c>
      <c r="Q47" s="46">
        <f t="shared" si="20"/>
        <v>324843</v>
      </c>
      <c r="R47" s="46">
        <f t="shared" si="21"/>
        <v>6119197</v>
      </c>
      <c r="S47" s="47"/>
      <c r="T47" s="29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</row>
    <row r="48" spans="1:60" s="12" customFormat="1" ht="15.75" customHeight="1" x14ac:dyDescent="0.2">
      <c r="A48" s="36">
        <v>9</v>
      </c>
      <c r="B48" s="37" t="s">
        <v>81</v>
      </c>
      <c r="C48" s="39">
        <v>2.46</v>
      </c>
      <c r="D48" s="39"/>
      <c r="E48" s="49">
        <v>0.3</v>
      </c>
      <c r="F48" s="49">
        <v>0.3</v>
      </c>
      <c r="G48" s="40"/>
      <c r="H48" s="49"/>
      <c r="I48" s="49">
        <v>60</v>
      </c>
      <c r="J48" s="41">
        <f t="shared" si="16"/>
        <v>1.476</v>
      </c>
      <c r="K48" s="42"/>
      <c r="L48" s="43"/>
      <c r="M48" s="44"/>
      <c r="N48" s="45">
        <f t="shared" si="17"/>
        <v>2.0760000000000001</v>
      </c>
      <c r="O48" s="45">
        <f t="shared" si="18"/>
        <v>4.5359999999999996</v>
      </c>
      <c r="P48" s="46">
        <f t="shared" si="19"/>
        <v>6305039.9999999991</v>
      </c>
      <c r="Q48" s="46">
        <f t="shared" si="20"/>
        <v>324843</v>
      </c>
      <c r="R48" s="46">
        <f t="shared" si="21"/>
        <v>5980196.9999999991</v>
      </c>
      <c r="S48" s="47"/>
      <c r="T48" s="29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</row>
    <row r="49" spans="1:60" s="12" customFormat="1" ht="15.75" customHeight="1" x14ac:dyDescent="0.2">
      <c r="A49" s="36">
        <v>10</v>
      </c>
      <c r="B49" s="37" t="s">
        <v>82</v>
      </c>
      <c r="C49" s="39">
        <v>2.46</v>
      </c>
      <c r="D49" s="39"/>
      <c r="E49" s="39">
        <v>0.3</v>
      </c>
      <c r="F49" s="39"/>
      <c r="G49" s="40"/>
      <c r="H49" s="39"/>
      <c r="I49" s="49">
        <v>70</v>
      </c>
      <c r="J49" s="41">
        <f t="shared" si="16"/>
        <v>1.722</v>
      </c>
      <c r="K49" s="42"/>
      <c r="L49" s="41"/>
      <c r="M49" s="51"/>
      <c r="N49" s="45">
        <f t="shared" si="17"/>
        <v>2.0219999999999998</v>
      </c>
      <c r="O49" s="45">
        <f t="shared" si="18"/>
        <v>4.4819999999999993</v>
      </c>
      <c r="P49" s="46">
        <f t="shared" si="19"/>
        <v>6229979.9999999991</v>
      </c>
      <c r="Q49" s="46">
        <f t="shared" si="20"/>
        <v>324843</v>
      </c>
      <c r="R49" s="46">
        <f t="shared" si="21"/>
        <v>5905136.9999999991</v>
      </c>
      <c r="S49" s="47"/>
      <c r="T49" s="29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</row>
    <row r="50" spans="1:60" s="12" customFormat="1" ht="15.75" customHeight="1" x14ac:dyDescent="0.2">
      <c r="A50" s="36">
        <v>11</v>
      </c>
      <c r="B50" s="37" t="s">
        <v>83</v>
      </c>
      <c r="C50" s="49">
        <v>2.2599999999999998</v>
      </c>
      <c r="D50" s="39"/>
      <c r="E50" s="39">
        <v>0.3</v>
      </c>
      <c r="F50" s="39"/>
      <c r="G50" s="40"/>
      <c r="H50" s="39"/>
      <c r="I50" s="39">
        <v>50</v>
      </c>
      <c r="J50" s="41">
        <f t="shared" si="16"/>
        <v>1.1299999999999999</v>
      </c>
      <c r="K50" s="42"/>
      <c r="L50" s="38"/>
      <c r="M50" s="51"/>
      <c r="N50" s="45">
        <f t="shared" si="17"/>
        <v>1.43</v>
      </c>
      <c r="O50" s="45">
        <f t="shared" si="18"/>
        <v>3.6899999999999995</v>
      </c>
      <c r="P50" s="46">
        <f t="shared" si="19"/>
        <v>5129099.9999999991</v>
      </c>
      <c r="Q50" s="46">
        <f t="shared" si="20"/>
        <v>298432.99999999994</v>
      </c>
      <c r="R50" s="46">
        <f t="shared" si="21"/>
        <v>4830666.9999999991</v>
      </c>
      <c r="S50" s="47"/>
      <c r="T50" s="29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</row>
    <row r="51" spans="1:60" s="12" customFormat="1" ht="15.75" customHeight="1" x14ac:dyDescent="0.2">
      <c r="A51" s="36">
        <v>12</v>
      </c>
      <c r="B51" s="115" t="s">
        <v>84</v>
      </c>
      <c r="C51" s="119">
        <v>2.92</v>
      </c>
      <c r="D51" s="119"/>
      <c r="E51" s="119">
        <v>0.3</v>
      </c>
      <c r="F51" s="119"/>
      <c r="G51" s="119"/>
      <c r="H51" s="119"/>
      <c r="I51" s="119">
        <v>50</v>
      </c>
      <c r="J51" s="148">
        <f t="shared" si="16"/>
        <v>1.46</v>
      </c>
      <c r="K51" s="149"/>
      <c r="L51" s="147"/>
      <c r="M51" s="121"/>
      <c r="N51" s="45">
        <f t="shared" si="17"/>
        <v>1.76</v>
      </c>
      <c r="O51" s="153">
        <f t="shared" si="18"/>
        <v>4.68</v>
      </c>
      <c r="P51" s="46">
        <f t="shared" si="19"/>
        <v>6505200</v>
      </c>
      <c r="Q51" s="46">
        <f t="shared" si="20"/>
        <v>385586</v>
      </c>
      <c r="R51" s="46">
        <f t="shared" si="21"/>
        <v>6119614</v>
      </c>
      <c r="S51" s="47"/>
      <c r="T51" s="29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</row>
    <row r="52" spans="1:60" s="12" customFormat="1" ht="15.75" customHeight="1" x14ac:dyDescent="0.2">
      <c r="A52" s="36">
        <v>13</v>
      </c>
      <c r="B52" s="115" t="s">
        <v>85</v>
      </c>
      <c r="C52" s="40">
        <v>2.66</v>
      </c>
      <c r="D52" s="40"/>
      <c r="E52" s="40">
        <v>0.3</v>
      </c>
      <c r="F52" s="40"/>
      <c r="G52" s="40"/>
      <c r="H52" s="40"/>
      <c r="I52" s="40">
        <v>50</v>
      </c>
      <c r="J52" s="154">
        <f t="shared" si="16"/>
        <v>1.33</v>
      </c>
      <c r="K52" s="155"/>
      <c r="L52" s="156"/>
      <c r="M52" s="157"/>
      <c r="N52" s="45">
        <f t="shared" si="17"/>
        <v>1.6300000000000001</v>
      </c>
      <c r="O52" s="153">
        <f t="shared" si="18"/>
        <v>4.29</v>
      </c>
      <c r="P52" s="46">
        <f t="shared" si="19"/>
        <v>5963100</v>
      </c>
      <c r="Q52" s="46">
        <f t="shared" si="20"/>
        <v>351253</v>
      </c>
      <c r="R52" s="46">
        <f t="shared" si="21"/>
        <v>5611847</v>
      </c>
      <c r="S52" s="47"/>
      <c r="T52" s="29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</row>
    <row r="53" spans="1:60" s="12" customFormat="1" ht="15.75" customHeight="1" x14ac:dyDescent="0.2">
      <c r="A53" s="36">
        <v>14</v>
      </c>
      <c r="B53" s="37" t="s">
        <v>86</v>
      </c>
      <c r="C53" s="119">
        <v>2.46</v>
      </c>
      <c r="D53" s="119"/>
      <c r="E53" s="119">
        <v>0.3</v>
      </c>
      <c r="F53" s="119"/>
      <c r="G53" s="119"/>
      <c r="H53" s="119"/>
      <c r="I53" s="119">
        <v>40</v>
      </c>
      <c r="J53" s="41">
        <f t="shared" si="16"/>
        <v>0.9840000000000001</v>
      </c>
      <c r="K53" s="42"/>
      <c r="L53" s="41"/>
      <c r="M53" s="51"/>
      <c r="N53" s="45">
        <f t="shared" si="17"/>
        <v>1.284</v>
      </c>
      <c r="O53" s="45">
        <f t="shared" si="18"/>
        <v>3.7439999999999998</v>
      </c>
      <c r="P53" s="46">
        <f t="shared" si="19"/>
        <v>5204160</v>
      </c>
      <c r="Q53" s="46">
        <f t="shared" si="20"/>
        <v>324843</v>
      </c>
      <c r="R53" s="46">
        <f t="shared" si="21"/>
        <v>4879317</v>
      </c>
      <c r="S53" s="47"/>
      <c r="T53" s="29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</row>
    <row r="54" spans="1:60" s="12" customFormat="1" ht="15.75" customHeight="1" x14ac:dyDescent="0.2">
      <c r="A54" s="36">
        <v>15</v>
      </c>
      <c r="B54" s="37" t="s">
        <v>87</v>
      </c>
      <c r="C54" s="38">
        <v>3.63</v>
      </c>
      <c r="D54" s="39"/>
      <c r="E54" s="39">
        <v>0.3</v>
      </c>
      <c r="F54" s="39"/>
      <c r="G54" s="40">
        <v>0.2</v>
      </c>
      <c r="H54" s="39"/>
      <c r="I54" s="39">
        <v>40</v>
      </c>
      <c r="J54" s="41">
        <f t="shared" si="16"/>
        <v>1.452</v>
      </c>
      <c r="K54" s="42"/>
      <c r="L54" s="41"/>
      <c r="M54" s="51"/>
      <c r="N54" s="45">
        <f t="shared" si="17"/>
        <v>1.952</v>
      </c>
      <c r="O54" s="45">
        <f t="shared" si="18"/>
        <v>5.5819999999999999</v>
      </c>
      <c r="P54" s="46">
        <f t="shared" si="19"/>
        <v>7758980</v>
      </c>
      <c r="Q54" s="46">
        <f t="shared" si="20"/>
        <v>479341.5</v>
      </c>
      <c r="R54" s="46">
        <f t="shared" si="21"/>
        <v>7279638.5</v>
      </c>
      <c r="S54" s="47"/>
      <c r="T54" s="29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</row>
    <row r="55" spans="1:60" s="12" customFormat="1" ht="15.75" customHeight="1" x14ac:dyDescent="0.2">
      <c r="A55" s="36">
        <v>16</v>
      </c>
      <c r="B55" s="37" t="s">
        <v>88</v>
      </c>
      <c r="C55" s="38">
        <v>2.2599999999999998</v>
      </c>
      <c r="D55" s="39"/>
      <c r="E55" s="49">
        <v>0.3</v>
      </c>
      <c r="F55" s="49"/>
      <c r="G55" s="40">
        <v>0.4</v>
      </c>
      <c r="H55" s="49"/>
      <c r="I55" s="49">
        <v>60</v>
      </c>
      <c r="J55" s="41">
        <f t="shared" si="16"/>
        <v>1.3559999999999999</v>
      </c>
      <c r="K55" s="42"/>
      <c r="L55" s="43"/>
      <c r="M55" s="44"/>
      <c r="N55" s="45">
        <f t="shared" si="17"/>
        <v>2.056</v>
      </c>
      <c r="O55" s="45">
        <f t="shared" si="18"/>
        <v>4.3159999999999998</v>
      </c>
      <c r="P55" s="46">
        <f t="shared" si="19"/>
        <v>5999240</v>
      </c>
      <c r="Q55" s="46">
        <f t="shared" si="20"/>
        <v>298432.99999999994</v>
      </c>
      <c r="R55" s="46">
        <f t="shared" si="21"/>
        <v>5700807</v>
      </c>
      <c r="S55" s="47"/>
      <c r="T55" s="29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</row>
    <row r="56" spans="1:60" s="12" customFormat="1" ht="15.75" customHeight="1" x14ac:dyDescent="0.2">
      <c r="A56" s="36">
        <v>17</v>
      </c>
      <c r="B56" s="48" t="s">
        <v>89</v>
      </c>
      <c r="C56" s="39">
        <v>2.06</v>
      </c>
      <c r="D56" s="39"/>
      <c r="E56" s="49">
        <v>0.3</v>
      </c>
      <c r="F56" s="50"/>
      <c r="G56" s="40"/>
      <c r="H56" s="51"/>
      <c r="I56" s="49">
        <v>40</v>
      </c>
      <c r="J56" s="41">
        <f>(C56+D56+L56)*I56/100</f>
        <v>0.82400000000000007</v>
      </c>
      <c r="K56" s="52"/>
      <c r="L56" s="41"/>
      <c r="M56" s="39"/>
      <c r="N56" s="45">
        <f t="shared" si="17"/>
        <v>1.1240000000000001</v>
      </c>
      <c r="O56" s="45">
        <f>N56+C56</f>
        <v>3.1840000000000002</v>
      </c>
      <c r="P56" s="46">
        <f>O56*1390000</f>
        <v>4425760</v>
      </c>
      <c r="Q56" s="46">
        <f>(C56+D56+L56)*1390000*9.5%</f>
        <v>272023</v>
      </c>
      <c r="R56" s="46">
        <f>P56-Q56</f>
        <v>4153737</v>
      </c>
      <c r="S56" s="47" t="s">
        <v>29</v>
      </c>
      <c r="T56" s="294" t="s">
        <v>209</v>
      </c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</row>
    <row r="57" spans="1:60" s="12" customFormat="1" ht="15.75" customHeight="1" x14ac:dyDescent="0.2">
      <c r="A57" s="53">
        <v>18</v>
      </c>
      <c r="B57" s="158" t="s">
        <v>91</v>
      </c>
      <c r="C57" s="159">
        <v>2.34</v>
      </c>
      <c r="D57" s="57"/>
      <c r="E57" s="55"/>
      <c r="F57" s="160"/>
      <c r="G57" s="57"/>
      <c r="H57" s="61"/>
      <c r="I57" s="56"/>
      <c r="J57" s="161">
        <f>(C57+D57+L57)*I57/100</f>
        <v>0</v>
      </c>
      <c r="K57" s="162"/>
      <c r="L57" s="161"/>
      <c r="M57" s="57"/>
      <c r="N57" s="62">
        <f t="shared" si="17"/>
        <v>0</v>
      </c>
      <c r="O57" s="163">
        <f>N57+C57</f>
        <v>2.34</v>
      </c>
      <c r="P57" s="63">
        <f>O57*1390000</f>
        <v>3252600</v>
      </c>
      <c r="Q57" s="63">
        <f>(C57+D57+L57)*1390000*9.5%</f>
        <v>308997</v>
      </c>
      <c r="R57" s="164">
        <f>P57-Q57</f>
        <v>2943603</v>
      </c>
      <c r="S57" s="47" t="s">
        <v>29</v>
      </c>
      <c r="T57" s="294" t="s">
        <v>90</v>
      </c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</row>
    <row r="58" spans="1:60" s="12" customFormat="1" ht="15.75" customHeight="1" x14ac:dyDescent="0.2">
      <c r="A58" s="65" t="s">
        <v>92</v>
      </c>
      <c r="B58" s="66" t="s">
        <v>93</v>
      </c>
      <c r="C58" s="106"/>
      <c r="D58" s="67"/>
      <c r="E58" s="68"/>
      <c r="F58" s="68"/>
      <c r="G58" s="69"/>
      <c r="H58" s="68"/>
      <c r="I58" s="68"/>
      <c r="J58" s="70"/>
      <c r="K58" s="71"/>
      <c r="L58" s="72"/>
      <c r="M58" s="73"/>
      <c r="N58" s="74"/>
      <c r="O58" s="74"/>
      <c r="P58" s="75"/>
      <c r="Q58" s="75"/>
      <c r="R58" s="75"/>
      <c r="S58" s="76"/>
      <c r="T58" s="29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</row>
    <row r="59" spans="1:60" s="12" customFormat="1" ht="15.75" customHeight="1" x14ac:dyDescent="0.2">
      <c r="A59" s="25">
        <v>1</v>
      </c>
      <c r="B59" s="165" t="s">
        <v>94</v>
      </c>
      <c r="C59" s="109">
        <v>4.32</v>
      </c>
      <c r="D59" s="28"/>
      <c r="E59" s="28"/>
      <c r="F59" s="28"/>
      <c r="G59" s="28"/>
      <c r="H59" s="28"/>
      <c r="I59" s="28"/>
      <c r="J59" s="112">
        <f t="shared" ref="J59:J71" si="22">(C59+D59+L59)*I59/100</f>
        <v>0</v>
      </c>
      <c r="K59" s="166"/>
      <c r="L59" s="112"/>
      <c r="M59" s="111"/>
      <c r="N59" s="33">
        <f t="shared" ref="N59:N74" si="23">(D59+E59+F59+H59+G59+J59+L59+M59)</f>
        <v>0</v>
      </c>
      <c r="O59" s="114">
        <f t="shared" ref="O59:O71" si="24">N59+C59</f>
        <v>4.32</v>
      </c>
      <c r="P59" s="34">
        <f t="shared" ref="P59:P71" si="25">O59*1390000</f>
        <v>6004800</v>
      </c>
      <c r="Q59" s="34">
        <f t="shared" ref="Q59:Q71" si="26">(C59+D59+L59)*1390000*9.5%</f>
        <v>570456</v>
      </c>
      <c r="R59" s="34">
        <f t="shared" ref="R59:R71" si="27">P59-Q59</f>
        <v>5434344</v>
      </c>
      <c r="S59" s="167" t="s">
        <v>62</v>
      </c>
      <c r="T59" s="294" t="s">
        <v>95</v>
      </c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</row>
    <row r="60" spans="1:60" s="12" customFormat="1" ht="15.75" customHeight="1" x14ac:dyDescent="0.2">
      <c r="A60" s="36">
        <v>2</v>
      </c>
      <c r="B60" s="37" t="s">
        <v>96</v>
      </c>
      <c r="C60" s="38">
        <v>2.67</v>
      </c>
      <c r="D60" s="39">
        <v>0.4</v>
      </c>
      <c r="E60" s="39">
        <v>0.3</v>
      </c>
      <c r="F60" s="39"/>
      <c r="G60" s="40">
        <v>0.2</v>
      </c>
      <c r="H60" s="39"/>
      <c r="I60" s="40">
        <v>50</v>
      </c>
      <c r="J60" s="41">
        <f t="shared" si="22"/>
        <v>1.5349999999999999</v>
      </c>
      <c r="K60" s="42"/>
      <c r="L60" s="41"/>
      <c r="M60" s="51"/>
      <c r="N60" s="45">
        <f t="shared" si="23"/>
        <v>2.4349999999999996</v>
      </c>
      <c r="O60" s="45">
        <f t="shared" si="24"/>
        <v>5.1049999999999995</v>
      </c>
      <c r="P60" s="46">
        <f t="shared" si="25"/>
        <v>7095949.9999999991</v>
      </c>
      <c r="Q60" s="46">
        <f t="shared" si="26"/>
        <v>405393.5</v>
      </c>
      <c r="R60" s="46">
        <f t="shared" si="27"/>
        <v>6690556.4999999991</v>
      </c>
      <c r="S60" s="118"/>
      <c r="T60" s="290" t="s">
        <v>207</v>
      </c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</row>
    <row r="61" spans="1:60" s="12" customFormat="1" ht="15.75" customHeight="1" x14ac:dyDescent="0.2">
      <c r="A61" s="36">
        <v>3</v>
      </c>
      <c r="B61" s="37" t="s">
        <v>97</v>
      </c>
      <c r="C61" s="39">
        <f>2.86+0.06</f>
        <v>2.92</v>
      </c>
      <c r="D61" s="39">
        <v>0.3</v>
      </c>
      <c r="E61" s="39">
        <v>0.3</v>
      </c>
      <c r="F61" s="39"/>
      <c r="G61" s="40"/>
      <c r="H61" s="39"/>
      <c r="I61" s="40">
        <v>50</v>
      </c>
      <c r="J61" s="41">
        <f>(C61+D61+L61)*I61/100</f>
        <v>1.61</v>
      </c>
      <c r="K61" s="42"/>
      <c r="L61" s="41"/>
      <c r="M61" s="51"/>
      <c r="N61" s="45">
        <f t="shared" si="23"/>
        <v>2.21</v>
      </c>
      <c r="O61" s="45">
        <f>N61+C61</f>
        <v>5.13</v>
      </c>
      <c r="P61" s="46">
        <f>O61*1390000</f>
        <v>7130700</v>
      </c>
      <c r="Q61" s="46">
        <f>(C61+D61+L61)*1390000*9.5%</f>
        <v>425201</v>
      </c>
      <c r="R61" s="46">
        <f>P61-Q61</f>
        <v>6705499</v>
      </c>
      <c r="S61" s="118"/>
      <c r="T61" s="29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</row>
    <row r="62" spans="1:60" s="12" customFormat="1" ht="15.75" customHeight="1" x14ac:dyDescent="0.2">
      <c r="A62" s="36">
        <v>4</v>
      </c>
      <c r="B62" s="115" t="s">
        <v>98</v>
      </c>
      <c r="C62" s="40">
        <v>2.67</v>
      </c>
      <c r="D62" s="40"/>
      <c r="E62" s="40">
        <v>0.3</v>
      </c>
      <c r="F62" s="40"/>
      <c r="G62" s="40">
        <v>0.2</v>
      </c>
      <c r="H62" s="40"/>
      <c r="I62" s="40">
        <v>50</v>
      </c>
      <c r="J62" s="154">
        <f t="shared" si="22"/>
        <v>1.335</v>
      </c>
      <c r="K62" s="155"/>
      <c r="L62" s="156"/>
      <c r="M62" s="157"/>
      <c r="N62" s="45">
        <f t="shared" si="23"/>
        <v>1.835</v>
      </c>
      <c r="O62" s="153">
        <f t="shared" si="24"/>
        <v>4.5049999999999999</v>
      </c>
      <c r="P62" s="46">
        <f t="shared" si="25"/>
        <v>6261950</v>
      </c>
      <c r="Q62" s="46">
        <f t="shared" si="26"/>
        <v>352573.5</v>
      </c>
      <c r="R62" s="46">
        <f t="shared" si="27"/>
        <v>5909376.5</v>
      </c>
      <c r="S62" s="118"/>
      <c r="T62" s="29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0" s="12" customFormat="1" ht="15.75" customHeight="1" x14ac:dyDescent="0.2">
      <c r="A63" s="36">
        <v>5</v>
      </c>
      <c r="B63" s="37" t="s">
        <v>99</v>
      </c>
      <c r="C63" s="119">
        <v>2.46</v>
      </c>
      <c r="D63" s="119"/>
      <c r="E63" s="39"/>
      <c r="F63" s="119"/>
      <c r="G63" s="119"/>
      <c r="H63" s="119"/>
      <c r="I63" s="119"/>
      <c r="J63" s="148">
        <f t="shared" si="22"/>
        <v>0</v>
      </c>
      <c r="K63" s="149"/>
      <c r="L63" s="148"/>
      <c r="M63" s="121"/>
      <c r="N63" s="45">
        <f t="shared" si="23"/>
        <v>0</v>
      </c>
      <c r="O63" s="116">
        <f t="shared" si="24"/>
        <v>2.46</v>
      </c>
      <c r="P63" s="46">
        <f t="shared" si="25"/>
        <v>3419400</v>
      </c>
      <c r="Q63" s="46">
        <f t="shared" si="26"/>
        <v>324843</v>
      </c>
      <c r="R63" s="117">
        <f t="shared" si="27"/>
        <v>3094557</v>
      </c>
      <c r="S63" s="118" t="s">
        <v>62</v>
      </c>
      <c r="T63" s="294" t="s">
        <v>63</v>
      </c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</row>
    <row r="64" spans="1:60" s="12" customFormat="1" ht="15.75" customHeight="1" x14ac:dyDescent="0.2">
      <c r="A64" s="36">
        <v>6</v>
      </c>
      <c r="B64" s="37" t="s">
        <v>100</v>
      </c>
      <c r="C64" s="147">
        <v>4.0599999999999996</v>
      </c>
      <c r="D64" s="119"/>
      <c r="E64" s="119">
        <v>0.3</v>
      </c>
      <c r="F64" s="119"/>
      <c r="G64" s="119"/>
      <c r="H64" s="119"/>
      <c r="I64" s="119">
        <v>40</v>
      </c>
      <c r="J64" s="41">
        <f t="shared" si="22"/>
        <v>1.7051999999999998</v>
      </c>
      <c r="K64" s="42">
        <v>5</v>
      </c>
      <c r="L64" s="41">
        <f>C64*K64/100</f>
        <v>0.20299999999999996</v>
      </c>
      <c r="M64" s="51"/>
      <c r="N64" s="45">
        <f t="shared" si="23"/>
        <v>2.2081999999999997</v>
      </c>
      <c r="O64" s="45">
        <f t="shared" si="24"/>
        <v>6.2681999999999993</v>
      </c>
      <c r="P64" s="46">
        <f t="shared" si="25"/>
        <v>8712797.9999999981</v>
      </c>
      <c r="Q64" s="46">
        <f t="shared" si="26"/>
        <v>562929.15</v>
      </c>
      <c r="R64" s="46">
        <f t="shared" si="27"/>
        <v>8149868.8499999978</v>
      </c>
      <c r="S64" s="118"/>
      <c r="T64" s="29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</row>
    <row r="65" spans="1:60" s="12" customFormat="1" ht="15.75" customHeight="1" x14ac:dyDescent="0.2">
      <c r="A65" s="36">
        <v>7</v>
      </c>
      <c r="B65" s="37" t="s">
        <v>101</v>
      </c>
      <c r="C65" s="39">
        <v>3.46</v>
      </c>
      <c r="D65" s="39"/>
      <c r="E65" s="39">
        <v>0.3</v>
      </c>
      <c r="F65" s="39"/>
      <c r="G65" s="40">
        <v>0.2</v>
      </c>
      <c r="H65" s="39"/>
      <c r="I65" s="49">
        <v>50</v>
      </c>
      <c r="J65" s="41">
        <f t="shared" si="22"/>
        <v>1.73</v>
      </c>
      <c r="K65" s="42"/>
      <c r="L65" s="41"/>
      <c r="M65" s="51">
        <v>0.3</v>
      </c>
      <c r="N65" s="45">
        <f t="shared" si="23"/>
        <v>2.5299999999999998</v>
      </c>
      <c r="O65" s="45">
        <f t="shared" si="24"/>
        <v>5.99</v>
      </c>
      <c r="P65" s="46">
        <f t="shared" si="25"/>
        <v>8326100</v>
      </c>
      <c r="Q65" s="46">
        <f t="shared" si="26"/>
        <v>456893</v>
      </c>
      <c r="R65" s="46">
        <f t="shared" si="27"/>
        <v>7869207</v>
      </c>
      <c r="S65" s="47"/>
      <c r="T65" s="29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</row>
    <row r="66" spans="1:60" s="12" customFormat="1" ht="15.75" customHeight="1" x14ac:dyDescent="0.2">
      <c r="A66" s="36">
        <v>8</v>
      </c>
      <c r="B66" s="37" t="s">
        <v>102</v>
      </c>
      <c r="C66" s="168">
        <v>2.86</v>
      </c>
      <c r="D66" s="168"/>
      <c r="E66" s="49">
        <v>0.3</v>
      </c>
      <c r="F66" s="168"/>
      <c r="G66" s="40"/>
      <c r="H66" s="39"/>
      <c r="I66" s="49">
        <v>40</v>
      </c>
      <c r="J66" s="41">
        <f t="shared" si="22"/>
        <v>1.1439999999999999</v>
      </c>
      <c r="K66" s="42"/>
      <c r="L66" s="169"/>
      <c r="M66" s="170"/>
      <c r="N66" s="45">
        <f t="shared" si="23"/>
        <v>1.444</v>
      </c>
      <c r="O66" s="45">
        <f t="shared" si="24"/>
        <v>4.3040000000000003</v>
      </c>
      <c r="P66" s="46">
        <f t="shared" si="25"/>
        <v>5982560</v>
      </c>
      <c r="Q66" s="46">
        <f t="shared" si="26"/>
        <v>377663</v>
      </c>
      <c r="R66" s="46">
        <f t="shared" si="27"/>
        <v>5604897</v>
      </c>
      <c r="S66" s="47"/>
      <c r="T66" s="29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60" s="12" customFormat="1" ht="15.75" customHeight="1" x14ac:dyDescent="0.2">
      <c r="A67" s="36">
        <v>9</v>
      </c>
      <c r="B67" s="37" t="s">
        <v>103</v>
      </c>
      <c r="C67" s="39">
        <v>4.0599999999999996</v>
      </c>
      <c r="D67" s="39"/>
      <c r="E67" s="49">
        <v>0.3</v>
      </c>
      <c r="F67" s="39"/>
      <c r="G67" s="40">
        <v>0.2</v>
      </c>
      <c r="H67" s="39"/>
      <c r="I67" s="39">
        <v>50</v>
      </c>
      <c r="J67" s="41">
        <f t="shared" si="22"/>
        <v>2.2126999999999999</v>
      </c>
      <c r="K67" s="42">
        <v>9</v>
      </c>
      <c r="L67" s="41">
        <f>C67*K67/100</f>
        <v>0.3654</v>
      </c>
      <c r="M67" s="51"/>
      <c r="N67" s="45">
        <f t="shared" si="23"/>
        <v>3.0781000000000001</v>
      </c>
      <c r="O67" s="45">
        <f t="shared" si="24"/>
        <v>7.1380999999999997</v>
      </c>
      <c r="P67" s="46">
        <f t="shared" si="25"/>
        <v>9921959</v>
      </c>
      <c r="Q67" s="46">
        <f t="shared" si="26"/>
        <v>584374.06999999995</v>
      </c>
      <c r="R67" s="46">
        <f t="shared" si="27"/>
        <v>9337584.9299999997</v>
      </c>
      <c r="S67" s="47"/>
      <c r="T67" s="29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</row>
    <row r="68" spans="1:60" s="12" customFormat="1" ht="15.75" customHeight="1" x14ac:dyDescent="0.2">
      <c r="A68" s="36">
        <v>10</v>
      </c>
      <c r="B68" s="37" t="s">
        <v>104</v>
      </c>
      <c r="C68" s="39">
        <v>2.86</v>
      </c>
      <c r="D68" s="39"/>
      <c r="E68" s="49">
        <v>0.3</v>
      </c>
      <c r="F68" s="49"/>
      <c r="G68" s="40">
        <v>0.2</v>
      </c>
      <c r="H68" s="49"/>
      <c r="I68" s="39">
        <v>50</v>
      </c>
      <c r="J68" s="41">
        <f t="shared" si="22"/>
        <v>1.43</v>
      </c>
      <c r="K68" s="42"/>
      <c r="L68" s="43"/>
      <c r="M68" s="44"/>
      <c r="N68" s="45">
        <f t="shared" si="23"/>
        <v>1.93</v>
      </c>
      <c r="O68" s="45">
        <f t="shared" si="24"/>
        <v>4.79</v>
      </c>
      <c r="P68" s="46">
        <f t="shared" si="25"/>
        <v>6658100</v>
      </c>
      <c r="Q68" s="46">
        <f t="shared" si="26"/>
        <v>377663</v>
      </c>
      <c r="R68" s="46">
        <f t="shared" si="27"/>
        <v>6280437</v>
      </c>
      <c r="S68" s="47"/>
      <c r="T68" s="29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</row>
    <row r="69" spans="1:60" s="12" customFormat="1" ht="15.75" customHeight="1" x14ac:dyDescent="0.2">
      <c r="A69" s="36">
        <v>11</v>
      </c>
      <c r="B69" s="37" t="s">
        <v>105</v>
      </c>
      <c r="C69" s="39">
        <v>2.46</v>
      </c>
      <c r="D69" s="39"/>
      <c r="E69" s="49">
        <v>0.3</v>
      </c>
      <c r="F69" s="39"/>
      <c r="G69" s="40"/>
      <c r="H69" s="39"/>
      <c r="I69" s="39">
        <v>40</v>
      </c>
      <c r="J69" s="41">
        <f t="shared" si="22"/>
        <v>0.9840000000000001</v>
      </c>
      <c r="K69" s="42"/>
      <c r="L69" s="38"/>
      <c r="M69" s="51"/>
      <c r="N69" s="45">
        <f t="shared" si="23"/>
        <v>1.284</v>
      </c>
      <c r="O69" s="45">
        <f t="shared" si="24"/>
        <v>3.7439999999999998</v>
      </c>
      <c r="P69" s="46">
        <f t="shared" si="25"/>
        <v>5204160</v>
      </c>
      <c r="Q69" s="46">
        <f t="shared" si="26"/>
        <v>324843</v>
      </c>
      <c r="R69" s="46">
        <f t="shared" si="27"/>
        <v>4879317</v>
      </c>
      <c r="S69" s="47"/>
      <c r="T69" s="29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</row>
    <row r="70" spans="1:60" s="12" customFormat="1" ht="15.75" customHeight="1" x14ac:dyDescent="0.2">
      <c r="A70" s="36">
        <v>12</v>
      </c>
      <c r="B70" s="115" t="s">
        <v>106</v>
      </c>
      <c r="C70" s="156">
        <v>2.66</v>
      </c>
      <c r="D70" s="40"/>
      <c r="E70" s="40">
        <v>0.3</v>
      </c>
      <c r="F70" s="40"/>
      <c r="G70" s="40"/>
      <c r="H70" s="40"/>
      <c r="I70" s="40">
        <v>40</v>
      </c>
      <c r="J70" s="154">
        <f t="shared" si="22"/>
        <v>1.0640000000000001</v>
      </c>
      <c r="K70" s="155"/>
      <c r="L70" s="154"/>
      <c r="M70" s="157"/>
      <c r="N70" s="45">
        <f t="shared" si="23"/>
        <v>1.3640000000000001</v>
      </c>
      <c r="O70" s="153">
        <f t="shared" si="24"/>
        <v>4.024</v>
      </c>
      <c r="P70" s="46">
        <f t="shared" si="25"/>
        <v>5593360</v>
      </c>
      <c r="Q70" s="46">
        <f t="shared" si="26"/>
        <v>351253</v>
      </c>
      <c r="R70" s="46">
        <f t="shared" si="27"/>
        <v>5242107</v>
      </c>
      <c r="S70" s="144"/>
      <c r="T70" s="293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</row>
    <row r="71" spans="1:60" s="12" customFormat="1" ht="15.75" customHeight="1" x14ac:dyDescent="0.2">
      <c r="A71" s="36">
        <v>13</v>
      </c>
      <c r="B71" s="37" t="s">
        <v>107</v>
      </c>
      <c r="C71" s="39">
        <v>3.86</v>
      </c>
      <c r="D71" s="39"/>
      <c r="E71" s="49">
        <v>0.3</v>
      </c>
      <c r="F71" s="39"/>
      <c r="G71" s="40">
        <v>0.2</v>
      </c>
      <c r="H71" s="39"/>
      <c r="I71" s="49">
        <v>40</v>
      </c>
      <c r="J71" s="41">
        <f t="shared" si="22"/>
        <v>1.544</v>
      </c>
      <c r="K71" s="42"/>
      <c r="L71" s="41"/>
      <c r="M71" s="51"/>
      <c r="N71" s="45">
        <f t="shared" si="23"/>
        <v>2.044</v>
      </c>
      <c r="O71" s="45">
        <f t="shared" si="24"/>
        <v>5.9039999999999999</v>
      </c>
      <c r="P71" s="46">
        <f t="shared" si="25"/>
        <v>8206560</v>
      </c>
      <c r="Q71" s="46">
        <f t="shared" si="26"/>
        <v>509713</v>
      </c>
      <c r="R71" s="46">
        <f t="shared" si="27"/>
        <v>7696847</v>
      </c>
      <c r="S71" s="144"/>
      <c r="T71" s="293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</row>
    <row r="72" spans="1:60" s="12" customFormat="1" ht="15.75" customHeight="1" x14ac:dyDescent="0.2">
      <c r="A72" s="36">
        <v>14</v>
      </c>
      <c r="B72" s="48" t="s">
        <v>108</v>
      </c>
      <c r="C72" s="147">
        <v>2.46</v>
      </c>
      <c r="D72" s="119"/>
      <c r="E72" s="119">
        <v>0.3</v>
      </c>
      <c r="F72" s="120"/>
      <c r="G72" s="119"/>
      <c r="H72" s="121"/>
      <c r="I72" s="119">
        <v>40</v>
      </c>
      <c r="J72" s="41">
        <f>(C72+D72+L72)*I72/100</f>
        <v>0.9840000000000001</v>
      </c>
      <c r="K72" s="88"/>
      <c r="L72" s="41"/>
      <c r="M72" s="39"/>
      <c r="N72" s="45">
        <f t="shared" si="23"/>
        <v>1.284</v>
      </c>
      <c r="O72" s="45">
        <f>N72+C72</f>
        <v>3.7439999999999998</v>
      </c>
      <c r="P72" s="46">
        <f>O72*1390000</f>
        <v>5204160</v>
      </c>
      <c r="Q72" s="46">
        <f>(C72+D72+L72)*1390000*9.5%</f>
        <v>324843</v>
      </c>
      <c r="R72" s="46">
        <f>P72-Q72</f>
        <v>4879317</v>
      </c>
      <c r="S72" s="47" t="s">
        <v>29</v>
      </c>
      <c r="T72" s="294" t="s">
        <v>65</v>
      </c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</row>
    <row r="73" spans="1:60" s="12" customFormat="1" ht="15.75" customHeight="1" x14ac:dyDescent="0.2">
      <c r="A73" s="36">
        <v>15</v>
      </c>
      <c r="B73" s="48" t="s">
        <v>109</v>
      </c>
      <c r="C73" s="147">
        <v>2.67</v>
      </c>
      <c r="D73" s="119"/>
      <c r="E73" s="49">
        <v>0.3</v>
      </c>
      <c r="F73" s="120"/>
      <c r="G73" s="40"/>
      <c r="H73" s="44"/>
      <c r="I73" s="119">
        <v>40</v>
      </c>
      <c r="J73" s="171">
        <f>(C73+D73+L73)*I73/100</f>
        <v>1.0680000000000001</v>
      </c>
      <c r="K73" s="172"/>
      <c r="L73" s="148"/>
      <c r="M73" s="119"/>
      <c r="N73" s="45">
        <f t="shared" si="23"/>
        <v>1.3680000000000001</v>
      </c>
      <c r="O73" s="45">
        <f>N73+C73</f>
        <v>4.0380000000000003</v>
      </c>
      <c r="P73" s="46">
        <f>O73*1390000</f>
        <v>5612820</v>
      </c>
      <c r="Q73" s="46">
        <f>(C73+D73+L73)*1390000*9.5%</f>
        <v>352573.5</v>
      </c>
      <c r="R73" s="46">
        <f>P73-Q73</f>
        <v>5260246.5</v>
      </c>
      <c r="S73" s="47" t="s">
        <v>29</v>
      </c>
      <c r="T73" s="294" t="s">
        <v>65</v>
      </c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</row>
    <row r="74" spans="1:60" s="12" customFormat="1" ht="15.75" customHeight="1" x14ac:dyDescent="0.2">
      <c r="A74" s="36">
        <v>16</v>
      </c>
      <c r="B74" s="54" t="s">
        <v>110</v>
      </c>
      <c r="C74" s="55">
        <v>2.46</v>
      </c>
      <c r="D74" s="55"/>
      <c r="E74" s="56">
        <v>0.3</v>
      </c>
      <c r="F74" s="55">
        <v>0.1</v>
      </c>
      <c r="G74" s="57"/>
      <c r="H74" s="55"/>
      <c r="I74" s="57">
        <v>40</v>
      </c>
      <c r="J74" s="58">
        <f>(C74+D74+L74)*I74/100</f>
        <v>0.9840000000000001</v>
      </c>
      <c r="K74" s="59"/>
      <c r="L74" s="60"/>
      <c r="M74" s="61"/>
      <c r="N74" s="62">
        <f t="shared" si="23"/>
        <v>1.3840000000000001</v>
      </c>
      <c r="O74" s="62">
        <f>N74+C74</f>
        <v>3.8440000000000003</v>
      </c>
      <c r="P74" s="63">
        <f>O74*1390000</f>
        <v>5343160</v>
      </c>
      <c r="Q74" s="63">
        <f>(C74+D74+L74)*1390000*9.5%</f>
        <v>324843</v>
      </c>
      <c r="R74" s="63">
        <f>P74-Q74</f>
        <v>5018317</v>
      </c>
      <c r="S74" s="173"/>
      <c r="T74" s="293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</row>
    <row r="75" spans="1:60" s="12" customFormat="1" ht="15.75" customHeight="1" x14ac:dyDescent="0.2">
      <c r="A75" s="65" t="s">
        <v>111</v>
      </c>
      <c r="B75" s="174" t="s">
        <v>112</v>
      </c>
      <c r="C75" s="175"/>
      <c r="D75" s="69"/>
      <c r="E75" s="69"/>
      <c r="F75" s="69"/>
      <c r="G75" s="69"/>
      <c r="H75" s="69"/>
      <c r="I75" s="69"/>
      <c r="J75" s="176"/>
      <c r="K75" s="177"/>
      <c r="L75" s="176"/>
      <c r="M75" s="178"/>
      <c r="N75" s="179"/>
      <c r="O75" s="179"/>
      <c r="P75" s="75"/>
      <c r="Q75" s="75"/>
      <c r="R75" s="75"/>
      <c r="S75" s="180"/>
      <c r="T75" s="293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</row>
    <row r="76" spans="1:60" s="12" customFormat="1" ht="15.75" customHeight="1" x14ac:dyDescent="0.2">
      <c r="A76" s="77">
        <v>1</v>
      </c>
      <c r="B76" s="78" t="s">
        <v>113</v>
      </c>
      <c r="C76" s="181">
        <v>3</v>
      </c>
      <c r="D76" s="182">
        <v>0.4</v>
      </c>
      <c r="E76" s="182">
        <v>0.3</v>
      </c>
      <c r="F76" s="182"/>
      <c r="G76" s="182"/>
      <c r="H76" s="182"/>
      <c r="I76" s="182">
        <v>40</v>
      </c>
      <c r="J76" s="183">
        <f t="shared" ref="J76:J83" si="28">(C76+D76+L76)*I76/100</f>
        <v>1.36</v>
      </c>
      <c r="K76" s="184"/>
      <c r="L76" s="183"/>
      <c r="M76" s="185"/>
      <c r="N76" s="33">
        <f t="shared" ref="N76:N83" si="29">(D76+E76+F76+H76+G76+J76+L76+M76)</f>
        <v>2.06</v>
      </c>
      <c r="O76" s="85">
        <f t="shared" ref="O76:O83" si="30">N76+C76</f>
        <v>5.0600000000000005</v>
      </c>
      <c r="P76" s="86">
        <f t="shared" ref="P76:P83" si="31">O76*1390000</f>
        <v>7033400.0000000009</v>
      </c>
      <c r="Q76" s="86">
        <f t="shared" ref="Q76:Q83" si="32">(C76+D76+L76)*1390000*9.5%</f>
        <v>448970</v>
      </c>
      <c r="R76" s="86">
        <f t="shared" ref="R76:R83" si="33">P76-Q76</f>
        <v>6584430.0000000009</v>
      </c>
      <c r="S76" s="186"/>
      <c r="T76" s="293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</row>
    <row r="77" spans="1:60" s="12" customFormat="1" ht="15.75" customHeight="1" x14ac:dyDescent="0.2">
      <c r="A77" s="77">
        <v>2</v>
      </c>
      <c r="B77" s="187" t="s">
        <v>114</v>
      </c>
      <c r="C77" s="188">
        <v>4.0599999999999996</v>
      </c>
      <c r="D77" s="79">
        <v>0.3</v>
      </c>
      <c r="E77" s="80">
        <v>0.3</v>
      </c>
      <c r="F77" s="189"/>
      <c r="G77" s="81">
        <v>0.2</v>
      </c>
      <c r="H77" s="84">
        <v>0.4</v>
      </c>
      <c r="I77" s="79">
        <v>40</v>
      </c>
      <c r="J77" s="82">
        <f>(C77+D77+L77)*I77/100</f>
        <v>1.8901599999999998</v>
      </c>
      <c r="K77" s="190">
        <v>9</v>
      </c>
      <c r="L77" s="82">
        <f>C77*K77/100</f>
        <v>0.3654</v>
      </c>
      <c r="M77" s="79"/>
      <c r="N77" s="45">
        <f t="shared" si="29"/>
        <v>3.4555600000000002</v>
      </c>
      <c r="O77" s="85">
        <f>N77+C77</f>
        <v>7.5155599999999998</v>
      </c>
      <c r="P77" s="86">
        <f t="shared" si="31"/>
        <v>10446628.4</v>
      </c>
      <c r="Q77" s="86">
        <f>(C77+D77+L77)*1390000*9.5%</f>
        <v>623989.06999999995</v>
      </c>
      <c r="R77" s="86">
        <f>P77-Q77</f>
        <v>9822639.3300000001</v>
      </c>
      <c r="S77" s="47" t="s">
        <v>29</v>
      </c>
      <c r="T77" s="294" t="s">
        <v>30</v>
      </c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</row>
    <row r="78" spans="1:60" s="12" customFormat="1" ht="15.75" customHeight="1" x14ac:dyDescent="0.2">
      <c r="A78" s="36">
        <v>3</v>
      </c>
      <c r="B78" s="37" t="s">
        <v>115</v>
      </c>
      <c r="C78" s="38">
        <v>4.0599999999999996</v>
      </c>
      <c r="D78" s="39"/>
      <c r="E78" s="39">
        <v>0.3</v>
      </c>
      <c r="F78" s="39">
        <v>0.1</v>
      </c>
      <c r="G78" s="40"/>
      <c r="H78" s="39"/>
      <c r="I78" s="39">
        <v>40</v>
      </c>
      <c r="J78" s="41">
        <f t="shared" si="28"/>
        <v>1.8026399999999998</v>
      </c>
      <c r="K78" s="42">
        <v>11</v>
      </c>
      <c r="L78" s="41">
        <f>C78*K78/100</f>
        <v>0.44659999999999994</v>
      </c>
      <c r="M78" s="51"/>
      <c r="N78" s="45">
        <f t="shared" si="29"/>
        <v>2.6492399999999998</v>
      </c>
      <c r="O78" s="45">
        <f t="shared" si="30"/>
        <v>6.7092399999999994</v>
      </c>
      <c r="P78" s="46">
        <f t="shared" si="31"/>
        <v>9325843.5999999996</v>
      </c>
      <c r="Q78" s="46">
        <f t="shared" si="32"/>
        <v>595096.53</v>
      </c>
      <c r="R78" s="46">
        <f t="shared" si="33"/>
        <v>8730747.0700000003</v>
      </c>
      <c r="S78" s="144"/>
      <c r="T78" s="293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</row>
    <row r="79" spans="1:60" s="12" customFormat="1" ht="15.75" customHeight="1" x14ac:dyDescent="0.2">
      <c r="A79" s="77">
        <v>4</v>
      </c>
      <c r="B79" s="37" t="s">
        <v>116</v>
      </c>
      <c r="C79" s="39">
        <v>4.0599999999999996</v>
      </c>
      <c r="D79" s="39"/>
      <c r="E79" s="39">
        <v>0.3</v>
      </c>
      <c r="F79" s="39">
        <v>0.1</v>
      </c>
      <c r="G79" s="40"/>
      <c r="H79" s="39"/>
      <c r="I79" s="49">
        <v>40</v>
      </c>
      <c r="J79" s="41">
        <f t="shared" si="28"/>
        <v>1.7539199999999997</v>
      </c>
      <c r="K79" s="42">
        <v>8</v>
      </c>
      <c r="L79" s="41">
        <f>C79*K79/100</f>
        <v>0.32479999999999998</v>
      </c>
      <c r="M79" s="51"/>
      <c r="N79" s="45">
        <f t="shared" si="29"/>
        <v>2.47872</v>
      </c>
      <c r="O79" s="45">
        <f t="shared" si="30"/>
        <v>6.5387199999999996</v>
      </c>
      <c r="P79" s="46">
        <f t="shared" si="31"/>
        <v>9088820.7999999989</v>
      </c>
      <c r="Q79" s="46">
        <f t="shared" si="32"/>
        <v>579012.84</v>
      </c>
      <c r="R79" s="46">
        <f t="shared" si="33"/>
        <v>8509807.959999999</v>
      </c>
      <c r="S79" s="144"/>
      <c r="T79" s="293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</row>
    <row r="80" spans="1:60" s="12" customFormat="1" ht="15.75" customHeight="1" x14ac:dyDescent="0.2">
      <c r="A80" s="36">
        <v>5</v>
      </c>
      <c r="B80" s="152" t="s">
        <v>117</v>
      </c>
      <c r="C80" s="39">
        <v>2.86</v>
      </c>
      <c r="D80" s="49"/>
      <c r="E80" s="49">
        <v>0.3</v>
      </c>
      <c r="F80" s="39">
        <v>0.1</v>
      </c>
      <c r="G80" s="40"/>
      <c r="H80" s="39"/>
      <c r="I80" s="49">
        <v>40</v>
      </c>
      <c r="J80" s="41">
        <f t="shared" si="28"/>
        <v>1.1439999999999999</v>
      </c>
      <c r="K80" s="42"/>
      <c r="L80" s="38"/>
      <c r="M80" s="51"/>
      <c r="N80" s="45">
        <f t="shared" si="29"/>
        <v>1.544</v>
      </c>
      <c r="O80" s="45">
        <f t="shared" si="30"/>
        <v>4.4039999999999999</v>
      </c>
      <c r="P80" s="46">
        <f t="shared" si="31"/>
        <v>6121560</v>
      </c>
      <c r="Q80" s="46">
        <f t="shared" si="32"/>
        <v>377663</v>
      </c>
      <c r="R80" s="46">
        <f t="shared" si="33"/>
        <v>5743897</v>
      </c>
      <c r="S80" s="144"/>
      <c r="T80" s="293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</row>
    <row r="81" spans="1:60" s="12" customFormat="1" ht="15.75" customHeight="1" x14ac:dyDescent="0.2">
      <c r="A81" s="77">
        <v>6</v>
      </c>
      <c r="B81" s="48" t="s">
        <v>118</v>
      </c>
      <c r="C81" s="38">
        <v>4.0599999999999996</v>
      </c>
      <c r="D81" s="39"/>
      <c r="E81" s="39">
        <v>0.3</v>
      </c>
      <c r="F81" s="50"/>
      <c r="G81" s="40">
        <v>0.2</v>
      </c>
      <c r="H81" s="51">
        <v>0.4</v>
      </c>
      <c r="I81" s="49">
        <v>40</v>
      </c>
      <c r="J81" s="41">
        <f t="shared" si="28"/>
        <v>1.77016</v>
      </c>
      <c r="K81" s="191">
        <v>9</v>
      </c>
      <c r="L81" s="41">
        <f>C81*K81/100</f>
        <v>0.3654</v>
      </c>
      <c r="M81" s="39"/>
      <c r="N81" s="45">
        <f t="shared" si="29"/>
        <v>3.0355600000000003</v>
      </c>
      <c r="O81" s="45">
        <f t="shared" si="30"/>
        <v>7.0955599999999999</v>
      </c>
      <c r="P81" s="46">
        <f t="shared" si="31"/>
        <v>9862828.4000000004</v>
      </c>
      <c r="Q81" s="46">
        <f t="shared" si="32"/>
        <v>584374.06999999995</v>
      </c>
      <c r="R81" s="46">
        <f t="shared" si="33"/>
        <v>9278454.3300000001</v>
      </c>
      <c r="S81" s="47" t="s">
        <v>29</v>
      </c>
      <c r="T81" s="294" t="s">
        <v>30</v>
      </c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</row>
    <row r="82" spans="1:60" s="12" customFormat="1" ht="15.75" customHeight="1" x14ac:dyDescent="0.2">
      <c r="A82" s="36">
        <v>7</v>
      </c>
      <c r="B82" s="48" t="s">
        <v>119</v>
      </c>
      <c r="C82" s="147">
        <v>4.0599999999999996</v>
      </c>
      <c r="D82" s="49"/>
      <c r="E82" s="49">
        <v>0.3</v>
      </c>
      <c r="F82" s="50"/>
      <c r="G82" s="40">
        <v>0.2</v>
      </c>
      <c r="H82" s="44">
        <v>0.4</v>
      </c>
      <c r="I82" s="39">
        <v>40</v>
      </c>
      <c r="J82" s="41">
        <f t="shared" si="28"/>
        <v>1.7214399999999999</v>
      </c>
      <c r="K82" s="191">
        <v>6</v>
      </c>
      <c r="L82" s="41">
        <f>C82*K82/100</f>
        <v>0.24359999999999998</v>
      </c>
      <c r="M82" s="49"/>
      <c r="N82" s="45">
        <f t="shared" si="29"/>
        <v>2.8650399999999996</v>
      </c>
      <c r="O82" s="45">
        <f t="shared" si="30"/>
        <v>6.9250399999999992</v>
      </c>
      <c r="P82" s="46">
        <f t="shared" si="31"/>
        <v>9625805.5999999996</v>
      </c>
      <c r="Q82" s="46">
        <f t="shared" si="32"/>
        <v>568290.37999999989</v>
      </c>
      <c r="R82" s="46">
        <f t="shared" si="33"/>
        <v>9057515.2199999988</v>
      </c>
      <c r="S82" s="47" t="s">
        <v>29</v>
      </c>
      <c r="T82" s="294" t="s">
        <v>30</v>
      </c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</row>
    <row r="83" spans="1:60" s="12" customFormat="1" ht="15.75" customHeight="1" x14ac:dyDescent="0.2">
      <c r="A83" s="77">
        <v>8</v>
      </c>
      <c r="B83" s="48" t="s">
        <v>120</v>
      </c>
      <c r="C83" s="39">
        <v>2.86</v>
      </c>
      <c r="D83" s="49"/>
      <c r="E83" s="39">
        <v>0.3</v>
      </c>
      <c r="F83" s="50"/>
      <c r="G83" s="40">
        <v>0.2</v>
      </c>
      <c r="H83" s="44">
        <v>0.4</v>
      </c>
      <c r="I83" s="49">
        <v>40</v>
      </c>
      <c r="J83" s="41">
        <f t="shared" si="28"/>
        <v>1.1439999999999999</v>
      </c>
      <c r="K83" s="52"/>
      <c r="L83" s="43"/>
      <c r="M83" s="49"/>
      <c r="N83" s="62">
        <f t="shared" si="29"/>
        <v>2.0439999999999996</v>
      </c>
      <c r="O83" s="45">
        <f t="shared" si="30"/>
        <v>4.9039999999999999</v>
      </c>
      <c r="P83" s="46">
        <f t="shared" si="31"/>
        <v>6816560</v>
      </c>
      <c r="Q83" s="46">
        <f t="shared" si="32"/>
        <v>377663</v>
      </c>
      <c r="R83" s="46">
        <f t="shared" si="33"/>
        <v>6438897</v>
      </c>
      <c r="S83" s="47" t="s">
        <v>29</v>
      </c>
      <c r="T83" s="294" t="s">
        <v>30</v>
      </c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</row>
    <row r="84" spans="1:60" s="12" customFormat="1" ht="15.75" customHeight="1" x14ac:dyDescent="0.2">
      <c r="A84" s="192" t="s">
        <v>121</v>
      </c>
      <c r="B84" s="174" t="s">
        <v>122</v>
      </c>
      <c r="C84" s="175"/>
      <c r="D84" s="69"/>
      <c r="E84" s="69"/>
      <c r="F84" s="69"/>
      <c r="G84" s="69"/>
      <c r="H84" s="69"/>
      <c r="I84" s="69"/>
      <c r="J84" s="176"/>
      <c r="K84" s="177"/>
      <c r="L84" s="176"/>
      <c r="M84" s="178"/>
      <c r="N84" s="179"/>
      <c r="O84" s="179"/>
      <c r="P84" s="75"/>
      <c r="Q84" s="75"/>
      <c r="R84" s="75"/>
      <c r="S84" s="180"/>
      <c r="T84" s="293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</row>
    <row r="85" spans="1:60" s="12" customFormat="1" ht="15.75" customHeight="1" x14ac:dyDescent="0.2">
      <c r="A85" s="193">
        <v>1</v>
      </c>
      <c r="B85" s="26" t="s">
        <v>123</v>
      </c>
      <c r="C85" s="27">
        <v>4.6500000000000004</v>
      </c>
      <c r="D85" s="27">
        <v>0.4</v>
      </c>
      <c r="E85" s="27">
        <v>0.3</v>
      </c>
      <c r="F85" s="27"/>
      <c r="G85" s="28"/>
      <c r="H85" s="27"/>
      <c r="I85" s="27">
        <v>40</v>
      </c>
      <c r="J85" s="29">
        <f t="shared" ref="J85:J92" si="34">(C85+D85+L85)*I85/100</f>
        <v>2.0200000000000005</v>
      </c>
      <c r="K85" s="30"/>
      <c r="L85" s="31"/>
      <c r="M85" s="194"/>
      <c r="N85" s="33">
        <f t="shared" ref="N85:N92" si="35">(D85+E85+F85+H85+G85+J85+L85+M85)</f>
        <v>2.7200000000000006</v>
      </c>
      <c r="O85" s="195">
        <f t="shared" ref="O85:O92" si="36">N85+C85</f>
        <v>7.370000000000001</v>
      </c>
      <c r="P85" s="34">
        <f t="shared" ref="P85:P92" si="37">O85*1390000</f>
        <v>10244300.000000002</v>
      </c>
      <c r="Q85" s="34">
        <f t="shared" ref="Q85:Q92" si="38">(C85+D85+L85)*1390000*9.5%</f>
        <v>666852.50000000012</v>
      </c>
      <c r="R85" s="34">
        <f t="shared" ref="R85:R92" si="39">P85-Q85</f>
        <v>9577447.5000000019</v>
      </c>
      <c r="S85" s="143"/>
      <c r="T85" s="293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</row>
    <row r="86" spans="1:60" s="12" customFormat="1" ht="15.75" customHeight="1" x14ac:dyDescent="0.2">
      <c r="A86" s="196">
        <v>2</v>
      </c>
      <c r="B86" s="37" t="s">
        <v>124</v>
      </c>
      <c r="C86" s="38">
        <v>4.0599999999999996</v>
      </c>
      <c r="D86" s="39">
        <v>0.3</v>
      </c>
      <c r="E86" s="49">
        <v>0.3</v>
      </c>
      <c r="F86" s="39"/>
      <c r="G86" s="40"/>
      <c r="H86" s="39"/>
      <c r="I86" s="39">
        <v>40</v>
      </c>
      <c r="J86" s="41">
        <f t="shared" si="34"/>
        <v>1.8901599999999998</v>
      </c>
      <c r="K86" s="42">
        <v>9</v>
      </c>
      <c r="L86" s="41">
        <f>C86*K86/100</f>
        <v>0.3654</v>
      </c>
      <c r="M86" s="197"/>
      <c r="N86" s="45">
        <f t="shared" si="35"/>
        <v>2.8555600000000001</v>
      </c>
      <c r="O86" s="198">
        <f t="shared" si="36"/>
        <v>6.9155599999999993</v>
      </c>
      <c r="P86" s="46">
        <f t="shared" si="37"/>
        <v>9612628.3999999985</v>
      </c>
      <c r="Q86" s="46">
        <f t="shared" si="38"/>
        <v>623989.06999999995</v>
      </c>
      <c r="R86" s="46">
        <f t="shared" si="39"/>
        <v>8988639.3299999982</v>
      </c>
      <c r="S86" s="144"/>
      <c r="T86" s="293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</row>
    <row r="87" spans="1:60" s="12" customFormat="1" ht="15.75" customHeight="1" x14ac:dyDescent="0.2">
      <c r="A87" s="196">
        <v>3</v>
      </c>
      <c r="B87" s="37" t="s">
        <v>125</v>
      </c>
      <c r="C87" s="38">
        <v>3.26</v>
      </c>
      <c r="D87" s="39">
        <v>0.3</v>
      </c>
      <c r="E87" s="39">
        <v>0.3</v>
      </c>
      <c r="F87" s="39"/>
      <c r="G87" s="40"/>
      <c r="H87" s="39"/>
      <c r="I87" s="49">
        <v>40</v>
      </c>
      <c r="J87" s="41">
        <f>(C87+D87+L87)*I87/100</f>
        <v>1.4239999999999997</v>
      </c>
      <c r="K87" s="42"/>
      <c r="L87" s="41"/>
      <c r="M87" s="197"/>
      <c r="N87" s="45">
        <f t="shared" si="35"/>
        <v>2.0239999999999996</v>
      </c>
      <c r="O87" s="198">
        <f>N87+C87</f>
        <v>5.2839999999999989</v>
      </c>
      <c r="P87" s="46">
        <f>O87*1390000</f>
        <v>7344759.9999999981</v>
      </c>
      <c r="Q87" s="46">
        <f>(C87+D87+L87)*1390000*9.5%</f>
        <v>470097.99999999994</v>
      </c>
      <c r="R87" s="46">
        <f>P87-Q87</f>
        <v>6874661.9999999981</v>
      </c>
      <c r="S87" s="144"/>
      <c r="T87" s="293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</row>
    <row r="88" spans="1:60" s="12" customFormat="1" ht="15.75" customHeight="1" x14ac:dyDescent="0.2">
      <c r="A88" s="196">
        <v>4</v>
      </c>
      <c r="B88" s="37" t="s">
        <v>126</v>
      </c>
      <c r="C88" s="39">
        <v>2.67</v>
      </c>
      <c r="D88" s="39"/>
      <c r="E88" s="49">
        <v>0.3</v>
      </c>
      <c r="F88" s="39"/>
      <c r="G88" s="40"/>
      <c r="H88" s="39"/>
      <c r="I88" s="39">
        <v>40</v>
      </c>
      <c r="J88" s="41">
        <f t="shared" si="34"/>
        <v>1.0680000000000001</v>
      </c>
      <c r="K88" s="42"/>
      <c r="L88" s="41"/>
      <c r="M88" s="197"/>
      <c r="N88" s="45">
        <f t="shared" si="35"/>
        <v>1.3680000000000001</v>
      </c>
      <c r="O88" s="198">
        <f t="shared" si="36"/>
        <v>4.0380000000000003</v>
      </c>
      <c r="P88" s="46">
        <f t="shared" si="37"/>
        <v>5612820</v>
      </c>
      <c r="Q88" s="46">
        <f t="shared" si="38"/>
        <v>352573.5</v>
      </c>
      <c r="R88" s="46">
        <f t="shared" si="39"/>
        <v>5260246.5</v>
      </c>
      <c r="S88" s="144"/>
      <c r="T88" s="293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</row>
    <row r="89" spans="1:60" s="12" customFormat="1" ht="15.75" customHeight="1" x14ac:dyDescent="0.2">
      <c r="A89" s="196">
        <v>5</v>
      </c>
      <c r="B89" s="37" t="s">
        <v>127</v>
      </c>
      <c r="C89" s="39">
        <v>4.0599999999999996</v>
      </c>
      <c r="D89" s="39"/>
      <c r="E89" s="49">
        <v>0.3</v>
      </c>
      <c r="F89" s="39"/>
      <c r="G89" s="40">
        <v>0.2</v>
      </c>
      <c r="H89" s="39"/>
      <c r="I89" s="39">
        <v>40</v>
      </c>
      <c r="J89" s="41">
        <f t="shared" si="34"/>
        <v>1.6239999999999997</v>
      </c>
      <c r="K89" s="42"/>
      <c r="L89" s="38"/>
      <c r="M89" s="197"/>
      <c r="N89" s="45">
        <f t="shared" si="35"/>
        <v>2.1239999999999997</v>
      </c>
      <c r="O89" s="198">
        <f t="shared" si="36"/>
        <v>6.1839999999999993</v>
      </c>
      <c r="P89" s="46">
        <f t="shared" si="37"/>
        <v>8595759.9999999981</v>
      </c>
      <c r="Q89" s="46">
        <f t="shared" si="38"/>
        <v>536122.99999999988</v>
      </c>
      <c r="R89" s="46">
        <f t="shared" si="39"/>
        <v>8059636.9999999981</v>
      </c>
      <c r="S89" s="144"/>
      <c r="T89" s="293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</row>
    <row r="90" spans="1:60" s="12" customFormat="1" ht="15.75" customHeight="1" x14ac:dyDescent="0.2">
      <c r="A90" s="196">
        <v>6</v>
      </c>
      <c r="B90" s="37" t="s">
        <v>128</v>
      </c>
      <c r="C90" s="38">
        <v>2.2599999999999998</v>
      </c>
      <c r="D90" s="39"/>
      <c r="E90" s="39">
        <v>0.3</v>
      </c>
      <c r="F90" s="39"/>
      <c r="G90" s="40"/>
      <c r="H90" s="39"/>
      <c r="I90" s="39">
        <v>40</v>
      </c>
      <c r="J90" s="41">
        <f t="shared" si="34"/>
        <v>0.90399999999999991</v>
      </c>
      <c r="K90" s="42"/>
      <c r="L90" s="41"/>
      <c r="M90" s="197"/>
      <c r="N90" s="45">
        <f t="shared" si="35"/>
        <v>1.204</v>
      </c>
      <c r="O90" s="198">
        <f t="shared" si="36"/>
        <v>3.4639999999999995</v>
      </c>
      <c r="P90" s="46">
        <f t="shared" si="37"/>
        <v>4814959.9999999991</v>
      </c>
      <c r="Q90" s="46">
        <f t="shared" si="38"/>
        <v>298432.99999999994</v>
      </c>
      <c r="R90" s="46">
        <f t="shared" si="39"/>
        <v>4516526.9999999991</v>
      </c>
      <c r="S90" s="144"/>
      <c r="T90" s="293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</row>
    <row r="91" spans="1:60" s="12" customFormat="1" ht="15.75" customHeight="1" x14ac:dyDescent="0.2">
      <c r="A91" s="196">
        <v>7</v>
      </c>
      <c r="B91" s="37" t="s">
        <v>129</v>
      </c>
      <c r="C91" s="39">
        <v>2.66</v>
      </c>
      <c r="D91" s="39"/>
      <c r="E91" s="49">
        <v>0.3</v>
      </c>
      <c r="F91" s="39"/>
      <c r="G91" s="40"/>
      <c r="H91" s="39"/>
      <c r="I91" s="39">
        <v>40</v>
      </c>
      <c r="J91" s="41">
        <f t="shared" si="34"/>
        <v>1.0640000000000001</v>
      </c>
      <c r="K91" s="42"/>
      <c r="L91" s="38"/>
      <c r="M91" s="197"/>
      <c r="N91" s="45">
        <f t="shared" si="35"/>
        <v>1.3640000000000001</v>
      </c>
      <c r="O91" s="198">
        <f t="shared" si="36"/>
        <v>4.024</v>
      </c>
      <c r="P91" s="46">
        <f t="shared" si="37"/>
        <v>5593360</v>
      </c>
      <c r="Q91" s="46">
        <f t="shared" si="38"/>
        <v>351253</v>
      </c>
      <c r="R91" s="46">
        <f t="shared" si="39"/>
        <v>5242107</v>
      </c>
      <c r="S91" s="144"/>
      <c r="T91" s="293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</row>
    <row r="92" spans="1:60" s="12" customFormat="1" ht="15.75" customHeight="1" x14ac:dyDescent="0.2">
      <c r="A92" s="199">
        <v>8</v>
      </c>
      <c r="B92" s="54" t="s">
        <v>130</v>
      </c>
      <c r="C92" s="104">
        <v>3.86</v>
      </c>
      <c r="D92" s="55"/>
      <c r="E92" s="56">
        <v>0.3</v>
      </c>
      <c r="F92" s="55"/>
      <c r="G92" s="57"/>
      <c r="H92" s="55"/>
      <c r="I92" s="56">
        <v>40</v>
      </c>
      <c r="J92" s="58">
        <f t="shared" si="34"/>
        <v>1.544</v>
      </c>
      <c r="K92" s="59"/>
      <c r="L92" s="58"/>
      <c r="M92" s="200"/>
      <c r="N92" s="62">
        <f t="shared" si="35"/>
        <v>1.8440000000000001</v>
      </c>
      <c r="O92" s="201">
        <f t="shared" si="36"/>
        <v>5.7039999999999997</v>
      </c>
      <c r="P92" s="63">
        <f t="shared" si="37"/>
        <v>7928560</v>
      </c>
      <c r="Q92" s="63">
        <f t="shared" si="38"/>
        <v>509713</v>
      </c>
      <c r="R92" s="63">
        <f t="shared" si="39"/>
        <v>7418847</v>
      </c>
      <c r="S92" s="173"/>
      <c r="T92" s="293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</row>
    <row r="93" spans="1:60" s="12" customFormat="1" ht="15.75" customHeight="1" x14ac:dyDescent="0.2">
      <c r="A93" s="192" t="s">
        <v>131</v>
      </c>
      <c r="B93" s="66" t="s">
        <v>132</v>
      </c>
      <c r="C93" s="106"/>
      <c r="D93" s="67"/>
      <c r="E93" s="68"/>
      <c r="F93" s="67"/>
      <c r="G93" s="69"/>
      <c r="H93" s="67"/>
      <c r="I93" s="68"/>
      <c r="J93" s="70"/>
      <c r="K93" s="71"/>
      <c r="L93" s="70"/>
      <c r="M93" s="107"/>
      <c r="N93" s="74"/>
      <c r="O93" s="74"/>
      <c r="P93" s="75"/>
      <c r="Q93" s="75"/>
      <c r="R93" s="75"/>
      <c r="S93" s="180"/>
      <c r="T93" s="293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</row>
    <row r="94" spans="1:60" ht="15.75" customHeight="1" x14ac:dyDescent="0.2">
      <c r="A94" s="25">
        <v>1</v>
      </c>
      <c r="B94" s="26" t="s">
        <v>133</v>
      </c>
      <c r="C94" s="31">
        <v>4.6500000000000004</v>
      </c>
      <c r="D94" s="27">
        <v>0.4</v>
      </c>
      <c r="E94" s="27">
        <v>0.3</v>
      </c>
      <c r="F94" s="27"/>
      <c r="G94" s="28"/>
      <c r="H94" s="27"/>
      <c r="I94" s="101">
        <v>70</v>
      </c>
      <c r="J94" s="29">
        <f t="shared" ref="J94:J105" si="40">(C94+D94+L94)*I94/100</f>
        <v>3.5350000000000006</v>
      </c>
      <c r="K94" s="30"/>
      <c r="L94" s="29"/>
      <c r="M94" s="32">
        <v>0.3</v>
      </c>
      <c r="N94" s="33">
        <f t="shared" ref="N94:N108" si="41">(D94+E94+F94+H94+G94+J94+L94+M94)</f>
        <v>4.5350000000000001</v>
      </c>
      <c r="O94" s="33">
        <f t="shared" ref="O94:O105" si="42">N94+C94</f>
        <v>9.1850000000000005</v>
      </c>
      <c r="P94" s="34">
        <f t="shared" ref="P94:P105" si="43">O94*1390000</f>
        <v>12767150</v>
      </c>
      <c r="Q94" s="34">
        <f t="shared" ref="Q94:Q105" si="44">(C94+D94+L94)*1390000*9.5%</f>
        <v>666852.50000000012</v>
      </c>
      <c r="R94" s="34">
        <f t="shared" ref="R94:R105" si="45">P94-Q94</f>
        <v>12100297.5</v>
      </c>
      <c r="S94" s="35"/>
      <c r="T94" s="293"/>
    </row>
    <row r="95" spans="1:60" ht="15.75" customHeight="1" x14ac:dyDescent="0.2">
      <c r="A95" s="36">
        <v>2</v>
      </c>
      <c r="B95" s="37" t="s">
        <v>134</v>
      </c>
      <c r="C95" s="38">
        <v>3</v>
      </c>
      <c r="D95" s="39">
        <v>0.3</v>
      </c>
      <c r="E95" s="49">
        <v>0.3</v>
      </c>
      <c r="F95" s="39"/>
      <c r="G95" s="40"/>
      <c r="H95" s="39"/>
      <c r="I95" s="39">
        <v>50</v>
      </c>
      <c r="J95" s="41">
        <f t="shared" si="40"/>
        <v>1.65</v>
      </c>
      <c r="K95" s="42"/>
      <c r="L95" s="41"/>
      <c r="M95" s="51"/>
      <c r="N95" s="45">
        <f t="shared" si="41"/>
        <v>2.25</v>
      </c>
      <c r="O95" s="45">
        <f t="shared" si="42"/>
        <v>5.25</v>
      </c>
      <c r="P95" s="46">
        <f t="shared" si="43"/>
        <v>7297500</v>
      </c>
      <c r="Q95" s="46">
        <f t="shared" si="44"/>
        <v>435765</v>
      </c>
      <c r="R95" s="46">
        <f t="shared" si="45"/>
        <v>6861735</v>
      </c>
      <c r="S95" s="47"/>
      <c r="T95" s="293"/>
    </row>
    <row r="96" spans="1:60" ht="15.75" customHeight="1" x14ac:dyDescent="0.2">
      <c r="A96" s="36">
        <v>3</v>
      </c>
      <c r="B96" s="37" t="s">
        <v>135</v>
      </c>
      <c r="C96" s="38">
        <v>3</v>
      </c>
      <c r="D96" s="39"/>
      <c r="E96" s="49">
        <v>0.3</v>
      </c>
      <c r="F96" s="39"/>
      <c r="G96" s="40"/>
      <c r="H96" s="39"/>
      <c r="I96" s="39">
        <v>60</v>
      </c>
      <c r="J96" s="41">
        <f t="shared" si="40"/>
        <v>1.8</v>
      </c>
      <c r="K96" s="42"/>
      <c r="L96" s="41"/>
      <c r="M96" s="51"/>
      <c r="N96" s="45">
        <f t="shared" si="41"/>
        <v>2.1</v>
      </c>
      <c r="O96" s="45">
        <f t="shared" si="42"/>
        <v>5.0999999999999996</v>
      </c>
      <c r="P96" s="46">
        <f t="shared" si="43"/>
        <v>7088999.9999999991</v>
      </c>
      <c r="Q96" s="46">
        <f t="shared" si="44"/>
        <v>396150</v>
      </c>
      <c r="R96" s="46">
        <f t="shared" si="45"/>
        <v>6692849.9999999991</v>
      </c>
      <c r="S96" s="47"/>
      <c r="T96" s="293"/>
    </row>
    <row r="97" spans="1:70" ht="15.75" customHeight="1" x14ac:dyDescent="0.2">
      <c r="A97" s="36">
        <v>4</v>
      </c>
      <c r="B97" s="37" t="s">
        <v>136</v>
      </c>
      <c r="C97" s="119">
        <v>2.46</v>
      </c>
      <c r="D97" s="119"/>
      <c r="E97" s="49">
        <v>0.3</v>
      </c>
      <c r="F97" s="119"/>
      <c r="G97" s="119"/>
      <c r="H97" s="119"/>
      <c r="I97" s="119">
        <v>40</v>
      </c>
      <c r="J97" s="148">
        <f t="shared" si="40"/>
        <v>0.9840000000000001</v>
      </c>
      <c r="K97" s="149"/>
      <c r="L97" s="43"/>
      <c r="M97" s="44"/>
      <c r="N97" s="45">
        <f t="shared" si="41"/>
        <v>1.284</v>
      </c>
      <c r="O97" s="45">
        <f t="shared" si="42"/>
        <v>3.7439999999999998</v>
      </c>
      <c r="P97" s="46">
        <f t="shared" si="43"/>
        <v>5204160</v>
      </c>
      <c r="Q97" s="46">
        <f t="shared" si="44"/>
        <v>324843</v>
      </c>
      <c r="R97" s="46">
        <f t="shared" si="45"/>
        <v>4879317</v>
      </c>
      <c r="S97" s="118" t="s">
        <v>137</v>
      </c>
      <c r="T97" s="294" t="s">
        <v>138</v>
      </c>
    </row>
    <row r="98" spans="1:70" ht="15.75" customHeight="1" x14ac:dyDescent="0.2">
      <c r="A98" s="36">
        <v>5</v>
      </c>
      <c r="B98" s="37" t="s">
        <v>139</v>
      </c>
      <c r="C98" s="119">
        <v>2.06</v>
      </c>
      <c r="D98" s="119"/>
      <c r="E98" s="49">
        <v>0.3</v>
      </c>
      <c r="F98" s="119"/>
      <c r="G98" s="119"/>
      <c r="H98" s="119"/>
      <c r="I98" s="119">
        <v>40</v>
      </c>
      <c r="J98" s="148">
        <f t="shared" si="40"/>
        <v>0.82400000000000007</v>
      </c>
      <c r="K98" s="149"/>
      <c r="L98" s="43"/>
      <c r="M98" s="44"/>
      <c r="N98" s="45">
        <f t="shared" si="41"/>
        <v>1.1240000000000001</v>
      </c>
      <c r="O98" s="45">
        <f t="shared" si="42"/>
        <v>3.1840000000000002</v>
      </c>
      <c r="P98" s="46">
        <f t="shared" si="43"/>
        <v>4425760</v>
      </c>
      <c r="Q98" s="46">
        <f t="shared" si="44"/>
        <v>272023</v>
      </c>
      <c r="R98" s="46">
        <f t="shared" si="45"/>
        <v>4153737</v>
      </c>
      <c r="S98" s="47"/>
      <c r="T98" s="293"/>
    </row>
    <row r="99" spans="1:70" ht="15.75" customHeight="1" x14ac:dyDescent="0.2">
      <c r="A99" s="36">
        <v>6</v>
      </c>
      <c r="B99" s="37" t="s">
        <v>140</v>
      </c>
      <c r="C99" s="147">
        <v>2.46</v>
      </c>
      <c r="D99" s="119"/>
      <c r="E99" s="49"/>
      <c r="F99" s="119"/>
      <c r="G99" s="119"/>
      <c r="H99" s="119"/>
      <c r="I99" s="119"/>
      <c r="J99" s="148">
        <f t="shared" si="40"/>
        <v>0</v>
      </c>
      <c r="K99" s="149"/>
      <c r="L99" s="41"/>
      <c r="M99" s="51"/>
      <c r="N99" s="45">
        <f t="shared" si="41"/>
        <v>0</v>
      </c>
      <c r="O99" s="45">
        <f t="shared" si="42"/>
        <v>2.46</v>
      </c>
      <c r="P99" s="46">
        <f t="shared" si="43"/>
        <v>3419400</v>
      </c>
      <c r="Q99" s="46">
        <f t="shared" si="44"/>
        <v>324843</v>
      </c>
      <c r="R99" s="46">
        <f t="shared" si="45"/>
        <v>3094557</v>
      </c>
      <c r="S99" s="118" t="s">
        <v>62</v>
      </c>
      <c r="T99" s="294" t="s">
        <v>63</v>
      </c>
    </row>
    <row r="100" spans="1:70" ht="15.75" customHeight="1" x14ac:dyDescent="0.2">
      <c r="A100" s="36">
        <v>7</v>
      </c>
      <c r="B100" s="37" t="s">
        <v>141</v>
      </c>
      <c r="C100" s="119">
        <v>2.46</v>
      </c>
      <c r="D100" s="119"/>
      <c r="E100" s="49"/>
      <c r="F100" s="119"/>
      <c r="G100" s="119"/>
      <c r="H100" s="119"/>
      <c r="I100" s="119"/>
      <c r="J100" s="148">
        <f t="shared" si="40"/>
        <v>0</v>
      </c>
      <c r="K100" s="149"/>
      <c r="L100" s="148"/>
      <c r="M100" s="121"/>
      <c r="N100" s="45">
        <f t="shared" si="41"/>
        <v>0</v>
      </c>
      <c r="O100" s="116">
        <f t="shared" si="42"/>
        <v>2.46</v>
      </c>
      <c r="P100" s="46">
        <f t="shared" si="43"/>
        <v>3419400</v>
      </c>
      <c r="Q100" s="46">
        <f t="shared" si="44"/>
        <v>324843</v>
      </c>
      <c r="R100" s="117">
        <f t="shared" si="45"/>
        <v>3094557</v>
      </c>
      <c r="S100" s="202" t="s">
        <v>62</v>
      </c>
      <c r="T100" s="294" t="s">
        <v>63</v>
      </c>
    </row>
    <row r="101" spans="1:70" ht="15.75" customHeight="1" x14ac:dyDescent="0.2">
      <c r="A101" s="36">
        <v>8</v>
      </c>
      <c r="B101" s="37" t="s">
        <v>142</v>
      </c>
      <c r="C101" s="39">
        <v>2.66</v>
      </c>
      <c r="D101" s="39"/>
      <c r="E101" s="49">
        <v>0.3</v>
      </c>
      <c r="F101" s="39"/>
      <c r="G101" s="40"/>
      <c r="H101" s="39"/>
      <c r="I101" s="39">
        <v>40</v>
      </c>
      <c r="J101" s="41">
        <f t="shared" si="40"/>
        <v>1.0640000000000001</v>
      </c>
      <c r="K101" s="42"/>
      <c r="L101" s="38"/>
      <c r="M101" s="51"/>
      <c r="N101" s="45">
        <f t="shared" si="41"/>
        <v>1.3640000000000001</v>
      </c>
      <c r="O101" s="45">
        <f t="shared" si="42"/>
        <v>4.024</v>
      </c>
      <c r="P101" s="46">
        <f t="shared" si="43"/>
        <v>5593360</v>
      </c>
      <c r="Q101" s="46">
        <f t="shared" si="44"/>
        <v>351253</v>
      </c>
      <c r="R101" s="46">
        <f t="shared" si="45"/>
        <v>5242107</v>
      </c>
      <c r="S101" s="47"/>
      <c r="T101" s="293"/>
    </row>
    <row r="102" spans="1:70" ht="15.75" customHeight="1" x14ac:dyDescent="0.2">
      <c r="A102" s="36">
        <v>9</v>
      </c>
      <c r="B102" s="37" t="s">
        <v>143</v>
      </c>
      <c r="C102" s="38">
        <v>4.0599999999999996</v>
      </c>
      <c r="D102" s="39"/>
      <c r="E102" s="49">
        <v>0.3</v>
      </c>
      <c r="F102" s="39"/>
      <c r="G102" s="40"/>
      <c r="H102" s="39"/>
      <c r="I102" s="39">
        <v>40</v>
      </c>
      <c r="J102" s="41">
        <f t="shared" si="40"/>
        <v>1.7214399999999999</v>
      </c>
      <c r="K102" s="42">
        <v>6</v>
      </c>
      <c r="L102" s="41">
        <f>C102*K102/100</f>
        <v>0.24359999999999998</v>
      </c>
      <c r="M102" s="51"/>
      <c r="N102" s="45">
        <f t="shared" si="41"/>
        <v>2.2650399999999995</v>
      </c>
      <c r="O102" s="45">
        <f t="shared" si="42"/>
        <v>6.3250399999999996</v>
      </c>
      <c r="P102" s="46">
        <f t="shared" si="43"/>
        <v>8791805.5999999996</v>
      </c>
      <c r="Q102" s="46">
        <f t="shared" si="44"/>
        <v>568290.37999999989</v>
      </c>
      <c r="R102" s="46">
        <f t="shared" si="45"/>
        <v>8223515.2199999997</v>
      </c>
      <c r="S102" s="47"/>
      <c r="T102" s="293"/>
    </row>
    <row r="103" spans="1:70" ht="15.75" customHeight="1" x14ac:dyDescent="0.2">
      <c r="A103" s="36">
        <v>10</v>
      </c>
      <c r="B103" s="37" t="s">
        <v>144</v>
      </c>
      <c r="C103" s="38">
        <v>2.46</v>
      </c>
      <c r="D103" s="39"/>
      <c r="E103" s="39">
        <v>0.3</v>
      </c>
      <c r="F103" s="39"/>
      <c r="G103" s="157"/>
      <c r="H103" s="51"/>
      <c r="I103" s="49">
        <v>40</v>
      </c>
      <c r="J103" s="41">
        <f t="shared" si="40"/>
        <v>0.9840000000000001</v>
      </c>
      <c r="K103" s="42"/>
      <c r="L103" s="41"/>
      <c r="M103" s="51"/>
      <c r="N103" s="45">
        <f t="shared" si="41"/>
        <v>1.284</v>
      </c>
      <c r="O103" s="45">
        <f t="shared" si="42"/>
        <v>3.7439999999999998</v>
      </c>
      <c r="P103" s="46">
        <f t="shared" si="43"/>
        <v>5204160</v>
      </c>
      <c r="Q103" s="46">
        <f t="shared" si="44"/>
        <v>324843</v>
      </c>
      <c r="R103" s="46">
        <f t="shared" si="45"/>
        <v>4879317</v>
      </c>
      <c r="S103" s="47"/>
      <c r="T103" s="293"/>
    </row>
    <row r="104" spans="1:70" s="203" customFormat="1" ht="15.75" customHeight="1" x14ac:dyDescent="0.2">
      <c r="A104" s="36">
        <v>11</v>
      </c>
      <c r="B104" s="37" t="s">
        <v>145</v>
      </c>
      <c r="C104" s="38">
        <v>4.0599999999999996</v>
      </c>
      <c r="D104" s="39"/>
      <c r="E104" s="39">
        <v>0.3</v>
      </c>
      <c r="F104" s="39"/>
      <c r="G104" s="40"/>
      <c r="H104" s="39"/>
      <c r="I104" s="39">
        <v>40</v>
      </c>
      <c r="J104" s="41">
        <f t="shared" si="40"/>
        <v>1.77016</v>
      </c>
      <c r="K104" s="42">
        <v>9</v>
      </c>
      <c r="L104" s="41">
        <f>C104*K104/100</f>
        <v>0.3654</v>
      </c>
      <c r="M104" s="51"/>
      <c r="N104" s="45">
        <f t="shared" si="41"/>
        <v>2.4355600000000002</v>
      </c>
      <c r="O104" s="45">
        <f t="shared" si="42"/>
        <v>6.4955599999999993</v>
      </c>
      <c r="P104" s="46">
        <f t="shared" si="43"/>
        <v>9028828.3999999985</v>
      </c>
      <c r="Q104" s="46">
        <f t="shared" si="44"/>
        <v>584374.06999999995</v>
      </c>
      <c r="R104" s="46">
        <f t="shared" si="45"/>
        <v>8444454.3299999982</v>
      </c>
      <c r="S104" s="47"/>
      <c r="T104" s="293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</row>
    <row r="105" spans="1:70" s="205" customFormat="1" ht="15.75" customHeight="1" x14ac:dyDescent="0.2">
      <c r="A105" s="36">
        <v>12</v>
      </c>
      <c r="B105" s="37" t="s">
        <v>146</v>
      </c>
      <c r="C105" s="38">
        <v>4.32</v>
      </c>
      <c r="D105" s="39"/>
      <c r="E105" s="49">
        <v>0.3</v>
      </c>
      <c r="F105" s="39"/>
      <c r="G105" s="40"/>
      <c r="H105" s="39"/>
      <c r="I105" s="49">
        <v>40</v>
      </c>
      <c r="J105" s="41">
        <f t="shared" si="40"/>
        <v>1.7280000000000002</v>
      </c>
      <c r="K105" s="42"/>
      <c r="L105" s="43"/>
      <c r="M105" s="44"/>
      <c r="N105" s="45">
        <f t="shared" si="41"/>
        <v>2.028</v>
      </c>
      <c r="O105" s="45">
        <f t="shared" si="42"/>
        <v>6.3480000000000008</v>
      </c>
      <c r="P105" s="46">
        <f t="shared" si="43"/>
        <v>8823720.0000000019</v>
      </c>
      <c r="Q105" s="46">
        <f t="shared" si="44"/>
        <v>570456</v>
      </c>
      <c r="R105" s="46">
        <f t="shared" si="45"/>
        <v>8253264.0000000019</v>
      </c>
      <c r="S105" s="47"/>
      <c r="T105" s="295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204"/>
      <c r="AX105" s="204"/>
      <c r="AY105" s="204"/>
      <c r="AZ105" s="204"/>
      <c r="BA105" s="204"/>
      <c r="BB105" s="204"/>
      <c r="BC105" s="204"/>
      <c r="BD105" s="204"/>
      <c r="BE105" s="204"/>
      <c r="BF105" s="204"/>
      <c r="BG105" s="204"/>
    </row>
    <row r="106" spans="1:70" s="205" customFormat="1" ht="15.75" customHeight="1" x14ac:dyDescent="0.2">
      <c r="A106" s="36">
        <v>13</v>
      </c>
      <c r="B106" s="48" t="s">
        <v>147</v>
      </c>
      <c r="C106" s="39">
        <v>2.86</v>
      </c>
      <c r="D106" s="39"/>
      <c r="E106" s="39">
        <v>0.3</v>
      </c>
      <c r="F106" s="50"/>
      <c r="G106" s="40"/>
      <c r="H106" s="51"/>
      <c r="I106" s="39">
        <v>40</v>
      </c>
      <c r="J106" s="41">
        <f>(C106+D106+L106)*I106/100</f>
        <v>1.1439999999999999</v>
      </c>
      <c r="K106" s="206"/>
      <c r="L106" s="41"/>
      <c r="M106" s="39"/>
      <c r="N106" s="45">
        <f t="shared" si="41"/>
        <v>1.444</v>
      </c>
      <c r="O106" s="45">
        <f>N106+C106</f>
        <v>4.3040000000000003</v>
      </c>
      <c r="P106" s="46">
        <f>O106*1390000</f>
        <v>5982560</v>
      </c>
      <c r="Q106" s="46">
        <f>(C106+D106+L106)*1390000*9.5%</f>
        <v>377663</v>
      </c>
      <c r="R106" s="46">
        <f>P106-Q106</f>
        <v>5604897</v>
      </c>
      <c r="S106" s="47" t="s">
        <v>29</v>
      </c>
      <c r="T106" s="294" t="s">
        <v>65</v>
      </c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4"/>
      <c r="AT106" s="204"/>
      <c r="AU106" s="204"/>
      <c r="AV106" s="204"/>
      <c r="AW106" s="204"/>
      <c r="AX106" s="204"/>
      <c r="AY106" s="204"/>
      <c r="AZ106" s="204"/>
      <c r="BA106" s="204"/>
      <c r="BB106" s="204"/>
      <c r="BC106" s="204"/>
      <c r="BD106" s="204"/>
      <c r="BE106" s="204"/>
      <c r="BF106" s="204"/>
      <c r="BG106" s="204"/>
    </row>
    <row r="107" spans="1:70" s="205" customFormat="1" ht="15.75" customHeight="1" x14ac:dyDescent="0.2">
      <c r="A107" s="36">
        <v>14</v>
      </c>
      <c r="B107" s="48" t="s">
        <v>148</v>
      </c>
      <c r="C107" s="40">
        <v>4.0599999999999996</v>
      </c>
      <c r="D107" s="40"/>
      <c r="E107" s="40">
        <v>0.3</v>
      </c>
      <c r="F107" s="207"/>
      <c r="G107" s="40"/>
      <c r="H107" s="157"/>
      <c r="I107" s="40">
        <v>40</v>
      </c>
      <c r="J107" s="154">
        <f>(C107+D107+L107)*I107/100</f>
        <v>1.7214399999999999</v>
      </c>
      <c r="K107" s="191">
        <v>6</v>
      </c>
      <c r="L107" s="41">
        <f>C107*K107/100</f>
        <v>0.24359999999999998</v>
      </c>
      <c r="M107" s="40"/>
      <c r="N107" s="45">
        <f t="shared" si="41"/>
        <v>2.2650399999999995</v>
      </c>
      <c r="O107" s="153">
        <f>N107+C107</f>
        <v>6.3250399999999996</v>
      </c>
      <c r="P107" s="46">
        <f>O107*1390000</f>
        <v>8791805.5999999996</v>
      </c>
      <c r="Q107" s="46">
        <f>(C107+D107+L107)*1390000*9.5%</f>
        <v>568290.37999999989</v>
      </c>
      <c r="R107" s="46">
        <f>P107-Q107</f>
        <v>8223515.2199999997</v>
      </c>
      <c r="S107" s="47" t="s">
        <v>29</v>
      </c>
      <c r="T107" s="294" t="s">
        <v>65</v>
      </c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04"/>
      <c r="AY107" s="204"/>
      <c r="AZ107" s="204"/>
      <c r="BA107" s="204"/>
      <c r="BB107" s="204"/>
      <c r="BC107" s="204"/>
      <c r="BD107" s="204"/>
      <c r="BE107" s="204"/>
      <c r="BF107" s="204"/>
      <c r="BG107" s="204"/>
    </row>
    <row r="108" spans="1:70" s="205" customFormat="1" ht="15.75" customHeight="1" x14ac:dyDescent="0.2">
      <c r="A108" s="53">
        <v>15</v>
      </c>
      <c r="B108" s="54" t="s">
        <v>149</v>
      </c>
      <c r="C108" s="104">
        <v>1.5</v>
      </c>
      <c r="D108" s="55"/>
      <c r="E108" s="57">
        <v>0.3</v>
      </c>
      <c r="F108" s="160"/>
      <c r="G108" s="57"/>
      <c r="H108" s="208"/>
      <c r="I108" s="57">
        <v>40</v>
      </c>
      <c r="J108" s="161">
        <f>(C108+D108+L108)*I108/100</f>
        <v>0.6</v>
      </c>
      <c r="K108" s="209"/>
      <c r="L108" s="58"/>
      <c r="M108" s="57"/>
      <c r="N108" s="62">
        <f t="shared" si="41"/>
        <v>0.89999999999999991</v>
      </c>
      <c r="O108" s="210">
        <f>N108+C108</f>
        <v>2.4</v>
      </c>
      <c r="P108" s="63">
        <f>O108*1390000</f>
        <v>3336000</v>
      </c>
      <c r="Q108" s="63">
        <f>(C108+D108+L108)*1390000*9.5%</f>
        <v>198075</v>
      </c>
      <c r="R108" s="63">
        <f>P108-Q108</f>
        <v>3137925</v>
      </c>
      <c r="S108" s="64" t="s">
        <v>51</v>
      </c>
      <c r="T108" s="295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AO108" s="204"/>
      <c r="AP108" s="204"/>
      <c r="AQ108" s="204"/>
      <c r="AR108" s="204"/>
      <c r="AS108" s="204"/>
      <c r="AT108" s="204"/>
      <c r="AU108" s="204"/>
      <c r="AV108" s="204"/>
      <c r="AW108" s="204"/>
      <c r="AX108" s="204"/>
      <c r="AY108" s="204"/>
      <c r="AZ108" s="204"/>
      <c r="BA108" s="204"/>
      <c r="BB108" s="204"/>
      <c r="BC108" s="204"/>
      <c r="BD108" s="204"/>
      <c r="BE108" s="204"/>
      <c r="BF108" s="204"/>
      <c r="BG108" s="204"/>
    </row>
    <row r="109" spans="1:70" s="214" customFormat="1" ht="15.75" customHeight="1" x14ac:dyDescent="0.2">
      <c r="A109" s="65" t="s">
        <v>150</v>
      </c>
      <c r="B109" s="66" t="s">
        <v>151</v>
      </c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2"/>
      <c r="T109" s="29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</row>
    <row r="110" spans="1:70" s="214" customFormat="1" ht="15.75" customHeight="1" x14ac:dyDescent="0.2">
      <c r="A110" s="100">
        <v>1</v>
      </c>
      <c r="B110" s="26" t="s">
        <v>152</v>
      </c>
      <c r="C110" s="31">
        <v>4.0599999999999996</v>
      </c>
      <c r="D110" s="27">
        <v>0.4</v>
      </c>
      <c r="E110" s="27">
        <v>0.3</v>
      </c>
      <c r="F110" s="27"/>
      <c r="G110" s="28">
        <v>0.3</v>
      </c>
      <c r="H110" s="27"/>
      <c r="I110" s="101">
        <v>70</v>
      </c>
      <c r="J110" s="29">
        <f t="shared" ref="J110:J120" si="46">(C110+D110+L110)*I110/100</f>
        <v>3.3209399999999998</v>
      </c>
      <c r="K110" s="30">
        <v>7</v>
      </c>
      <c r="L110" s="29">
        <f>C110*K110/100</f>
        <v>0.28420000000000001</v>
      </c>
      <c r="M110" s="32"/>
      <c r="N110" s="33">
        <f t="shared" ref="N110:N122" si="47">(D110+E110+F110+H110+G110+J110+L110+M110)</f>
        <v>4.6051400000000005</v>
      </c>
      <c r="O110" s="33">
        <f t="shared" ref="O110:O120" si="48">N110+C110</f>
        <v>8.665140000000001</v>
      </c>
      <c r="P110" s="34">
        <f t="shared" ref="P110:P120" si="49">O110*1390000</f>
        <v>12044544.600000001</v>
      </c>
      <c r="Q110" s="34">
        <f t="shared" ref="Q110:Q120" si="50">(C110+D110+L110)*1390000*9.5%</f>
        <v>626471.61</v>
      </c>
      <c r="R110" s="34">
        <f t="shared" ref="R110:R120" si="51">P110-Q110</f>
        <v>11418072.990000002</v>
      </c>
      <c r="S110" s="35"/>
      <c r="T110" s="293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</row>
    <row r="111" spans="1:70" s="214" customFormat="1" ht="15.75" customHeight="1" x14ac:dyDescent="0.2">
      <c r="A111" s="102">
        <v>2</v>
      </c>
      <c r="B111" s="37" t="s">
        <v>153</v>
      </c>
      <c r="C111" s="38">
        <v>3.33</v>
      </c>
      <c r="D111" s="39">
        <v>0.3</v>
      </c>
      <c r="E111" s="49">
        <v>0.3</v>
      </c>
      <c r="F111" s="39"/>
      <c r="G111" s="40">
        <v>0.4</v>
      </c>
      <c r="H111" s="39"/>
      <c r="I111" s="49">
        <v>40</v>
      </c>
      <c r="J111" s="41">
        <f t="shared" si="46"/>
        <v>1.452</v>
      </c>
      <c r="K111" s="42"/>
      <c r="L111" s="41"/>
      <c r="M111" s="51"/>
      <c r="N111" s="45">
        <f t="shared" si="47"/>
        <v>2.452</v>
      </c>
      <c r="O111" s="45">
        <f t="shared" si="48"/>
        <v>5.782</v>
      </c>
      <c r="P111" s="46">
        <f t="shared" si="49"/>
        <v>8036980</v>
      </c>
      <c r="Q111" s="46">
        <f t="shared" si="50"/>
        <v>479341.5</v>
      </c>
      <c r="R111" s="46">
        <f t="shared" si="51"/>
        <v>7557638.5</v>
      </c>
      <c r="S111" s="47"/>
      <c r="T111" s="293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</row>
    <row r="112" spans="1:70" s="214" customFormat="1" ht="15.75" customHeight="1" x14ac:dyDescent="0.2">
      <c r="A112" s="102">
        <v>3</v>
      </c>
      <c r="B112" s="115" t="s">
        <v>154</v>
      </c>
      <c r="C112" s="40">
        <v>2.67</v>
      </c>
      <c r="D112" s="40"/>
      <c r="E112" s="40">
        <v>0.3</v>
      </c>
      <c r="F112" s="40"/>
      <c r="G112" s="40"/>
      <c r="H112" s="40"/>
      <c r="I112" s="40">
        <v>40</v>
      </c>
      <c r="J112" s="154">
        <f t="shared" si="46"/>
        <v>1.0680000000000001</v>
      </c>
      <c r="K112" s="155"/>
      <c r="L112" s="156"/>
      <c r="M112" s="157"/>
      <c r="N112" s="45">
        <f t="shared" si="47"/>
        <v>1.3680000000000001</v>
      </c>
      <c r="O112" s="153">
        <f t="shared" si="48"/>
        <v>4.0380000000000003</v>
      </c>
      <c r="P112" s="46">
        <f t="shared" si="49"/>
        <v>5612820</v>
      </c>
      <c r="Q112" s="46">
        <f t="shared" si="50"/>
        <v>352573.5</v>
      </c>
      <c r="R112" s="46">
        <f t="shared" si="51"/>
        <v>5260246.5</v>
      </c>
      <c r="S112" s="47"/>
      <c r="T112" s="293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</row>
    <row r="113" spans="1:70" s="214" customFormat="1" ht="15.75" customHeight="1" x14ac:dyDescent="0.2">
      <c r="A113" s="102">
        <v>4</v>
      </c>
      <c r="B113" s="37" t="s">
        <v>155</v>
      </c>
      <c r="C113" s="38">
        <v>3.12</v>
      </c>
      <c r="D113" s="39"/>
      <c r="E113" s="49">
        <v>0.3</v>
      </c>
      <c r="F113" s="39"/>
      <c r="G113" s="40">
        <v>0.4</v>
      </c>
      <c r="H113" s="39"/>
      <c r="I113" s="49">
        <v>40</v>
      </c>
      <c r="J113" s="41">
        <f t="shared" si="46"/>
        <v>1.2480000000000002</v>
      </c>
      <c r="K113" s="42"/>
      <c r="L113" s="41"/>
      <c r="M113" s="51"/>
      <c r="N113" s="45">
        <f t="shared" si="47"/>
        <v>1.9480000000000002</v>
      </c>
      <c r="O113" s="45">
        <f t="shared" si="48"/>
        <v>5.0680000000000005</v>
      </c>
      <c r="P113" s="46">
        <f t="shared" si="49"/>
        <v>7044520.0000000009</v>
      </c>
      <c r="Q113" s="46">
        <f t="shared" si="50"/>
        <v>411996</v>
      </c>
      <c r="R113" s="46">
        <f t="shared" si="51"/>
        <v>6632524.0000000009</v>
      </c>
      <c r="S113" s="47"/>
      <c r="T113" s="293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</row>
    <row r="114" spans="1:70" s="214" customFormat="1" ht="15.75" customHeight="1" x14ac:dyDescent="0.2">
      <c r="A114" s="102">
        <v>5</v>
      </c>
      <c r="B114" s="37" t="s">
        <v>156</v>
      </c>
      <c r="C114" s="39">
        <v>4.0599999999999996</v>
      </c>
      <c r="D114" s="39"/>
      <c r="E114" s="49">
        <v>0.3</v>
      </c>
      <c r="F114" s="39"/>
      <c r="G114" s="40">
        <v>0.3</v>
      </c>
      <c r="H114" s="39"/>
      <c r="I114" s="39">
        <v>70</v>
      </c>
      <c r="J114" s="41">
        <f t="shared" si="46"/>
        <v>3.0693599999999996</v>
      </c>
      <c r="K114" s="42">
        <v>8</v>
      </c>
      <c r="L114" s="41">
        <f>C114*K114/100</f>
        <v>0.32479999999999998</v>
      </c>
      <c r="M114" s="51"/>
      <c r="N114" s="45">
        <f t="shared" si="47"/>
        <v>3.9941599999999999</v>
      </c>
      <c r="O114" s="45">
        <f t="shared" si="48"/>
        <v>8.0541599999999995</v>
      </c>
      <c r="P114" s="46">
        <f t="shared" si="49"/>
        <v>11195282.399999999</v>
      </c>
      <c r="Q114" s="46">
        <f t="shared" si="50"/>
        <v>579012.84</v>
      </c>
      <c r="R114" s="46">
        <f t="shared" si="51"/>
        <v>10616269.559999999</v>
      </c>
      <c r="S114" s="47"/>
      <c r="T114" s="293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</row>
    <row r="115" spans="1:70" s="214" customFormat="1" ht="15.75" customHeight="1" x14ac:dyDescent="0.2">
      <c r="A115" s="102">
        <v>6</v>
      </c>
      <c r="B115" s="37" t="s">
        <v>157</v>
      </c>
      <c r="C115" s="39">
        <v>2.46</v>
      </c>
      <c r="D115" s="39"/>
      <c r="E115" s="49">
        <v>0.3</v>
      </c>
      <c r="F115" s="39"/>
      <c r="G115" s="40">
        <v>0.3</v>
      </c>
      <c r="H115" s="39"/>
      <c r="I115" s="49">
        <v>70</v>
      </c>
      <c r="J115" s="41">
        <f t="shared" si="46"/>
        <v>1.722</v>
      </c>
      <c r="K115" s="42"/>
      <c r="L115" s="38"/>
      <c r="M115" s="51"/>
      <c r="N115" s="45">
        <f t="shared" si="47"/>
        <v>2.3220000000000001</v>
      </c>
      <c r="O115" s="45">
        <f t="shared" si="48"/>
        <v>4.782</v>
      </c>
      <c r="P115" s="46">
        <f t="shared" si="49"/>
        <v>6646980</v>
      </c>
      <c r="Q115" s="46">
        <f t="shared" si="50"/>
        <v>324843</v>
      </c>
      <c r="R115" s="46">
        <f t="shared" si="51"/>
        <v>6322137</v>
      </c>
      <c r="S115" s="47"/>
      <c r="T115" s="293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</row>
    <row r="116" spans="1:70" s="214" customFormat="1" ht="15.75" customHeight="1" x14ac:dyDescent="0.2">
      <c r="A116" s="102">
        <v>7</v>
      </c>
      <c r="B116" s="37" t="s">
        <v>158</v>
      </c>
      <c r="C116" s="39">
        <v>2.46</v>
      </c>
      <c r="D116" s="39"/>
      <c r="E116" s="49">
        <v>0.3</v>
      </c>
      <c r="F116" s="39"/>
      <c r="G116" s="40">
        <v>0.4</v>
      </c>
      <c r="H116" s="39"/>
      <c r="I116" s="39">
        <v>40</v>
      </c>
      <c r="J116" s="41">
        <f t="shared" si="46"/>
        <v>0.9840000000000001</v>
      </c>
      <c r="K116" s="42"/>
      <c r="L116" s="41"/>
      <c r="M116" s="51"/>
      <c r="N116" s="45">
        <f t="shared" si="47"/>
        <v>1.6840000000000002</v>
      </c>
      <c r="O116" s="45">
        <f t="shared" si="48"/>
        <v>4.1440000000000001</v>
      </c>
      <c r="P116" s="46">
        <f t="shared" si="49"/>
        <v>5760160</v>
      </c>
      <c r="Q116" s="46">
        <f t="shared" si="50"/>
        <v>324843</v>
      </c>
      <c r="R116" s="46">
        <f t="shared" si="51"/>
        <v>5435317</v>
      </c>
      <c r="S116" s="47"/>
      <c r="T116" s="293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</row>
    <row r="117" spans="1:70" s="214" customFormat="1" ht="15.75" customHeight="1" x14ac:dyDescent="0.2">
      <c r="A117" s="102">
        <v>8</v>
      </c>
      <c r="B117" s="37" t="s">
        <v>159</v>
      </c>
      <c r="C117" s="39">
        <v>2.46</v>
      </c>
      <c r="D117" s="39"/>
      <c r="E117" s="39">
        <v>0.3</v>
      </c>
      <c r="F117" s="39"/>
      <c r="G117" s="40">
        <v>0.2</v>
      </c>
      <c r="H117" s="39"/>
      <c r="I117" s="39">
        <v>60</v>
      </c>
      <c r="J117" s="41">
        <f t="shared" si="46"/>
        <v>1.476</v>
      </c>
      <c r="K117" s="42"/>
      <c r="L117" s="41"/>
      <c r="M117" s="51"/>
      <c r="N117" s="45">
        <f t="shared" si="47"/>
        <v>1.976</v>
      </c>
      <c r="O117" s="45">
        <f t="shared" si="48"/>
        <v>4.4359999999999999</v>
      </c>
      <c r="P117" s="46">
        <f t="shared" si="49"/>
        <v>6166040</v>
      </c>
      <c r="Q117" s="46">
        <f t="shared" si="50"/>
        <v>324843</v>
      </c>
      <c r="R117" s="46">
        <f t="shared" si="51"/>
        <v>5841197</v>
      </c>
      <c r="S117" s="47"/>
      <c r="T117" s="293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</row>
    <row r="118" spans="1:70" ht="15.75" customHeight="1" x14ac:dyDescent="0.2">
      <c r="A118" s="102">
        <v>9</v>
      </c>
      <c r="B118" s="37" t="s">
        <v>160</v>
      </c>
      <c r="C118" s="39">
        <v>4.0599999999999996</v>
      </c>
      <c r="D118" s="39"/>
      <c r="E118" s="39">
        <v>0.3</v>
      </c>
      <c r="F118" s="39"/>
      <c r="G118" s="40">
        <v>0.4</v>
      </c>
      <c r="H118" s="39"/>
      <c r="I118" s="39">
        <v>40</v>
      </c>
      <c r="J118" s="41">
        <f t="shared" si="46"/>
        <v>1.7051999999999998</v>
      </c>
      <c r="K118" s="42">
        <v>5</v>
      </c>
      <c r="L118" s="41">
        <f>C118*K118/100</f>
        <v>0.20299999999999996</v>
      </c>
      <c r="M118" s="44"/>
      <c r="N118" s="45">
        <f t="shared" si="47"/>
        <v>2.6081999999999996</v>
      </c>
      <c r="O118" s="45">
        <f t="shared" si="48"/>
        <v>6.6681999999999988</v>
      </c>
      <c r="P118" s="46">
        <f t="shared" si="49"/>
        <v>9268797.9999999981</v>
      </c>
      <c r="Q118" s="46">
        <f t="shared" si="50"/>
        <v>562929.15</v>
      </c>
      <c r="R118" s="46">
        <f t="shared" si="51"/>
        <v>8705868.8499999978</v>
      </c>
      <c r="S118" s="47"/>
      <c r="T118" s="293"/>
    </row>
    <row r="119" spans="1:70" ht="15.75" customHeight="1" x14ac:dyDescent="0.2">
      <c r="A119" s="102">
        <v>10</v>
      </c>
      <c r="B119" s="37" t="s">
        <v>161</v>
      </c>
      <c r="C119" s="38">
        <v>4.0599999999999996</v>
      </c>
      <c r="D119" s="39"/>
      <c r="E119" s="39">
        <v>0.3</v>
      </c>
      <c r="F119" s="39"/>
      <c r="G119" s="40">
        <v>0.2</v>
      </c>
      <c r="H119" s="39"/>
      <c r="I119" s="49">
        <v>40</v>
      </c>
      <c r="J119" s="41">
        <f t="shared" si="46"/>
        <v>1.77016</v>
      </c>
      <c r="K119" s="42">
        <v>9</v>
      </c>
      <c r="L119" s="41">
        <f>C119*K119/100</f>
        <v>0.3654</v>
      </c>
      <c r="M119" s="51"/>
      <c r="N119" s="45">
        <f t="shared" si="47"/>
        <v>2.6355599999999999</v>
      </c>
      <c r="O119" s="45">
        <f t="shared" si="48"/>
        <v>6.6955599999999995</v>
      </c>
      <c r="P119" s="46">
        <f t="shared" si="49"/>
        <v>9306828.3999999985</v>
      </c>
      <c r="Q119" s="46">
        <f t="shared" si="50"/>
        <v>584374.06999999995</v>
      </c>
      <c r="R119" s="46">
        <f t="shared" si="51"/>
        <v>8722454.3299999982</v>
      </c>
      <c r="S119" s="47"/>
      <c r="T119" s="293"/>
    </row>
    <row r="120" spans="1:70" ht="15.75" customHeight="1" x14ac:dyDescent="0.2">
      <c r="A120" s="102">
        <v>11</v>
      </c>
      <c r="B120" s="37" t="s">
        <v>162</v>
      </c>
      <c r="C120" s="49">
        <v>3.63</v>
      </c>
      <c r="D120" s="49"/>
      <c r="E120" s="49">
        <v>0.3</v>
      </c>
      <c r="F120" s="49"/>
      <c r="G120" s="40">
        <v>0.2</v>
      </c>
      <c r="H120" s="49"/>
      <c r="I120" s="49">
        <v>40</v>
      </c>
      <c r="J120" s="41">
        <f t="shared" si="46"/>
        <v>1.452</v>
      </c>
      <c r="K120" s="42"/>
      <c r="L120" s="43"/>
      <c r="M120" s="44"/>
      <c r="N120" s="45">
        <f t="shared" si="47"/>
        <v>1.952</v>
      </c>
      <c r="O120" s="45">
        <f t="shared" si="48"/>
        <v>5.5819999999999999</v>
      </c>
      <c r="P120" s="46">
        <f t="shared" si="49"/>
        <v>7758980</v>
      </c>
      <c r="Q120" s="46">
        <f t="shared" si="50"/>
        <v>479341.5</v>
      </c>
      <c r="R120" s="46">
        <f t="shared" si="51"/>
        <v>7279638.5</v>
      </c>
      <c r="S120" s="47"/>
      <c r="T120" s="293"/>
    </row>
    <row r="121" spans="1:70" ht="15.75" customHeight="1" x14ac:dyDescent="0.2">
      <c r="A121" s="102">
        <v>12</v>
      </c>
      <c r="B121" s="48" t="s">
        <v>163</v>
      </c>
      <c r="C121" s="39">
        <v>3.06</v>
      </c>
      <c r="D121" s="39"/>
      <c r="E121" s="49">
        <v>0.3</v>
      </c>
      <c r="F121" s="50"/>
      <c r="G121" s="40">
        <v>0.2</v>
      </c>
      <c r="H121" s="51"/>
      <c r="I121" s="49">
        <v>70</v>
      </c>
      <c r="J121" s="41">
        <f>(C121+D121+L121)*I121/100</f>
        <v>2.1420000000000003</v>
      </c>
      <c r="K121" s="52"/>
      <c r="L121" s="38"/>
      <c r="M121" s="39"/>
      <c r="N121" s="45">
        <f t="shared" si="47"/>
        <v>2.6420000000000003</v>
      </c>
      <c r="O121" s="45">
        <f>N121+C121</f>
        <v>5.702</v>
      </c>
      <c r="P121" s="46">
        <f>O121*1390000</f>
        <v>7925780</v>
      </c>
      <c r="Q121" s="46">
        <f>(C121+D121+L121)*1390000*9.5%</f>
        <v>404073</v>
      </c>
      <c r="R121" s="46">
        <f>P121-Q121</f>
        <v>7521707</v>
      </c>
      <c r="S121" s="47" t="s">
        <v>29</v>
      </c>
      <c r="T121" s="294" t="s">
        <v>164</v>
      </c>
    </row>
    <row r="122" spans="1:70" ht="15.75" customHeight="1" x14ac:dyDescent="0.2">
      <c r="A122" s="103">
        <v>13</v>
      </c>
      <c r="B122" s="158" t="s">
        <v>165</v>
      </c>
      <c r="C122" s="104">
        <v>2.66</v>
      </c>
      <c r="D122" s="55"/>
      <c r="E122" s="56">
        <v>0.3</v>
      </c>
      <c r="F122" s="215"/>
      <c r="G122" s="57">
        <v>0.2</v>
      </c>
      <c r="H122" s="61"/>
      <c r="I122" s="55">
        <v>70</v>
      </c>
      <c r="J122" s="58">
        <f>(C122+D122+L122)*I122/100</f>
        <v>1.8620000000000001</v>
      </c>
      <c r="K122" s="162"/>
      <c r="L122" s="60"/>
      <c r="M122" s="55">
        <v>0.3</v>
      </c>
      <c r="N122" s="62">
        <f t="shared" si="47"/>
        <v>2.6619999999999999</v>
      </c>
      <c r="O122" s="62">
        <f>N122+C122</f>
        <v>5.3220000000000001</v>
      </c>
      <c r="P122" s="63">
        <f>O122*1390000</f>
        <v>7397580</v>
      </c>
      <c r="Q122" s="63">
        <f>(C122+D122+L122)*1390000*9.5%</f>
        <v>351253</v>
      </c>
      <c r="R122" s="63">
        <f>P122-Q122</f>
        <v>7046327</v>
      </c>
      <c r="S122" s="47" t="s">
        <v>29</v>
      </c>
      <c r="T122" s="294" t="s">
        <v>164</v>
      </c>
    </row>
    <row r="123" spans="1:70" ht="15.75" customHeight="1" x14ac:dyDescent="0.2">
      <c r="A123" s="65" t="s">
        <v>166</v>
      </c>
      <c r="B123" s="66" t="s">
        <v>167</v>
      </c>
      <c r="C123" s="67"/>
      <c r="D123" s="67"/>
      <c r="E123" s="67"/>
      <c r="F123" s="67"/>
      <c r="G123" s="69"/>
      <c r="H123" s="67"/>
      <c r="I123" s="67"/>
      <c r="J123" s="70"/>
      <c r="K123" s="71"/>
      <c r="L123" s="70"/>
      <c r="M123" s="73"/>
      <c r="N123" s="74"/>
      <c r="O123" s="74"/>
      <c r="P123" s="75"/>
      <c r="Q123" s="75"/>
      <c r="R123" s="75"/>
      <c r="S123" s="76"/>
      <c r="T123" s="293"/>
    </row>
    <row r="124" spans="1:70" s="214" customFormat="1" ht="15.75" customHeight="1" x14ac:dyDescent="0.2">
      <c r="A124" s="25">
        <v>1</v>
      </c>
      <c r="B124" s="26" t="s">
        <v>168</v>
      </c>
      <c r="C124" s="27">
        <v>3.86</v>
      </c>
      <c r="D124" s="27">
        <v>0.4</v>
      </c>
      <c r="E124" s="101">
        <v>0.3</v>
      </c>
      <c r="F124" s="27"/>
      <c r="G124" s="28"/>
      <c r="H124" s="27"/>
      <c r="I124" s="101">
        <v>40</v>
      </c>
      <c r="J124" s="29">
        <f t="shared" ref="J124:J129" si="52">(C124+D124+L124)*I124/100</f>
        <v>1.7039999999999997</v>
      </c>
      <c r="K124" s="30"/>
      <c r="L124" s="29"/>
      <c r="M124" s="32"/>
      <c r="N124" s="33">
        <f t="shared" ref="N124:N131" si="53">(D124+E124+F124+H124+G124+J124+L124+M124)</f>
        <v>2.4039999999999999</v>
      </c>
      <c r="O124" s="33">
        <f t="shared" ref="O124:O129" si="54">N124+C124</f>
        <v>6.2639999999999993</v>
      </c>
      <c r="P124" s="34">
        <f t="shared" ref="P124:P129" si="55">O124*1390000</f>
        <v>8706960</v>
      </c>
      <c r="Q124" s="34">
        <f t="shared" ref="Q124:Q129" si="56">(C124+D124+L124)*1390000*9.5%</f>
        <v>562533</v>
      </c>
      <c r="R124" s="34">
        <f t="shared" ref="R124:R129" si="57">P124-Q124</f>
        <v>8144427</v>
      </c>
      <c r="S124" s="35"/>
      <c r="T124" s="293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</row>
    <row r="125" spans="1:70" ht="15.75" customHeight="1" x14ac:dyDescent="0.2">
      <c r="A125" s="36">
        <v>2</v>
      </c>
      <c r="B125" s="37" t="s">
        <v>169</v>
      </c>
      <c r="C125" s="39">
        <v>3.86</v>
      </c>
      <c r="D125" s="39">
        <v>0.3</v>
      </c>
      <c r="E125" s="49">
        <v>0.3</v>
      </c>
      <c r="F125" s="39"/>
      <c r="G125" s="40">
        <v>0.2</v>
      </c>
      <c r="H125" s="39"/>
      <c r="I125" s="39">
        <v>40</v>
      </c>
      <c r="J125" s="41">
        <f t="shared" si="52"/>
        <v>1.6640000000000001</v>
      </c>
      <c r="K125" s="42"/>
      <c r="L125" s="41"/>
      <c r="M125" s="51"/>
      <c r="N125" s="45">
        <f t="shared" si="53"/>
        <v>2.4640000000000004</v>
      </c>
      <c r="O125" s="45">
        <f t="shared" si="54"/>
        <v>6.3239999999999998</v>
      </c>
      <c r="P125" s="46">
        <f t="shared" si="55"/>
        <v>8790360</v>
      </c>
      <c r="Q125" s="46">
        <f t="shared" si="56"/>
        <v>549328</v>
      </c>
      <c r="R125" s="46">
        <f t="shared" si="57"/>
        <v>8241032</v>
      </c>
      <c r="S125" s="47"/>
      <c r="T125" s="293"/>
    </row>
    <row r="126" spans="1:70" ht="15.75" customHeight="1" x14ac:dyDescent="0.2">
      <c r="A126" s="36">
        <v>3</v>
      </c>
      <c r="B126" s="115" t="s">
        <v>170</v>
      </c>
      <c r="C126" s="39">
        <v>2.46</v>
      </c>
      <c r="D126" s="39"/>
      <c r="E126" s="39">
        <v>0.3</v>
      </c>
      <c r="F126" s="39"/>
      <c r="G126" s="39"/>
      <c r="H126" s="39"/>
      <c r="I126" s="49">
        <v>40</v>
      </c>
      <c r="J126" s="41">
        <f t="shared" si="52"/>
        <v>0.9840000000000001</v>
      </c>
      <c r="K126" s="42"/>
      <c r="L126" s="41"/>
      <c r="M126" s="51"/>
      <c r="N126" s="45">
        <f t="shared" si="53"/>
        <v>1.284</v>
      </c>
      <c r="O126" s="45">
        <f t="shared" si="54"/>
        <v>3.7439999999999998</v>
      </c>
      <c r="P126" s="46">
        <f t="shared" si="55"/>
        <v>5204160</v>
      </c>
      <c r="Q126" s="46">
        <f t="shared" si="56"/>
        <v>324843</v>
      </c>
      <c r="R126" s="46">
        <f t="shared" si="57"/>
        <v>4879317</v>
      </c>
      <c r="S126" s="47"/>
      <c r="T126" s="293"/>
    </row>
    <row r="127" spans="1:70" ht="15.75" customHeight="1" x14ac:dyDescent="0.2">
      <c r="A127" s="36">
        <v>4</v>
      </c>
      <c r="B127" s="37" t="s">
        <v>171</v>
      </c>
      <c r="C127" s="39">
        <v>2.66</v>
      </c>
      <c r="D127" s="39"/>
      <c r="E127" s="49">
        <v>0.3</v>
      </c>
      <c r="F127" s="39"/>
      <c r="G127" s="40">
        <v>0.2</v>
      </c>
      <c r="H127" s="39"/>
      <c r="I127" s="49">
        <v>40</v>
      </c>
      <c r="J127" s="41">
        <f t="shared" si="52"/>
        <v>1.0640000000000001</v>
      </c>
      <c r="K127" s="42"/>
      <c r="L127" s="41"/>
      <c r="M127" s="51"/>
      <c r="N127" s="45">
        <f t="shared" si="53"/>
        <v>1.5640000000000001</v>
      </c>
      <c r="O127" s="45">
        <f t="shared" si="54"/>
        <v>4.2240000000000002</v>
      </c>
      <c r="P127" s="46">
        <f t="shared" si="55"/>
        <v>5871360</v>
      </c>
      <c r="Q127" s="46">
        <f t="shared" si="56"/>
        <v>351253</v>
      </c>
      <c r="R127" s="46">
        <f t="shared" si="57"/>
        <v>5520107</v>
      </c>
      <c r="S127" s="47"/>
      <c r="T127" s="293"/>
    </row>
    <row r="128" spans="1:70" ht="15.75" customHeight="1" x14ac:dyDescent="0.2">
      <c r="A128" s="36">
        <v>5</v>
      </c>
      <c r="B128" s="37" t="s">
        <v>125</v>
      </c>
      <c r="C128" s="38">
        <v>2.86</v>
      </c>
      <c r="D128" s="39"/>
      <c r="E128" s="39">
        <v>0.3</v>
      </c>
      <c r="F128" s="39"/>
      <c r="G128" s="40"/>
      <c r="H128" s="39"/>
      <c r="I128" s="49">
        <v>40</v>
      </c>
      <c r="J128" s="41">
        <f t="shared" si="52"/>
        <v>1.1439999999999999</v>
      </c>
      <c r="K128" s="42"/>
      <c r="L128" s="41"/>
      <c r="M128" s="51"/>
      <c r="N128" s="45">
        <f t="shared" si="53"/>
        <v>1.444</v>
      </c>
      <c r="O128" s="116">
        <f t="shared" si="54"/>
        <v>4.3040000000000003</v>
      </c>
      <c r="P128" s="46">
        <f t="shared" si="55"/>
        <v>5982560</v>
      </c>
      <c r="Q128" s="46">
        <f t="shared" si="56"/>
        <v>377663</v>
      </c>
      <c r="R128" s="117">
        <f t="shared" si="57"/>
        <v>5604897</v>
      </c>
      <c r="S128" s="47"/>
      <c r="T128" s="293"/>
    </row>
    <row r="129" spans="1:70" ht="15.75" customHeight="1" x14ac:dyDescent="0.2">
      <c r="A129" s="36">
        <v>6</v>
      </c>
      <c r="B129" s="37" t="s">
        <v>172</v>
      </c>
      <c r="C129" s="39">
        <v>4.0599999999999996</v>
      </c>
      <c r="D129" s="39"/>
      <c r="E129" s="39">
        <v>0.3</v>
      </c>
      <c r="F129" s="39"/>
      <c r="G129" s="40">
        <v>0.1</v>
      </c>
      <c r="H129" s="39"/>
      <c r="I129" s="49">
        <v>40</v>
      </c>
      <c r="J129" s="41">
        <f t="shared" si="52"/>
        <v>1.6239999999999997</v>
      </c>
      <c r="K129" s="42"/>
      <c r="L129" s="41"/>
      <c r="M129" s="51"/>
      <c r="N129" s="45">
        <f t="shared" si="53"/>
        <v>2.0239999999999996</v>
      </c>
      <c r="O129" s="45">
        <f t="shared" si="54"/>
        <v>6.0839999999999996</v>
      </c>
      <c r="P129" s="46">
        <f t="shared" si="55"/>
        <v>8456760</v>
      </c>
      <c r="Q129" s="46">
        <f t="shared" si="56"/>
        <v>536122.99999999988</v>
      </c>
      <c r="R129" s="46">
        <f t="shared" si="57"/>
        <v>7920637</v>
      </c>
      <c r="S129" s="47"/>
      <c r="T129" s="293"/>
    </row>
    <row r="130" spans="1:70" ht="15.75" customHeight="1" x14ac:dyDescent="0.2">
      <c r="A130" s="36">
        <v>7</v>
      </c>
      <c r="B130" s="48" t="s">
        <v>173</v>
      </c>
      <c r="C130" s="119">
        <v>2.86</v>
      </c>
      <c r="D130" s="119"/>
      <c r="E130" s="119">
        <v>0.3</v>
      </c>
      <c r="F130" s="120"/>
      <c r="G130" s="119"/>
      <c r="H130" s="121"/>
      <c r="I130" s="119">
        <v>40</v>
      </c>
      <c r="J130" s="41">
        <f>(C130+D130+L130)*I130/100</f>
        <v>1.1439999999999999</v>
      </c>
      <c r="K130" s="88"/>
      <c r="L130" s="41"/>
      <c r="M130" s="39"/>
      <c r="N130" s="45">
        <f t="shared" si="53"/>
        <v>1.444</v>
      </c>
      <c r="O130" s="45">
        <f>N130+C130</f>
        <v>4.3040000000000003</v>
      </c>
      <c r="P130" s="46">
        <f>O130*1390000</f>
        <v>5982560</v>
      </c>
      <c r="Q130" s="46">
        <f>(C130+D130+L130)*1390000*9.5%</f>
        <v>377663</v>
      </c>
      <c r="R130" s="46">
        <f>P130-Q130</f>
        <v>5604897</v>
      </c>
      <c r="S130" s="47" t="s">
        <v>29</v>
      </c>
      <c r="T130" s="294" t="s">
        <v>174</v>
      </c>
    </row>
    <row r="131" spans="1:70" s="214" customFormat="1" ht="15.75" customHeight="1" x14ac:dyDescent="0.2">
      <c r="A131" s="36">
        <v>8</v>
      </c>
      <c r="B131" s="158" t="s">
        <v>175</v>
      </c>
      <c r="C131" s="216">
        <v>2.46</v>
      </c>
      <c r="D131" s="217"/>
      <c r="E131" s="217">
        <v>0.3</v>
      </c>
      <c r="F131" s="218"/>
      <c r="G131" s="217"/>
      <c r="H131" s="219"/>
      <c r="I131" s="217">
        <v>40</v>
      </c>
      <c r="J131" s="58">
        <f>(C131+D131+L131)*I131/100</f>
        <v>0.9840000000000001</v>
      </c>
      <c r="K131" s="220"/>
      <c r="L131" s="58"/>
      <c r="M131" s="55"/>
      <c r="N131" s="62">
        <f t="shared" si="53"/>
        <v>1.284</v>
      </c>
      <c r="O131" s="62">
        <f>N131+C131</f>
        <v>3.7439999999999998</v>
      </c>
      <c r="P131" s="63">
        <f>O131*1390000</f>
        <v>5204160</v>
      </c>
      <c r="Q131" s="63">
        <f>(C131+D131+L131)*1390000*9.5%</f>
        <v>324843</v>
      </c>
      <c r="R131" s="63">
        <f>P131-Q131</f>
        <v>4879317</v>
      </c>
      <c r="S131" s="47" t="s">
        <v>29</v>
      </c>
      <c r="T131" s="294" t="s">
        <v>174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</row>
    <row r="132" spans="1:70" s="12" customFormat="1" ht="15.75" customHeight="1" x14ac:dyDescent="0.2">
      <c r="A132" s="65" t="s">
        <v>176</v>
      </c>
      <c r="B132" s="66" t="s">
        <v>177</v>
      </c>
      <c r="C132" s="67"/>
      <c r="D132" s="67"/>
      <c r="E132" s="67"/>
      <c r="F132" s="67"/>
      <c r="G132" s="69"/>
      <c r="H132" s="67"/>
      <c r="I132" s="68"/>
      <c r="J132" s="70"/>
      <c r="K132" s="71"/>
      <c r="L132" s="70"/>
      <c r="M132" s="107"/>
      <c r="N132" s="74"/>
      <c r="O132" s="74"/>
      <c r="P132" s="75"/>
      <c r="Q132" s="75"/>
      <c r="R132" s="75"/>
      <c r="S132" s="76"/>
      <c r="T132" s="293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</row>
    <row r="133" spans="1:70" s="12" customFormat="1" ht="15.75" customHeight="1" x14ac:dyDescent="0.2">
      <c r="A133" s="25">
        <v>1</v>
      </c>
      <c r="B133" s="108" t="s">
        <v>178</v>
      </c>
      <c r="C133" s="31">
        <v>3.99</v>
      </c>
      <c r="D133" s="27">
        <v>0.4</v>
      </c>
      <c r="E133" s="27">
        <v>0.3</v>
      </c>
      <c r="F133" s="221"/>
      <c r="G133" s="28"/>
      <c r="H133" s="32"/>
      <c r="I133" s="27">
        <v>40</v>
      </c>
      <c r="J133" s="29">
        <f>(C133+D133+L133)*I133/100</f>
        <v>1.7560000000000002</v>
      </c>
      <c r="K133" s="222"/>
      <c r="L133" s="29"/>
      <c r="M133" s="27"/>
      <c r="N133" s="33">
        <f>(D133+E133+F133+H133+G133+J133+L133+M133)</f>
        <v>2.4560000000000004</v>
      </c>
      <c r="O133" s="33">
        <f>N133+C133</f>
        <v>6.4460000000000006</v>
      </c>
      <c r="P133" s="34">
        <f>O133*1390000</f>
        <v>8959940</v>
      </c>
      <c r="Q133" s="34">
        <f>(C133+D133+L133)*1390000*9.5%</f>
        <v>579699.50000000012</v>
      </c>
      <c r="R133" s="34">
        <f>P133-Q133</f>
        <v>8380240.5</v>
      </c>
      <c r="S133" s="47" t="s">
        <v>29</v>
      </c>
      <c r="T133" s="294" t="s">
        <v>65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70" s="12" customFormat="1" ht="15.75" customHeight="1" x14ac:dyDescent="0.2">
      <c r="A134" s="36">
        <v>2</v>
      </c>
      <c r="B134" s="37" t="s">
        <v>179</v>
      </c>
      <c r="C134" s="39">
        <v>2.46</v>
      </c>
      <c r="D134" s="39"/>
      <c r="E134" s="39">
        <v>0.3</v>
      </c>
      <c r="F134" s="39"/>
      <c r="G134" s="40"/>
      <c r="H134" s="39"/>
      <c r="I134" s="39">
        <v>70</v>
      </c>
      <c r="J134" s="41">
        <f>(C134+D134+L134)*I134/100</f>
        <v>1.722</v>
      </c>
      <c r="K134" s="42"/>
      <c r="L134" s="38"/>
      <c r="M134" s="51"/>
      <c r="N134" s="45">
        <f>(D134+E134+F134+H134+G134+J134+L134+M134)</f>
        <v>2.0219999999999998</v>
      </c>
      <c r="O134" s="45">
        <f>N134+C134</f>
        <v>4.4819999999999993</v>
      </c>
      <c r="P134" s="46">
        <f>O134*1390000</f>
        <v>6229979.9999999991</v>
      </c>
      <c r="Q134" s="46">
        <f>(C134+D134+L134)*1390000*9.5%</f>
        <v>324843</v>
      </c>
      <c r="R134" s="46">
        <f>P134-Q134</f>
        <v>5905136.9999999991</v>
      </c>
      <c r="S134" s="47"/>
      <c r="T134" s="293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1:70" s="12" customFormat="1" ht="15.75" customHeight="1" x14ac:dyDescent="0.2">
      <c r="A135" s="36">
        <v>3</v>
      </c>
      <c r="B135" s="37" t="s">
        <v>180</v>
      </c>
      <c r="C135" s="223">
        <v>2.66</v>
      </c>
      <c r="D135" s="223"/>
      <c r="E135" s="39">
        <v>0.3</v>
      </c>
      <c r="F135" s="223"/>
      <c r="G135" s="224"/>
      <c r="H135" s="223"/>
      <c r="I135" s="223">
        <v>70</v>
      </c>
      <c r="J135" s="225">
        <f>(C135+D135+L135)*I135/100</f>
        <v>1.8620000000000001</v>
      </c>
      <c r="K135" s="42"/>
      <c r="L135" s="41"/>
      <c r="M135" s="51"/>
      <c r="N135" s="45">
        <f>(D135+E135+F135+H135+G135+J135+L135+M135)</f>
        <v>2.1619999999999999</v>
      </c>
      <c r="O135" s="45">
        <f>N135+C135</f>
        <v>4.8220000000000001</v>
      </c>
      <c r="P135" s="46">
        <f>O135*1390000</f>
        <v>6702580</v>
      </c>
      <c r="Q135" s="46">
        <f>(C135+D135+L135)*1390000*9.5%</f>
        <v>351253</v>
      </c>
      <c r="R135" s="46">
        <f>P135-Q135</f>
        <v>6351327</v>
      </c>
      <c r="S135" s="47"/>
      <c r="T135" s="293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</row>
    <row r="136" spans="1:70" s="12" customFormat="1" ht="15.75" customHeight="1" x14ac:dyDescent="0.2">
      <c r="A136" s="36">
        <v>4</v>
      </c>
      <c r="B136" s="37" t="s">
        <v>181</v>
      </c>
      <c r="C136" s="39">
        <v>4.0599999999999996</v>
      </c>
      <c r="D136" s="39"/>
      <c r="E136" s="49">
        <v>0.3</v>
      </c>
      <c r="F136" s="39"/>
      <c r="G136" s="40"/>
      <c r="H136" s="39"/>
      <c r="I136" s="39">
        <v>40</v>
      </c>
      <c r="J136" s="41">
        <f>(C136+D136+L136)*I136/100</f>
        <v>1.6239999999999997</v>
      </c>
      <c r="K136" s="42"/>
      <c r="L136" s="41"/>
      <c r="M136" s="51"/>
      <c r="N136" s="45">
        <f>(D136+E136+F136+H136+G136+J136+L136+M136)</f>
        <v>1.9239999999999997</v>
      </c>
      <c r="O136" s="45">
        <f>N136+C136</f>
        <v>5.9839999999999991</v>
      </c>
      <c r="P136" s="46">
        <f>O136*1390000</f>
        <v>8317759.9999999991</v>
      </c>
      <c r="Q136" s="46">
        <f>(C136+D136+L136)*1390000*9.5%</f>
        <v>536122.99999999988</v>
      </c>
      <c r="R136" s="46">
        <f>P136-Q136</f>
        <v>7781636.9999999991</v>
      </c>
      <c r="S136" s="47"/>
      <c r="T136" s="293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</row>
    <row r="137" spans="1:70" s="12" customFormat="1" ht="15.75" customHeight="1" x14ac:dyDescent="0.2">
      <c r="A137" s="53">
        <v>5</v>
      </c>
      <c r="B137" s="158" t="s">
        <v>182</v>
      </c>
      <c r="C137" s="55">
        <v>2.66</v>
      </c>
      <c r="D137" s="55"/>
      <c r="E137" s="56">
        <v>0.3</v>
      </c>
      <c r="F137" s="215"/>
      <c r="G137" s="57"/>
      <c r="H137" s="105"/>
      <c r="I137" s="56">
        <v>40</v>
      </c>
      <c r="J137" s="58">
        <f>(C137+D137+L137)*I137/100</f>
        <v>1.0640000000000001</v>
      </c>
      <c r="K137" s="162"/>
      <c r="L137" s="58"/>
      <c r="M137" s="55"/>
      <c r="N137" s="62">
        <f>(D137+E137+F137+H137+G137+J137+L137+M137)</f>
        <v>1.3640000000000001</v>
      </c>
      <c r="O137" s="62">
        <f>N137+C137</f>
        <v>4.024</v>
      </c>
      <c r="P137" s="63">
        <f>O137*1390000</f>
        <v>5593360</v>
      </c>
      <c r="Q137" s="63">
        <f>(C137+D137+L137)*1390000*9.5%</f>
        <v>351253</v>
      </c>
      <c r="R137" s="63">
        <f>P137-Q137</f>
        <v>5242107</v>
      </c>
      <c r="S137" s="47" t="s">
        <v>29</v>
      </c>
      <c r="T137" s="294" t="s">
        <v>65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</row>
    <row r="138" spans="1:70" s="234" customFormat="1" ht="15.75" customHeight="1" x14ac:dyDescent="0.2">
      <c r="A138" s="65" t="s">
        <v>55</v>
      </c>
      <c r="B138" s="226" t="s">
        <v>183</v>
      </c>
      <c r="C138" s="227"/>
      <c r="D138" s="69"/>
      <c r="E138" s="69"/>
      <c r="F138" s="228"/>
      <c r="G138" s="69"/>
      <c r="H138" s="178"/>
      <c r="I138" s="69"/>
      <c r="J138" s="176"/>
      <c r="K138" s="229"/>
      <c r="L138" s="176"/>
      <c r="M138" s="69"/>
      <c r="N138" s="230"/>
      <c r="O138" s="230"/>
      <c r="P138" s="231"/>
      <c r="Q138" s="231"/>
      <c r="R138" s="231"/>
      <c r="S138" s="76"/>
      <c r="T138" s="297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32"/>
      <c r="AT138" s="232"/>
      <c r="AU138" s="232"/>
      <c r="AV138" s="232"/>
      <c r="AW138" s="232"/>
      <c r="AX138" s="232"/>
      <c r="AY138" s="232"/>
      <c r="AZ138" s="232"/>
      <c r="BA138" s="232"/>
      <c r="BB138" s="232"/>
      <c r="BC138" s="232"/>
      <c r="BD138" s="232"/>
      <c r="BE138" s="232"/>
      <c r="BF138" s="232"/>
      <c r="BG138" s="232"/>
      <c r="BH138" s="233"/>
      <c r="BI138" s="233"/>
      <c r="BJ138" s="233"/>
      <c r="BK138" s="233"/>
      <c r="BL138" s="233"/>
      <c r="BM138" s="233"/>
      <c r="BN138" s="233"/>
      <c r="BO138" s="233"/>
      <c r="BP138" s="233"/>
      <c r="BQ138" s="233"/>
      <c r="BR138" s="233"/>
    </row>
    <row r="139" spans="1:70" s="234" customFormat="1" ht="15.75" customHeight="1" x14ac:dyDescent="0.2">
      <c r="A139" s="25">
        <v>1</v>
      </c>
      <c r="B139" s="108" t="s">
        <v>184</v>
      </c>
      <c r="C139" s="27">
        <v>2.67</v>
      </c>
      <c r="D139" s="27">
        <v>0.4</v>
      </c>
      <c r="E139" s="27">
        <v>0.3</v>
      </c>
      <c r="F139" s="221"/>
      <c r="G139" s="28">
        <v>0.2</v>
      </c>
      <c r="H139" s="32">
        <v>0.4</v>
      </c>
      <c r="I139" s="27">
        <v>70</v>
      </c>
      <c r="J139" s="29">
        <f t="shared" ref="J139:J145" si="58">(C139+D139+L139)*I139/100</f>
        <v>2.1489999999999996</v>
      </c>
      <c r="K139" s="113"/>
      <c r="L139" s="29"/>
      <c r="M139" s="27"/>
      <c r="N139" s="33">
        <f t="shared" ref="N139:N145" si="59">(D139+E139+F139+H139+G139+J139+L139+M139)</f>
        <v>3.4489999999999998</v>
      </c>
      <c r="O139" s="33">
        <f t="shared" ref="O139:O145" si="60">N139+C139</f>
        <v>6.1189999999999998</v>
      </c>
      <c r="P139" s="34">
        <f t="shared" ref="P139:P145" si="61">O139*1390000</f>
        <v>8505410</v>
      </c>
      <c r="Q139" s="34">
        <f t="shared" ref="Q139:Q145" si="62">(C139+D139+L139)*1390000*9.5%</f>
        <v>405393.5</v>
      </c>
      <c r="R139" s="34">
        <f t="shared" ref="R139:R145" si="63">P139-Q139</f>
        <v>8100016.5</v>
      </c>
      <c r="S139" s="47" t="s">
        <v>29</v>
      </c>
      <c r="T139" s="294" t="s">
        <v>30</v>
      </c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  <c r="AW139" s="232"/>
      <c r="AX139" s="232"/>
      <c r="AY139" s="232"/>
      <c r="AZ139" s="232"/>
      <c r="BA139" s="232"/>
      <c r="BB139" s="232"/>
      <c r="BC139" s="232"/>
      <c r="BD139" s="232"/>
      <c r="BE139" s="232"/>
      <c r="BF139" s="232"/>
      <c r="BG139" s="232"/>
      <c r="BH139" s="233"/>
      <c r="BI139" s="233"/>
      <c r="BJ139" s="233"/>
      <c r="BK139" s="233"/>
      <c r="BL139" s="233"/>
      <c r="BM139" s="233"/>
      <c r="BN139" s="233"/>
      <c r="BO139" s="233"/>
      <c r="BP139" s="233"/>
      <c r="BQ139" s="233"/>
      <c r="BR139" s="233"/>
    </row>
    <row r="140" spans="1:70" s="234" customFormat="1" ht="15.75" customHeight="1" x14ac:dyDescent="0.2">
      <c r="A140" s="36">
        <v>2</v>
      </c>
      <c r="B140" s="48" t="s">
        <v>185</v>
      </c>
      <c r="C140" s="38"/>
      <c r="D140" s="39"/>
      <c r="E140" s="39"/>
      <c r="F140" s="50"/>
      <c r="G140" s="40"/>
      <c r="H140" s="51"/>
      <c r="I140" s="49">
        <v>40</v>
      </c>
      <c r="J140" s="41">
        <f t="shared" si="58"/>
        <v>0</v>
      </c>
      <c r="K140" s="52"/>
      <c r="L140" s="41"/>
      <c r="M140" s="39"/>
      <c r="N140" s="45">
        <f t="shared" si="59"/>
        <v>0</v>
      </c>
      <c r="O140" s="45">
        <f t="shared" si="60"/>
        <v>0</v>
      </c>
      <c r="P140" s="46">
        <f t="shared" si="61"/>
        <v>0</v>
      </c>
      <c r="Q140" s="46">
        <f t="shared" si="62"/>
        <v>0</v>
      </c>
      <c r="R140" s="46">
        <f t="shared" si="63"/>
        <v>0</v>
      </c>
      <c r="S140" s="47" t="s">
        <v>29</v>
      </c>
      <c r="T140" s="294" t="s">
        <v>186</v>
      </c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  <c r="AW140" s="232"/>
      <c r="AX140" s="232"/>
      <c r="AY140" s="232"/>
      <c r="AZ140" s="232"/>
      <c r="BA140" s="232"/>
      <c r="BB140" s="232"/>
      <c r="BC140" s="232"/>
      <c r="BD140" s="232"/>
      <c r="BE140" s="232"/>
      <c r="BF140" s="232"/>
      <c r="BG140" s="232"/>
      <c r="BH140" s="233"/>
      <c r="BI140" s="233"/>
      <c r="BJ140" s="233"/>
      <c r="BK140" s="233"/>
      <c r="BL140" s="233"/>
      <c r="BM140" s="233"/>
      <c r="BN140" s="233"/>
      <c r="BO140" s="233"/>
      <c r="BP140" s="233"/>
      <c r="BQ140" s="233"/>
      <c r="BR140" s="233"/>
    </row>
    <row r="141" spans="1:70" s="234" customFormat="1" ht="15.75" customHeight="1" x14ac:dyDescent="0.2">
      <c r="A141" s="36">
        <v>3</v>
      </c>
      <c r="B141" s="48" t="s">
        <v>187</v>
      </c>
      <c r="C141" s="38">
        <v>4.0599999999999996</v>
      </c>
      <c r="D141" s="39"/>
      <c r="E141" s="49">
        <v>0.3</v>
      </c>
      <c r="F141" s="50"/>
      <c r="G141" s="40">
        <v>0.2</v>
      </c>
      <c r="H141" s="51">
        <v>0.4</v>
      </c>
      <c r="I141" s="49">
        <v>40</v>
      </c>
      <c r="J141" s="41">
        <f t="shared" si="58"/>
        <v>1.7051999999999998</v>
      </c>
      <c r="K141" s="191">
        <v>5</v>
      </c>
      <c r="L141" s="41">
        <f>C141*K141/100</f>
        <v>0.20299999999999996</v>
      </c>
      <c r="M141" s="39"/>
      <c r="N141" s="45">
        <f t="shared" si="59"/>
        <v>2.8081999999999998</v>
      </c>
      <c r="O141" s="45">
        <f t="shared" si="60"/>
        <v>6.8681999999999999</v>
      </c>
      <c r="P141" s="46">
        <f t="shared" si="61"/>
        <v>9546798</v>
      </c>
      <c r="Q141" s="46">
        <f t="shared" si="62"/>
        <v>562929.15</v>
      </c>
      <c r="R141" s="46">
        <f t="shared" si="63"/>
        <v>8983868.8499999996</v>
      </c>
      <c r="S141" s="47" t="s">
        <v>29</v>
      </c>
      <c r="T141" s="294" t="s">
        <v>30</v>
      </c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232"/>
      <c r="AQ141" s="232"/>
      <c r="AR141" s="232"/>
      <c r="AS141" s="232"/>
      <c r="AT141" s="232"/>
      <c r="AU141" s="232"/>
      <c r="AV141" s="232"/>
      <c r="AW141" s="232"/>
      <c r="AX141" s="232"/>
      <c r="AY141" s="232"/>
      <c r="AZ141" s="232"/>
      <c r="BA141" s="232"/>
      <c r="BB141" s="232"/>
      <c r="BC141" s="232"/>
      <c r="BD141" s="232"/>
      <c r="BE141" s="232"/>
      <c r="BF141" s="232"/>
      <c r="BG141" s="232"/>
      <c r="BH141" s="233"/>
      <c r="BI141" s="233"/>
      <c r="BJ141" s="233"/>
      <c r="BK141" s="233"/>
      <c r="BL141" s="233"/>
      <c r="BM141" s="233"/>
      <c r="BN141" s="233"/>
      <c r="BO141" s="233"/>
      <c r="BP141" s="233"/>
      <c r="BQ141" s="233"/>
      <c r="BR141" s="233"/>
    </row>
    <row r="142" spans="1:70" s="234" customFormat="1" ht="15.75" customHeight="1" x14ac:dyDescent="0.2">
      <c r="A142" s="36">
        <v>4</v>
      </c>
      <c r="B142" s="48" t="s">
        <v>188</v>
      </c>
      <c r="C142" s="39">
        <v>2.67</v>
      </c>
      <c r="D142" s="39"/>
      <c r="E142" s="39">
        <v>0.3</v>
      </c>
      <c r="F142" s="50"/>
      <c r="G142" s="40">
        <v>0.2</v>
      </c>
      <c r="H142" s="51">
        <v>0.4</v>
      </c>
      <c r="I142" s="39">
        <v>40</v>
      </c>
      <c r="J142" s="41">
        <f t="shared" si="58"/>
        <v>1.0680000000000001</v>
      </c>
      <c r="K142" s="52"/>
      <c r="L142" s="38"/>
      <c r="M142" s="39"/>
      <c r="N142" s="45">
        <f t="shared" si="59"/>
        <v>1.968</v>
      </c>
      <c r="O142" s="45">
        <f t="shared" si="60"/>
        <v>4.6379999999999999</v>
      </c>
      <c r="P142" s="46">
        <f t="shared" si="61"/>
        <v>6446820</v>
      </c>
      <c r="Q142" s="46">
        <f t="shared" si="62"/>
        <v>352573.5</v>
      </c>
      <c r="R142" s="46">
        <f t="shared" si="63"/>
        <v>6094246.5</v>
      </c>
      <c r="S142" s="47" t="s">
        <v>29</v>
      </c>
      <c r="T142" s="294" t="s">
        <v>30</v>
      </c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2"/>
      <c r="AY142" s="232"/>
      <c r="AZ142" s="232"/>
      <c r="BA142" s="232"/>
      <c r="BB142" s="232"/>
      <c r="BC142" s="232"/>
      <c r="BD142" s="232"/>
      <c r="BE142" s="232"/>
      <c r="BF142" s="232"/>
      <c r="BG142" s="232"/>
      <c r="BH142" s="233"/>
      <c r="BI142" s="233"/>
      <c r="BJ142" s="233"/>
      <c r="BK142" s="233"/>
      <c r="BL142" s="233"/>
      <c r="BM142" s="233"/>
      <c r="BN142" s="233"/>
      <c r="BO142" s="233"/>
      <c r="BP142" s="233"/>
      <c r="BQ142" s="233"/>
      <c r="BR142" s="233"/>
    </row>
    <row r="143" spans="1:70" s="234" customFormat="1" ht="15.75" customHeight="1" x14ac:dyDescent="0.2">
      <c r="A143" s="36">
        <v>5</v>
      </c>
      <c r="B143" s="48" t="s">
        <v>189</v>
      </c>
      <c r="C143" s="38">
        <v>2.66</v>
      </c>
      <c r="D143" s="39"/>
      <c r="E143" s="49">
        <v>0.3</v>
      </c>
      <c r="F143" s="50"/>
      <c r="G143" s="40">
        <v>0.2</v>
      </c>
      <c r="H143" s="51">
        <v>0.4</v>
      </c>
      <c r="I143" s="49">
        <v>70</v>
      </c>
      <c r="J143" s="41">
        <f t="shared" si="58"/>
        <v>1.8620000000000001</v>
      </c>
      <c r="K143" s="52"/>
      <c r="L143" s="41"/>
      <c r="M143" s="39"/>
      <c r="N143" s="45">
        <f t="shared" si="59"/>
        <v>2.762</v>
      </c>
      <c r="O143" s="45">
        <f t="shared" si="60"/>
        <v>5.4220000000000006</v>
      </c>
      <c r="P143" s="46">
        <f t="shared" si="61"/>
        <v>7536580.0000000009</v>
      </c>
      <c r="Q143" s="46">
        <f t="shared" si="62"/>
        <v>351253</v>
      </c>
      <c r="R143" s="46">
        <f t="shared" si="63"/>
        <v>7185327.0000000009</v>
      </c>
      <c r="S143" s="47" t="s">
        <v>29</v>
      </c>
      <c r="T143" s="294" t="s">
        <v>30</v>
      </c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32"/>
      <c r="AT143" s="232"/>
      <c r="AU143" s="232"/>
      <c r="AV143" s="232"/>
      <c r="AW143" s="232"/>
      <c r="AX143" s="232"/>
      <c r="AY143" s="232"/>
      <c r="AZ143" s="232"/>
      <c r="BA143" s="232"/>
      <c r="BB143" s="232"/>
      <c r="BC143" s="232"/>
      <c r="BD143" s="232"/>
      <c r="BE143" s="232"/>
      <c r="BF143" s="232"/>
      <c r="BG143" s="232"/>
      <c r="BH143" s="233"/>
      <c r="BI143" s="233"/>
      <c r="BJ143" s="233"/>
      <c r="BK143" s="233"/>
      <c r="BL143" s="233"/>
      <c r="BM143" s="233"/>
      <c r="BN143" s="233"/>
      <c r="BO143" s="233"/>
      <c r="BP143" s="233"/>
      <c r="BQ143" s="233"/>
      <c r="BR143" s="233"/>
    </row>
    <row r="144" spans="1:70" s="234" customFormat="1" ht="15.75" customHeight="1" x14ac:dyDescent="0.2">
      <c r="A144" s="36">
        <v>6</v>
      </c>
      <c r="B144" s="48" t="s">
        <v>190</v>
      </c>
      <c r="C144" s="38">
        <v>2.66</v>
      </c>
      <c r="D144" s="39"/>
      <c r="E144" s="39">
        <v>0.3</v>
      </c>
      <c r="F144" s="50"/>
      <c r="G144" s="157">
        <v>0.2</v>
      </c>
      <c r="H144" s="51">
        <v>0.4</v>
      </c>
      <c r="I144" s="39">
        <v>70</v>
      </c>
      <c r="J144" s="41">
        <f t="shared" si="58"/>
        <v>1.8620000000000001</v>
      </c>
      <c r="K144" s="88"/>
      <c r="L144" s="41"/>
      <c r="M144" s="39"/>
      <c r="N144" s="45">
        <f t="shared" si="59"/>
        <v>2.762</v>
      </c>
      <c r="O144" s="45">
        <f t="shared" si="60"/>
        <v>5.4220000000000006</v>
      </c>
      <c r="P144" s="46">
        <f t="shared" si="61"/>
        <v>7536580.0000000009</v>
      </c>
      <c r="Q144" s="46">
        <f t="shared" si="62"/>
        <v>351253</v>
      </c>
      <c r="R144" s="46">
        <f t="shared" si="63"/>
        <v>7185327.0000000009</v>
      </c>
      <c r="S144" s="47" t="s">
        <v>29</v>
      </c>
      <c r="T144" s="294" t="s">
        <v>30</v>
      </c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32"/>
      <c r="AT144" s="232"/>
      <c r="AU144" s="232"/>
      <c r="AV144" s="232"/>
      <c r="AW144" s="232"/>
      <c r="AX144" s="232"/>
      <c r="AY144" s="232"/>
      <c r="AZ144" s="232"/>
      <c r="BA144" s="232"/>
      <c r="BB144" s="232"/>
      <c r="BC144" s="232"/>
      <c r="BD144" s="232"/>
      <c r="BE144" s="232"/>
      <c r="BF144" s="232"/>
      <c r="BG144" s="232"/>
      <c r="BH144" s="233"/>
      <c r="BI144" s="233"/>
      <c r="BJ144" s="233"/>
      <c r="BK144" s="233"/>
      <c r="BL144" s="233"/>
      <c r="BM144" s="233"/>
      <c r="BN144" s="233"/>
      <c r="BO144" s="233"/>
      <c r="BP144" s="233"/>
      <c r="BQ144" s="233"/>
      <c r="BR144" s="233"/>
    </row>
    <row r="145" spans="1:70" s="234" customFormat="1" ht="15.75" customHeight="1" x14ac:dyDescent="0.2">
      <c r="A145" s="53">
        <v>7</v>
      </c>
      <c r="B145" s="158" t="s">
        <v>191</v>
      </c>
      <c r="C145" s="216">
        <v>2.46</v>
      </c>
      <c r="D145" s="217"/>
      <c r="E145" s="217">
        <v>0.3</v>
      </c>
      <c r="F145" s="218"/>
      <c r="G145" s="217">
        <v>0.2</v>
      </c>
      <c r="H145" s="219">
        <v>0.4</v>
      </c>
      <c r="I145" s="217">
        <v>40</v>
      </c>
      <c r="J145" s="58">
        <f t="shared" si="58"/>
        <v>0.9840000000000001</v>
      </c>
      <c r="K145" s="220"/>
      <c r="L145" s="58"/>
      <c r="M145" s="55"/>
      <c r="N145" s="62">
        <f t="shared" si="59"/>
        <v>1.8839999999999999</v>
      </c>
      <c r="O145" s="62">
        <f t="shared" si="60"/>
        <v>4.3439999999999994</v>
      </c>
      <c r="P145" s="63">
        <f t="shared" si="61"/>
        <v>6038159.9999999991</v>
      </c>
      <c r="Q145" s="63">
        <f t="shared" si="62"/>
        <v>324843</v>
      </c>
      <c r="R145" s="63">
        <f t="shared" si="63"/>
        <v>5713316.9999999991</v>
      </c>
      <c r="S145" s="47" t="s">
        <v>29</v>
      </c>
      <c r="T145" s="294" t="s">
        <v>30</v>
      </c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32"/>
      <c r="AT145" s="232"/>
      <c r="AU145" s="232"/>
      <c r="AV145" s="232"/>
      <c r="AW145" s="232"/>
      <c r="AX145" s="232"/>
      <c r="AY145" s="232"/>
      <c r="AZ145" s="232"/>
      <c r="BA145" s="232"/>
      <c r="BB145" s="232"/>
      <c r="BC145" s="232"/>
      <c r="BD145" s="232"/>
      <c r="BE145" s="232"/>
      <c r="BF145" s="232"/>
      <c r="BG145" s="232"/>
      <c r="BH145" s="233"/>
      <c r="BI145" s="233"/>
      <c r="BJ145" s="233"/>
      <c r="BK145" s="233"/>
      <c r="BL145" s="233"/>
      <c r="BM145" s="233"/>
      <c r="BN145" s="233"/>
      <c r="BO145" s="233"/>
      <c r="BP145" s="233"/>
      <c r="BQ145" s="233"/>
      <c r="BR145" s="233"/>
    </row>
    <row r="146" spans="1:70" s="234" customFormat="1" ht="15.75" customHeight="1" x14ac:dyDescent="0.2">
      <c r="A146" s="65" t="s">
        <v>68</v>
      </c>
      <c r="B146" s="235" t="s">
        <v>192</v>
      </c>
      <c r="C146" s="106"/>
      <c r="D146" s="67"/>
      <c r="E146" s="68"/>
      <c r="F146" s="236"/>
      <c r="G146" s="69"/>
      <c r="H146" s="73"/>
      <c r="I146" s="67"/>
      <c r="J146" s="70"/>
      <c r="K146" s="229"/>
      <c r="L146" s="72"/>
      <c r="M146" s="67"/>
      <c r="N146" s="74"/>
      <c r="O146" s="74"/>
      <c r="P146" s="75"/>
      <c r="Q146" s="75"/>
      <c r="R146" s="75"/>
      <c r="S146" s="76"/>
      <c r="T146" s="297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2"/>
      <c r="AJ146" s="232"/>
      <c r="AK146" s="232"/>
      <c r="AL146" s="232"/>
      <c r="AM146" s="232"/>
      <c r="AN146" s="232"/>
      <c r="AO146" s="232"/>
      <c r="AP146" s="232"/>
      <c r="AQ146" s="232"/>
      <c r="AR146" s="232"/>
      <c r="AS146" s="232"/>
      <c r="AT146" s="232"/>
      <c r="AU146" s="232"/>
      <c r="AV146" s="232"/>
      <c r="AW146" s="232"/>
      <c r="AX146" s="232"/>
      <c r="AY146" s="232"/>
      <c r="AZ146" s="232"/>
      <c r="BA146" s="232"/>
      <c r="BB146" s="232"/>
      <c r="BC146" s="232"/>
      <c r="BD146" s="232"/>
      <c r="BE146" s="232"/>
      <c r="BF146" s="232"/>
      <c r="BG146" s="232"/>
      <c r="BH146" s="233"/>
      <c r="BI146" s="233"/>
      <c r="BJ146" s="233"/>
      <c r="BK146" s="233"/>
      <c r="BL146" s="233"/>
      <c r="BM146" s="233"/>
      <c r="BN146" s="233"/>
      <c r="BO146" s="233"/>
      <c r="BP146" s="233"/>
      <c r="BQ146" s="233"/>
      <c r="BR146" s="233"/>
    </row>
    <row r="147" spans="1:70" s="234" customFormat="1" ht="15.75" customHeight="1" x14ac:dyDescent="0.2">
      <c r="A147" s="25">
        <v>1</v>
      </c>
      <c r="B147" s="108" t="s">
        <v>193</v>
      </c>
      <c r="C147" s="27">
        <v>4.0599999999999996</v>
      </c>
      <c r="D147" s="27">
        <v>0.4</v>
      </c>
      <c r="E147" s="101">
        <v>0.3</v>
      </c>
      <c r="F147" s="221"/>
      <c r="G147" s="28">
        <v>0.2</v>
      </c>
      <c r="H147" s="32">
        <v>0.4</v>
      </c>
      <c r="I147" s="27">
        <v>40</v>
      </c>
      <c r="J147" s="29">
        <f>(C147+D147+L147)*I147/100</f>
        <v>1.9626400000000002</v>
      </c>
      <c r="K147" s="237">
        <v>11</v>
      </c>
      <c r="L147" s="29">
        <f>C147*K147/100</f>
        <v>0.44659999999999994</v>
      </c>
      <c r="M147" s="27">
        <v>0.3</v>
      </c>
      <c r="N147" s="33">
        <f>(D147+E147+F147+H147+G147+J147+L147+M147)</f>
        <v>4.0092400000000001</v>
      </c>
      <c r="O147" s="33">
        <f>N147+C147</f>
        <v>8.0692400000000006</v>
      </c>
      <c r="P147" s="34">
        <f>O147*1390000</f>
        <v>11216243.600000001</v>
      </c>
      <c r="Q147" s="34">
        <f>(C147+D147+L147)*1390000*9.5%</f>
        <v>647916.53</v>
      </c>
      <c r="R147" s="34">
        <f>P147-Q147</f>
        <v>10568327.070000002</v>
      </c>
      <c r="S147" s="47" t="s">
        <v>29</v>
      </c>
      <c r="T147" s="294" t="s">
        <v>30</v>
      </c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  <c r="AP147" s="232"/>
      <c r="AQ147" s="232"/>
      <c r="AR147" s="232"/>
      <c r="AS147" s="232"/>
      <c r="AT147" s="232"/>
      <c r="AU147" s="232"/>
      <c r="AV147" s="232"/>
      <c r="AW147" s="232"/>
      <c r="AX147" s="232"/>
      <c r="AY147" s="232"/>
      <c r="AZ147" s="232"/>
      <c r="BA147" s="232"/>
      <c r="BB147" s="232"/>
      <c r="BC147" s="232"/>
      <c r="BD147" s="232"/>
      <c r="BE147" s="232"/>
      <c r="BF147" s="232"/>
      <c r="BG147" s="232"/>
      <c r="BH147" s="233"/>
      <c r="BI147" s="233"/>
      <c r="BJ147" s="233"/>
      <c r="BK147" s="233"/>
      <c r="BL147" s="233"/>
      <c r="BM147" s="233"/>
      <c r="BN147" s="233"/>
      <c r="BO147" s="233"/>
      <c r="BP147" s="233"/>
      <c r="BQ147" s="233"/>
      <c r="BR147" s="233"/>
    </row>
    <row r="148" spans="1:70" s="234" customFormat="1" ht="15.75" customHeight="1" x14ac:dyDescent="0.2">
      <c r="A148" s="36">
        <v>2</v>
      </c>
      <c r="B148" s="48" t="s">
        <v>194</v>
      </c>
      <c r="C148" s="38">
        <v>3</v>
      </c>
      <c r="D148" s="39">
        <v>0.3</v>
      </c>
      <c r="E148" s="49">
        <v>0.3</v>
      </c>
      <c r="F148" s="50"/>
      <c r="G148" s="40">
        <v>0.2</v>
      </c>
      <c r="H148" s="51">
        <v>0.4</v>
      </c>
      <c r="I148" s="49">
        <v>40</v>
      </c>
      <c r="J148" s="41">
        <f>(C148+D148+L148)*I148/100</f>
        <v>1.32</v>
      </c>
      <c r="K148" s="52"/>
      <c r="L148" s="41"/>
      <c r="M148" s="39"/>
      <c r="N148" s="45">
        <f>(D148+E148+F148+H148+G148+J148+L148+M148)</f>
        <v>2.52</v>
      </c>
      <c r="O148" s="45">
        <f>N148+C148</f>
        <v>5.52</v>
      </c>
      <c r="P148" s="46">
        <f>O148*1390000</f>
        <v>7672799.9999999991</v>
      </c>
      <c r="Q148" s="46">
        <f>(C148+D148+L148)*1390000*9.5%</f>
        <v>435765</v>
      </c>
      <c r="R148" s="46">
        <f>P148-Q148</f>
        <v>7237034.9999999991</v>
      </c>
      <c r="S148" s="47" t="s">
        <v>29</v>
      </c>
      <c r="T148" s="294" t="s">
        <v>30</v>
      </c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  <c r="AP148" s="232"/>
      <c r="AQ148" s="232"/>
      <c r="AR148" s="232"/>
      <c r="AS148" s="232"/>
      <c r="AT148" s="232"/>
      <c r="AU148" s="232"/>
      <c r="AV148" s="232"/>
      <c r="AW148" s="232"/>
      <c r="AX148" s="232"/>
      <c r="AY148" s="232"/>
      <c r="AZ148" s="232"/>
      <c r="BA148" s="232"/>
      <c r="BB148" s="232"/>
      <c r="BC148" s="232"/>
      <c r="BD148" s="232"/>
      <c r="BE148" s="232"/>
      <c r="BF148" s="232"/>
      <c r="BG148" s="232"/>
      <c r="BH148" s="233"/>
      <c r="BI148" s="233"/>
      <c r="BJ148" s="233"/>
      <c r="BK148" s="233"/>
      <c r="BL148" s="233"/>
      <c r="BM148" s="233"/>
      <c r="BN148" s="233"/>
      <c r="BO148" s="233"/>
      <c r="BP148" s="233"/>
      <c r="BQ148" s="233"/>
      <c r="BR148" s="233"/>
    </row>
    <row r="149" spans="1:70" s="234" customFormat="1" ht="15.75" customHeight="1" x14ac:dyDescent="0.2">
      <c r="A149" s="53">
        <v>3</v>
      </c>
      <c r="B149" s="158" t="s">
        <v>195</v>
      </c>
      <c r="C149" s="55"/>
      <c r="D149" s="55"/>
      <c r="E149" s="56"/>
      <c r="F149" s="215"/>
      <c r="G149" s="57"/>
      <c r="H149" s="61"/>
      <c r="I149" s="56">
        <v>40</v>
      </c>
      <c r="J149" s="58">
        <f>(C149+D149+L149)*I149/100</f>
        <v>0</v>
      </c>
      <c r="K149" s="162"/>
      <c r="L149" s="60"/>
      <c r="M149" s="55"/>
      <c r="N149" s="62">
        <f>(D149+E149+F149+H149+G149+J149+L149+M149)</f>
        <v>0</v>
      </c>
      <c r="O149" s="62">
        <f>N149+C149</f>
        <v>0</v>
      </c>
      <c r="P149" s="63">
        <f>O149*1390000</f>
        <v>0</v>
      </c>
      <c r="Q149" s="63">
        <f>(C149+D149+L149)*1390000*9.5%</f>
        <v>0</v>
      </c>
      <c r="R149" s="63">
        <f>P149-Q149</f>
        <v>0</v>
      </c>
      <c r="S149" s="47" t="s">
        <v>29</v>
      </c>
      <c r="T149" s="294" t="s">
        <v>186</v>
      </c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  <c r="AP149" s="232"/>
      <c r="AQ149" s="232"/>
      <c r="AR149" s="232"/>
      <c r="AS149" s="232"/>
      <c r="AT149" s="232"/>
      <c r="AU149" s="232"/>
      <c r="AV149" s="232"/>
      <c r="AW149" s="232"/>
      <c r="AX149" s="232"/>
      <c r="AY149" s="232"/>
      <c r="AZ149" s="232"/>
      <c r="BA149" s="232"/>
      <c r="BB149" s="232"/>
      <c r="BC149" s="232"/>
      <c r="BD149" s="232"/>
      <c r="BE149" s="232"/>
      <c r="BF149" s="232"/>
      <c r="BG149" s="232"/>
      <c r="BH149" s="233"/>
      <c r="BI149" s="233"/>
      <c r="BJ149" s="233"/>
      <c r="BK149" s="233"/>
      <c r="BL149" s="233"/>
      <c r="BM149" s="233"/>
      <c r="BN149" s="233"/>
      <c r="BO149" s="233"/>
      <c r="BP149" s="233"/>
      <c r="BQ149" s="233"/>
      <c r="BR149" s="233"/>
    </row>
    <row r="150" spans="1:70" s="234" customFormat="1" ht="15.75" customHeight="1" x14ac:dyDescent="0.2">
      <c r="A150" s="65" t="s">
        <v>71</v>
      </c>
      <c r="B150" s="235" t="s">
        <v>196</v>
      </c>
      <c r="C150" s="67"/>
      <c r="D150" s="67"/>
      <c r="E150" s="68"/>
      <c r="F150" s="236"/>
      <c r="G150" s="69"/>
      <c r="H150" s="107"/>
      <c r="I150" s="68"/>
      <c r="J150" s="70"/>
      <c r="K150" s="229"/>
      <c r="L150" s="70"/>
      <c r="M150" s="67"/>
      <c r="N150" s="74"/>
      <c r="O150" s="74"/>
      <c r="P150" s="75"/>
      <c r="Q150" s="75"/>
      <c r="R150" s="75"/>
      <c r="S150" s="76"/>
      <c r="T150" s="297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  <c r="AP150" s="232"/>
      <c r="AQ150" s="232"/>
      <c r="AR150" s="232"/>
      <c r="AS150" s="232"/>
      <c r="AT150" s="232"/>
      <c r="AU150" s="232"/>
      <c r="AV150" s="232"/>
      <c r="AW150" s="232"/>
      <c r="AX150" s="232"/>
      <c r="AY150" s="232"/>
      <c r="AZ150" s="232"/>
      <c r="BA150" s="232"/>
      <c r="BB150" s="232"/>
      <c r="BC150" s="232"/>
      <c r="BD150" s="232"/>
      <c r="BE150" s="232"/>
      <c r="BF150" s="232"/>
      <c r="BG150" s="232"/>
      <c r="BH150" s="233"/>
      <c r="BI150" s="233"/>
      <c r="BJ150" s="233"/>
      <c r="BK150" s="233"/>
      <c r="BL150" s="233"/>
      <c r="BM150" s="233"/>
      <c r="BN150" s="233"/>
      <c r="BO150" s="233"/>
      <c r="BP150" s="233"/>
      <c r="BQ150" s="233"/>
      <c r="BR150" s="233"/>
    </row>
    <row r="151" spans="1:70" s="234" customFormat="1" ht="15.75" customHeight="1" x14ac:dyDescent="0.2">
      <c r="A151" s="25">
        <v>1</v>
      </c>
      <c r="B151" s="108" t="s">
        <v>197</v>
      </c>
      <c r="C151" s="109">
        <v>4.0599999999999996</v>
      </c>
      <c r="D151" s="28">
        <v>0.3</v>
      </c>
      <c r="E151" s="28">
        <v>0.3</v>
      </c>
      <c r="F151" s="221"/>
      <c r="G151" s="28">
        <v>0.2</v>
      </c>
      <c r="H151" s="111">
        <v>0.4</v>
      </c>
      <c r="I151" s="28">
        <v>40</v>
      </c>
      <c r="J151" s="29">
        <f>(C151+D151+L151)*I151/100</f>
        <v>1.8901599999999998</v>
      </c>
      <c r="K151" s="237">
        <v>9</v>
      </c>
      <c r="L151" s="29">
        <f>C151*K151/100</f>
        <v>0.3654</v>
      </c>
      <c r="M151" s="28"/>
      <c r="N151" s="33">
        <f>(D151+E151+F151+H151+G151+J151+L151+M151)</f>
        <v>3.4555600000000002</v>
      </c>
      <c r="O151" s="33">
        <f>N151+C151</f>
        <v>7.5155599999999998</v>
      </c>
      <c r="P151" s="34">
        <f>O151*1390000</f>
        <v>10446628.4</v>
      </c>
      <c r="Q151" s="34">
        <f>(C151+D151+L151)*1390000*9.5%</f>
        <v>623989.06999999995</v>
      </c>
      <c r="R151" s="34">
        <f>P151-Q151</f>
        <v>9822639.3300000001</v>
      </c>
      <c r="S151" s="47" t="s">
        <v>29</v>
      </c>
      <c r="T151" s="294" t="s">
        <v>30</v>
      </c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32"/>
      <c r="AT151" s="232"/>
      <c r="AU151" s="232"/>
      <c r="AV151" s="232"/>
      <c r="AW151" s="232"/>
      <c r="AX151" s="232"/>
      <c r="AY151" s="232"/>
      <c r="AZ151" s="232"/>
      <c r="BA151" s="232"/>
      <c r="BB151" s="232"/>
      <c r="BC151" s="232"/>
      <c r="BD151" s="232"/>
      <c r="BE151" s="232"/>
      <c r="BF151" s="232"/>
      <c r="BG151" s="232"/>
      <c r="BH151" s="233"/>
      <c r="BI151" s="233"/>
      <c r="BJ151" s="233"/>
      <c r="BK151" s="233"/>
      <c r="BL151" s="233"/>
      <c r="BM151" s="233"/>
      <c r="BN151" s="233"/>
      <c r="BO151" s="233"/>
      <c r="BP151" s="233"/>
      <c r="BQ151" s="233"/>
      <c r="BR151" s="233"/>
    </row>
    <row r="152" spans="1:70" s="234" customFormat="1" ht="15.75" customHeight="1" x14ac:dyDescent="0.2">
      <c r="A152" s="53">
        <v>2</v>
      </c>
      <c r="B152" s="158" t="s">
        <v>198</v>
      </c>
      <c r="C152" s="104"/>
      <c r="D152" s="55"/>
      <c r="E152" s="57"/>
      <c r="F152" s="215"/>
      <c r="G152" s="57"/>
      <c r="H152" s="208"/>
      <c r="I152" s="56">
        <v>40</v>
      </c>
      <c r="J152" s="58">
        <f>(C152+D152+L152)*I152/100</f>
        <v>0</v>
      </c>
      <c r="K152" s="220"/>
      <c r="L152" s="58"/>
      <c r="M152" s="55"/>
      <c r="N152" s="62">
        <f>(D152+E152+F152+H152+G152+J152+L152+M152)</f>
        <v>0</v>
      </c>
      <c r="O152" s="62">
        <f>N152+C152</f>
        <v>0</v>
      </c>
      <c r="P152" s="63">
        <f>O152*1390000</f>
        <v>0</v>
      </c>
      <c r="Q152" s="63">
        <f>(C152+D152+L152)*1390000*9.5%</f>
        <v>0</v>
      </c>
      <c r="R152" s="63">
        <f>P152-Q152</f>
        <v>0</v>
      </c>
      <c r="S152" s="64" t="s">
        <v>29</v>
      </c>
      <c r="T152" s="294" t="s">
        <v>210</v>
      </c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32"/>
      <c r="AT152" s="232"/>
      <c r="AU152" s="232"/>
      <c r="AV152" s="232"/>
      <c r="AW152" s="232"/>
      <c r="AX152" s="232"/>
      <c r="AY152" s="232"/>
      <c r="AZ152" s="232"/>
      <c r="BA152" s="232"/>
      <c r="BB152" s="232"/>
      <c r="BC152" s="232"/>
      <c r="BD152" s="232"/>
      <c r="BE152" s="232"/>
      <c r="BF152" s="232"/>
      <c r="BG152" s="232"/>
      <c r="BH152" s="233"/>
      <c r="BI152" s="233"/>
      <c r="BJ152" s="233"/>
      <c r="BK152" s="233"/>
      <c r="BL152" s="233"/>
      <c r="BM152" s="233"/>
      <c r="BN152" s="233"/>
      <c r="BO152" s="233"/>
      <c r="BP152" s="233"/>
      <c r="BQ152" s="233"/>
      <c r="BR152" s="233"/>
    </row>
    <row r="153" spans="1:70" s="234" customFormat="1" ht="18" customHeight="1" thickBot="1" x14ac:dyDescent="0.2">
      <c r="A153" s="238"/>
      <c r="B153" s="239" t="s">
        <v>199</v>
      </c>
      <c r="C153" s="240">
        <f t="shared" ref="C153:H153" si="64">SUM(C8:C152)</f>
        <v>401.43000000000012</v>
      </c>
      <c r="D153" s="240">
        <f t="shared" si="64"/>
        <v>13.000000000000009</v>
      </c>
      <c r="E153" s="240">
        <f t="shared" si="64"/>
        <v>36.000000000000014</v>
      </c>
      <c r="F153" s="240">
        <f t="shared" si="64"/>
        <v>2.4000000000000004</v>
      </c>
      <c r="G153" s="240">
        <f t="shared" si="64"/>
        <v>10.599999999999994</v>
      </c>
      <c r="H153" s="240">
        <f t="shared" si="64"/>
        <v>5.6000000000000005</v>
      </c>
      <c r="I153" s="240"/>
      <c r="J153" s="240">
        <f>SUM(J8:J152)</f>
        <v>180.38297999999995</v>
      </c>
      <c r="K153" s="240"/>
      <c r="L153" s="240">
        <f t="shared" ref="L153:Q153" si="65">SUM(L8:L152)</f>
        <v>6.9480000000000004</v>
      </c>
      <c r="M153" s="240">
        <f t="shared" si="65"/>
        <v>3.2999999999999994</v>
      </c>
      <c r="N153" s="240">
        <f t="shared" si="65"/>
        <v>258.23097999999999</v>
      </c>
      <c r="O153" s="240">
        <f t="shared" si="65"/>
        <v>659.66098000000034</v>
      </c>
      <c r="P153" s="241">
        <f t="shared" si="65"/>
        <v>916928762.20000005</v>
      </c>
      <c r="Q153" s="241">
        <f t="shared" si="65"/>
        <v>55642964.899999999</v>
      </c>
      <c r="R153" s="241">
        <f>SUM(R8:R152)</f>
        <v>861285797.30000007</v>
      </c>
      <c r="S153" s="242"/>
      <c r="T153" s="298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32"/>
      <c r="AT153" s="232"/>
      <c r="AU153" s="232"/>
      <c r="AV153" s="232"/>
      <c r="AW153" s="232"/>
      <c r="AX153" s="232"/>
      <c r="AY153" s="232"/>
      <c r="AZ153" s="232"/>
      <c r="BA153" s="232"/>
      <c r="BB153" s="232"/>
      <c r="BC153" s="232"/>
      <c r="BD153" s="232"/>
      <c r="BE153" s="232"/>
      <c r="BF153" s="232"/>
      <c r="BG153" s="232"/>
      <c r="BH153" s="233"/>
      <c r="BI153" s="233"/>
      <c r="BJ153" s="233"/>
      <c r="BK153" s="233"/>
      <c r="BL153" s="233"/>
      <c r="BM153" s="233"/>
      <c r="BN153" s="233"/>
      <c r="BO153" s="233"/>
      <c r="BP153" s="233"/>
      <c r="BQ153" s="233"/>
      <c r="BR153" s="233"/>
    </row>
    <row r="154" spans="1:70" s="252" customFormat="1" ht="16.5" thickTop="1" x14ac:dyDescent="0.25">
      <c r="A154" s="243"/>
      <c r="B154" s="244" t="s">
        <v>200</v>
      </c>
      <c r="C154" s="245" t="str">
        <f>[1]!VND(R153,TRUE)</f>
        <v>Tám trăm sáu mươi mốt triệu, hai trăm tám mươi lăm ngàn, bảy trăm chín mươi bảy đồng, ba mươi xu</v>
      </c>
      <c r="D154" s="246"/>
      <c r="E154" s="246"/>
      <c r="F154" s="246"/>
      <c r="G154" s="246"/>
      <c r="H154" s="246"/>
      <c r="I154" s="247"/>
      <c r="J154" s="247"/>
      <c r="K154" s="247"/>
      <c r="L154" s="247"/>
      <c r="M154" s="246"/>
      <c r="N154" s="247"/>
      <c r="O154" s="247"/>
      <c r="P154" s="248"/>
      <c r="Q154" s="249"/>
      <c r="R154" s="249"/>
      <c r="S154" s="249"/>
      <c r="T154" s="299"/>
      <c r="U154" s="250"/>
      <c r="V154" s="250"/>
      <c r="W154" s="250"/>
      <c r="X154" s="250"/>
      <c r="Y154" s="250"/>
      <c r="Z154" s="250"/>
      <c r="AA154" s="250"/>
      <c r="AB154" s="250"/>
      <c r="AC154" s="250"/>
      <c r="AD154" s="250"/>
      <c r="AE154" s="250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0"/>
      <c r="AP154" s="250"/>
      <c r="AQ154" s="250"/>
      <c r="AR154" s="250"/>
      <c r="AS154" s="250"/>
      <c r="AT154" s="250"/>
      <c r="AU154" s="250"/>
      <c r="AV154" s="250"/>
      <c r="AW154" s="250"/>
      <c r="AX154" s="250"/>
      <c r="AY154" s="250"/>
      <c r="AZ154" s="250"/>
      <c r="BA154" s="250"/>
      <c r="BB154" s="250"/>
      <c r="BC154" s="250"/>
      <c r="BD154" s="250"/>
      <c r="BE154" s="250"/>
      <c r="BF154" s="250"/>
      <c r="BG154" s="250"/>
      <c r="BH154" s="251"/>
      <c r="BI154" s="251"/>
      <c r="BJ154" s="251"/>
      <c r="BK154" s="251"/>
      <c r="BL154" s="251"/>
      <c r="BM154" s="251"/>
      <c r="BN154" s="251"/>
      <c r="BO154" s="251"/>
      <c r="BP154" s="251"/>
      <c r="BQ154" s="251"/>
      <c r="BR154" s="251"/>
    </row>
    <row r="155" spans="1:70" s="252" customFormat="1" ht="13.5" customHeight="1" x14ac:dyDescent="0.3">
      <c r="A155" s="304" t="s">
        <v>208</v>
      </c>
      <c r="B155" s="253"/>
      <c r="C155" s="254"/>
      <c r="D155" s="255"/>
      <c r="E155" s="255"/>
      <c r="F155" s="255"/>
      <c r="G155" s="255"/>
      <c r="H155" s="255"/>
      <c r="I155" s="256"/>
      <c r="J155" s="256"/>
      <c r="K155" s="256"/>
      <c r="L155" s="256"/>
      <c r="M155" s="255"/>
      <c r="N155" s="257"/>
      <c r="O155" s="256"/>
      <c r="P155" s="249"/>
      <c r="Q155" s="249"/>
      <c r="R155" s="249"/>
      <c r="S155" s="249"/>
      <c r="T155" s="30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0"/>
      <c r="AP155" s="250"/>
      <c r="AQ155" s="250"/>
      <c r="AR155" s="250"/>
      <c r="AS155" s="250"/>
      <c r="AT155" s="250"/>
      <c r="AU155" s="250"/>
      <c r="AV155" s="250"/>
      <c r="AW155" s="250"/>
      <c r="AX155" s="250"/>
      <c r="AY155" s="250"/>
      <c r="AZ155" s="250"/>
      <c r="BA155" s="250"/>
      <c r="BB155" s="250"/>
      <c r="BC155" s="250"/>
      <c r="BD155" s="250"/>
      <c r="BE155" s="250"/>
      <c r="BF155" s="250"/>
      <c r="BG155" s="250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</row>
    <row r="156" spans="1:70" s="234" customFormat="1" ht="15.75" x14ac:dyDescent="0.25">
      <c r="A156" s="258"/>
      <c r="B156" s="259"/>
      <c r="C156" s="259"/>
      <c r="D156" s="259"/>
      <c r="E156" s="259"/>
      <c r="F156" s="259"/>
      <c r="G156" s="260"/>
      <c r="H156" s="259"/>
      <c r="I156" s="259"/>
      <c r="J156" s="259"/>
      <c r="K156" s="259"/>
      <c r="L156" s="259"/>
      <c r="M156" s="259"/>
      <c r="N156" s="259"/>
      <c r="O156" s="259"/>
      <c r="P156" s="261" t="s">
        <v>201</v>
      </c>
      <c r="Q156" s="259"/>
      <c r="R156" s="262"/>
      <c r="S156" s="262"/>
      <c r="T156" s="301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32"/>
      <c r="AT156" s="232"/>
      <c r="AU156" s="232"/>
      <c r="AV156" s="232"/>
      <c r="AW156" s="232"/>
      <c r="AX156" s="232"/>
      <c r="AY156" s="232"/>
      <c r="AZ156" s="232"/>
      <c r="BA156" s="232"/>
      <c r="BB156" s="232"/>
      <c r="BC156" s="232"/>
      <c r="BD156" s="232"/>
      <c r="BE156" s="232"/>
      <c r="BF156" s="232"/>
      <c r="BG156" s="232"/>
      <c r="BH156" s="233"/>
      <c r="BI156" s="233"/>
      <c r="BJ156" s="233"/>
      <c r="BK156" s="233"/>
      <c r="BL156" s="233"/>
      <c r="BM156" s="233"/>
      <c r="BN156" s="233"/>
      <c r="BO156" s="233"/>
      <c r="BP156" s="233"/>
      <c r="BQ156" s="233"/>
      <c r="BR156" s="233"/>
    </row>
    <row r="157" spans="1:70" s="234" customFormat="1" ht="15.75" x14ac:dyDescent="0.25">
      <c r="A157" s="258"/>
      <c r="B157" s="263"/>
      <c r="C157" s="264" t="s">
        <v>202</v>
      </c>
      <c r="D157" s="263"/>
      <c r="E157" s="263"/>
      <c r="F157" s="265"/>
      <c r="G157" s="266"/>
      <c r="H157" s="265"/>
      <c r="I157" s="263"/>
      <c r="J157" s="264" t="s">
        <v>203</v>
      </c>
      <c r="K157" s="263"/>
      <c r="L157" s="263"/>
      <c r="M157" s="263"/>
      <c r="N157" s="263"/>
      <c r="O157" s="263"/>
      <c r="P157" s="261" t="s">
        <v>204</v>
      </c>
      <c r="Q157" s="263"/>
      <c r="R157" s="267"/>
      <c r="S157" s="267"/>
      <c r="T157" s="30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2"/>
      <c r="BC157" s="232"/>
      <c r="BD157" s="232"/>
      <c r="BE157" s="232"/>
      <c r="BF157" s="232"/>
      <c r="BG157" s="232"/>
      <c r="BH157" s="233"/>
      <c r="BI157" s="233"/>
      <c r="BJ157" s="233"/>
      <c r="BK157" s="233"/>
      <c r="BL157" s="233"/>
      <c r="BM157" s="233"/>
      <c r="BN157" s="233"/>
      <c r="BO157" s="233"/>
      <c r="BP157" s="233"/>
      <c r="BQ157" s="233"/>
      <c r="BR157" s="233"/>
    </row>
    <row r="158" spans="1:70" s="234" customFormat="1" ht="15.75" x14ac:dyDescent="0.25">
      <c r="A158" s="258"/>
      <c r="B158" s="259"/>
      <c r="C158" s="268"/>
      <c r="D158" s="259"/>
      <c r="E158" s="259"/>
      <c r="F158" s="269"/>
      <c r="G158" s="270"/>
      <c r="H158" s="269"/>
      <c r="I158" s="259"/>
      <c r="J158" s="268"/>
      <c r="K158" s="259"/>
      <c r="L158" s="259"/>
      <c r="M158" s="259"/>
      <c r="N158" s="259"/>
      <c r="O158" s="259"/>
      <c r="P158" s="271"/>
      <c r="Q158" s="259"/>
      <c r="R158" s="259"/>
      <c r="S158" s="259"/>
      <c r="T158" s="303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32"/>
      <c r="AT158" s="232"/>
      <c r="AU158" s="232"/>
      <c r="AV158" s="232"/>
      <c r="AW158" s="232"/>
      <c r="AX158" s="232"/>
      <c r="AY158" s="232"/>
      <c r="AZ158" s="232"/>
      <c r="BA158" s="232"/>
      <c r="BB158" s="232"/>
      <c r="BC158" s="232"/>
      <c r="BD158" s="232"/>
      <c r="BE158" s="232"/>
      <c r="BF158" s="232"/>
      <c r="BG158" s="232"/>
      <c r="BH158" s="233"/>
      <c r="BI158" s="233"/>
      <c r="BJ158" s="233"/>
      <c r="BK158" s="233"/>
      <c r="BL158" s="233"/>
      <c r="BM158" s="233"/>
      <c r="BN158" s="233"/>
      <c r="BO158" s="233"/>
      <c r="BP158" s="233"/>
      <c r="BQ158" s="233"/>
      <c r="BR158" s="233"/>
    </row>
    <row r="159" spans="1:70" s="234" customFormat="1" ht="15.75" x14ac:dyDescent="0.25">
      <c r="A159" s="258"/>
      <c r="B159" s="259"/>
      <c r="C159" s="268"/>
      <c r="D159" s="259"/>
      <c r="E159" s="259"/>
      <c r="F159" s="269"/>
      <c r="G159" s="270"/>
      <c r="H159" s="269"/>
      <c r="I159" s="259"/>
      <c r="J159" s="268"/>
      <c r="K159" s="259"/>
      <c r="L159" s="259"/>
      <c r="M159" s="259"/>
      <c r="N159" s="259"/>
      <c r="O159" s="259"/>
      <c r="P159" s="271"/>
      <c r="Q159" s="259"/>
      <c r="R159" s="272"/>
      <c r="S159" s="259"/>
      <c r="T159" s="303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32"/>
      <c r="AT159" s="232"/>
      <c r="AU159" s="232"/>
      <c r="AV159" s="232"/>
      <c r="AW159" s="232"/>
      <c r="AX159" s="232"/>
      <c r="AY159" s="232"/>
      <c r="AZ159" s="232"/>
      <c r="BA159" s="232"/>
      <c r="BB159" s="232"/>
      <c r="BC159" s="232"/>
      <c r="BD159" s="232"/>
      <c r="BE159" s="232"/>
      <c r="BF159" s="232"/>
      <c r="BG159" s="232"/>
      <c r="BH159" s="233"/>
      <c r="BI159" s="233"/>
      <c r="BJ159" s="233"/>
      <c r="BK159" s="233"/>
      <c r="BL159" s="233"/>
      <c r="BM159" s="233"/>
      <c r="BN159" s="233"/>
      <c r="BO159" s="233"/>
      <c r="BP159" s="233"/>
      <c r="BQ159" s="233"/>
      <c r="BR159" s="233"/>
    </row>
    <row r="160" spans="1:70" s="234" customFormat="1" ht="15.75" x14ac:dyDescent="0.25">
      <c r="A160" s="258"/>
      <c r="B160" s="259"/>
      <c r="C160" s="268"/>
      <c r="D160" s="259"/>
      <c r="E160" s="259"/>
      <c r="F160" s="269"/>
      <c r="G160" s="270"/>
      <c r="H160" s="269"/>
      <c r="I160" s="259"/>
      <c r="J160" s="268"/>
      <c r="K160" s="259"/>
      <c r="L160" s="259"/>
      <c r="M160" s="259"/>
      <c r="N160" s="259"/>
      <c r="O160" s="259"/>
      <c r="P160" s="271"/>
      <c r="Q160" s="259"/>
      <c r="R160" s="259"/>
      <c r="S160" s="259"/>
      <c r="T160" s="303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32"/>
      <c r="AT160" s="232"/>
      <c r="AU160" s="232"/>
      <c r="AV160" s="232"/>
      <c r="AW160" s="232"/>
      <c r="AX160" s="232"/>
      <c r="AY160" s="232"/>
      <c r="AZ160" s="232"/>
      <c r="BA160" s="232"/>
      <c r="BB160" s="232"/>
      <c r="BC160" s="232"/>
      <c r="BD160" s="232"/>
      <c r="BE160" s="232"/>
      <c r="BF160" s="232"/>
      <c r="BG160" s="232"/>
      <c r="BH160" s="233"/>
      <c r="BI160" s="233"/>
      <c r="BJ160" s="233"/>
      <c r="BK160" s="233"/>
      <c r="BL160" s="233"/>
      <c r="BM160" s="233"/>
      <c r="BN160" s="233"/>
      <c r="BO160" s="233"/>
      <c r="BP160" s="233"/>
      <c r="BQ160" s="233"/>
      <c r="BR160" s="233"/>
    </row>
    <row r="161" spans="1:70" s="234" customFormat="1" ht="15.75" x14ac:dyDescent="0.25">
      <c r="A161" s="258"/>
      <c r="B161" s="259"/>
      <c r="C161" s="268"/>
      <c r="D161" s="259"/>
      <c r="E161" s="259"/>
      <c r="F161" s="269"/>
      <c r="G161" s="270"/>
      <c r="H161" s="269"/>
      <c r="I161" s="259"/>
      <c r="J161" s="268"/>
      <c r="K161" s="259"/>
      <c r="L161" s="259"/>
      <c r="M161" s="259"/>
      <c r="N161" s="259"/>
      <c r="O161" s="259"/>
      <c r="P161" s="271"/>
      <c r="Q161" s="259"/>
      <c r="R161" s="259"/>
      <c r="S161" s="259"/>
      <c r="T161" s="303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2"/>
      <c r="AU161" s="232"/>
      <c r="AV161" s="232"/>
      <c r="AW161" s="232"/>
      <c r="AX161" s="232"/>
      <c r="AY161" s="232"/>
      <c r="AZ161" s="232"/>
      <c r="BA161" s="232"/>
      <c r="BB161" s="232"/>
      <c r="BC161" s="232"/>
      <c r="BD161" s="232"/>
      <c r="BE161" s="232"/>
      <c r="BF161" s="232"/>
      <c r="BG161" s="232"/>
      <c r="BH161" s="233"/>
      <c r="BI161" s="233"/>
      <c r="BJ161" s="233"/>
      <c r="BK161" s="233"/>
      <c r="BL161" s="233"/>
      <c r="BM161" s="233"/>
      <c r="BN161" s="233"/>
      <c r="BO161" s="233"/>
      <c r="BP161" s="233"/>
      <c r="BQ161" s="233"/>
      <c r="BR161" s="233"/>
    </row>
    <row r="162" spans="1:70" s="234" customFormat="1" ht="15.75" x14ac:dyDescent="0.25">
      <c r="A162" s="258"/>
      <c r="B162" s="263"/>
      <c r="C162" s="264" t="s">
        <v>35</v>
      </c>
      <c r="D162" s="264"/>
      <c r="E162" s="263"/>
      <c r="F162" s="265"/>
      <c r="G162" s="266"/>
      <c r="H162" s="265"/>
      <c r="I162" s="263"/>
      <c r="J162" s="264" t="s">
        <v>205</v>
      </c>
      <c r="K162" s="263"/>
      <c r="L162" s="263"/>
      <c r="M162" s="263"/>
      <c r="N162" s="263"/>
      <c r="O162" s="263"/>
      <c r="P162" s="261" t="s">
        <v>206</v>
      </c>
      <c r="Q162" s="263"/>
      <c r="R162" s="263"/>
      <c r="S162" s="263"/>
      <c r="T162" s="303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2"/>
      <c r="AU162" s="232"/>
      <c r="AV162" s="232"/>
      <c r="AW162" s="232"/>
      <c r="AX162" s="232"/>
      <c r="AY162" s="232"/>
      <c r="AZ162" s="232"/>
      <c r="BA162" s="232"/>
      <c r="BB162" s="232"/>
      <c r="BC162" s="232"/>
      <c r="BD162" s="232"/>
      <c r="BE162" s="232"/>
      <c r="BF162" s="232"/>
      <c r="BG162" s="232"/>
      <c r="BH162" s="233"/>
      <c r="BI162" s="233"/>
      <c r="BJ162" s="233"/>
      <c r="BK162" s="233"/>
      <c r="BL162" s="233"/>
      <c r="BM162" s="233"/>
      <c r="BN162" s="233"/>
      <c r="BO162" s="233"/>
      <c r="BP162" s="233"/>
      <c r="BQ162" s="233"/>
      <c r="BR162" s="233"/>
    </row>
    <row r="163" spans="1:70" s="234" customFormat="1" ht="15.75" x14ac:dyDescent="0.25">
      <c r="A163" s="258"/>
      <c r="B163" s="273"/>
      <c r="C163" s="274"/>
      <c r="D163" s="275"/>
      <c r="E163" s="275"/>
      <c r="F163" s="276"/>
      <c r="G163" s="277"/>
      <c r="H163" s="276"/>
      <c r="I163" s="274"/>
      <c r="J163" s="274"/>
      <c r="K163" s="274"/>
      <c r="L163" s="274"/>
      <c r="M163" s="275"/>
      <c r="N163" s="274"/>
      <c r="O163" s="274"/>
      <c r="P163" s="278"/>
      <c r="Q163" s="278"/>
      <c r="R163" s="278"/>
      <c r="S163" s="279"/>
      <c r="T163" s="303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2"/>
      <c r="AU163" s="232"/>
      <c r="AV163" s="232"/>
      <c r="AW163" s="232"/>
      <c r="AX163" s="232"/>
      <c r="AY163" s="232"/>
      <c r="AZ163" s="232"/>
      <c r="BA163" s="232"/>
      <c r="BB163" s="232"/>
      <c r="BC163" s="232"/>
      <c r="BD163" s="232"/>
      <c r="BE163" s="232"/>
      <c r="BF163" s="232"/>
      <c r="BG163" s="232"/>
      <c r="BH163" s="233"/>
      <c r="BI163" s="233"/>
      <c r="BJ163" s="233"/>
      <c r="BK163" s="233"/>
      <c r="BL163" s="233"/>
      <c r="BM163" s="233"/>
      <c r="BN163" s="233"/>
      <c r="BO163" s="233"/>
      <c r="BP163" s="233"/>
      <c r="BQ163" s="233"/>
      <c r="BR163" s="233"/>
    </row>
    <row r="164" spans="1:70" s="234" customFormat="1" ht="15.75" x14ac:dyDescent="0.25">
      <c r="A164" s="258"/>
      <c r="B164" s="273"/>
      <c r="C164" s="274"/>
      <c r="D164" s="275"/>
      <c r="E164" s="275"/>
      <c r="F164" s="276"/>
      <c r="G164" s="277"/>
      <c r="H164" s="276"/>
      <c r="I164" s="274"/>
      <c r="J164" s="274"/>
      <c r="K164" s="274"/>
      <c r="L164" s="274"/>
      <c r="M164" s="275"/>
      <c r="N164" s="274"/>
      <c r="O164" s="274"/>
      <c r="P164" s="278"/>
      <c r="Q164" s="278"/>
      <c r="R164" s="278"/>
      <c r="S164" s="279"/>
      <c r="T164" s="303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32"/>
      <c r="AT164" s="232"/>
      <c r="AU164" s="232"/>
      <c r="AV164" s="232"/>
      <c r="AW164" s="232"/>
      <c r="AX164" s="232"/>
      <c r="AY164" s="232"/>
      <c r="AZ164" s="232"/>
      <c r="BA164" s="232"/>
      <c r="BB164" s="232"/>
      <c r="BC164" s="232"/>
      <c r="BD164" s="232"/>
      <c r="BE164" s="232"/>
      <c r="BF164" s="232"/>
      <c r="BG164" s="232"/>
      <c r="BH164" s="233"/>
      <c r="BI164" s="233"/>
      <c r="BJ164" s="233"/>
      <c r="BK164" s="233"/>
      <c r="BL164" s="233"/>
      <c r="BM164" s="233"/>
      <c r="BN164" s="233"/>
      <c r="BO164" s="233"/>
      <c r="BP164" s="233"/>
      <c r="BQ164" s="233"/>
      <c r="BR164" s="233"/>
    </row>
    <row r="165" spans="1:70" s="234" customFormat="1" x14ac:dyDescent="0.2">
      <c r="A165" s="280"/>
      <c r="B165" s="12"/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2"/>
      <c r="T165" s="303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32"/>
      <c r="AT165" s="232"/>
      <c r="AU165" s="232"/>
      <c r="AV165" s="232"/>
      <c r="AW165" s="232"/>
      <c r="AX165" s="232"/>
      <c r="AY165" s="232"/>
      <c r="AZ165" s="232"/>
      <c r="BA165" s="232"/>
      <c r="BB165" s="232"/>
      <c r="BC165" s="232"/>
      <c r="BD165" s="232"/>
      <c r="BE165" s="232"/>
      <c r="BF165" s="232"/>
      <c r="BG165" s="232"/>
      <c r="BH165" s="233"/>
      <c r="BI165" s="233"/>
      <c r="BJ165" s="233"/>
      <c r="BK165" s="233"/>
      <c r="BL165" s="233"/>
      <c r="BM165" s="233"/>
      <c r="BN165" s="233"/>
      <c r="BO165" s="233"/>
      <c r="BP165" s="233"/>
      <c r="BQ165" s="233"/>
      <c r="BR165" s="233"/>
    </row>
    <row r="166" spans="1:70" s="234" customFormat="1" x14ac:dyDescent="0.2">
      <c r="A166" s="280"/>
      <c r="B166" s="12"/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2"/>
      <c r="T166" s="303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2"/>
      <c r="AU166" s="232"/>
      <c r="AV166" s="232"/>
      <c r="AW166" s="232"/>
      <c r="AX166" s="232"/>
      <c r="AY166" s="232"/>
      <c r="AZ166" s="232"/>
      <c r="BA166" s="232"/>
      <c r="BB166" s="232"/>
      <c r="BC166" s="232"/>
      <c r="BD166" s="232"/>
      <c r="BE166" s="232"/>
      <c r="BF166" s="232"/>
      <c r="BG166" s="232"/>
      <c r="BH166" s="233"/>
      <c r="BI166" s="233"/>
      <c r="BJ166" s="233"/>
      <c r="BK166" s="233"/>
      <c r="BL166" s="233"/>
      <c r="BM166" s="233"/>
      <c r="BN166" s="233"/>
      <c r="BO166" s="233"/>
      <c r="BP166" s="233"/>
      <c r="BQ166" s="233"/>
      <c r="BR166" s="233"/>
    </row>
    <row r="167" spans="1:70" s="234" customFormat="1" x14ac:dyDescent="0.2">
      <c r="A167" s="280"/>
      <c r="B167" s="12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2"/>
      <c r="T167" s="303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2"/>
      <c r="AU167" s="232"/>
      <c r="AV167" s="232"/>
      <c r="AW167" s="232"/>
      <c r="AX167" s="232"/>
      <c r="AY167" s="232"/>
      <c r="AZ167" s="232"/>
      <c r="BA167" s="232"/>
      <c r="BB167" s="232"/>
      <c r="BC167" s="232"/>
      <c r="BD167" s="232"/>
      <c r="BE167" s="232"/>
      <c r="BF167" s="232"/>
      <c r="BG167" s="232"/>
      <c r="BH167" s="233"/>
      <c r="BI167" s="233"/>
      <c r="BJ167" s="233"/>
      <c r="BK167" s="233"/>
      <c r="BL167" s="233"/>
      <c r="BM167" s="233"/>
      <c r="BN167" s="233"/>
      <c r="BO167" s="233"/>
      <c r="BP167" s="233"/>
      <c r="BQ167" s="233"/>
      <c r="BR167" s="233"/>
    </row>
    <row r="168" spans="1:70" s="234" customFormat="1" x14ac:dyDescent="0.2">
      <c r="A168" s="280"/>
      <c r="B168" s="12"/>
      <c r="C168" s="281"/>
      <c r="D168" s="284"/>
      <c r="E168" s="284"/>
      <c r="F168" s="285"/>
      <c r="G168" s="286"/>
      <c r="H168" s="285"/>
      <c r="I168" s="281"/>
      <c r="J168" s="281"/>
      <c r="K168" s="281"/>
      <c r="L168" s="281"/>
      <c r="M168" s="284"/>
      <c r="N168" s="281"/>
      <c r="O168" s="281"/>
      <c r="P168" s="282"/>
      <c r="Q168" s="282"/>
      <c r="R168" s="282"/>
      <c r="S168" s="282"/>
      <c r="T168" s="303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2"/>
      <c r="AR168" s="232"/>
      <c r="AS168" s="232"/>
      <c r="AT168" s="232"/>
      <c r="AU168" s="232"/>
      <c r="AV168" s="232"/>
      <c r="AW168" s="232"/>
      <c r="AX168" s="232"/>
      <c r="AY168" s="232"/>
      <c r="AZ168" s="232"/>
      <c r="BA168" s="232"/>
      <c r="BB168" s="232"/>
      <c r="BC168" s="232"/>
      <c r="BD168" s="232"/>
      <c r="BE168" s="232"/>
      <c r="BF168" s="232"/>
      <c r="BG168" s="232"/>
      <c r="BH168" s="233"/>
      <c r="BI168" s="233"/>
      <c r="BJ168" s="233"/>
      <c r="BK168" s="233"/>
      <c r="BL168" s="233"/>
      <c r="BM168" s="233"/>
      <c r="BN168" s="233"/>
      <c r="BO168" s="233"/>
      <c r="BP168" s="233"/>
      <c r="BQ168" s="233"/>
      <c r="BR168" s="233"/>
    </row>
    <row r="169" spans="1:70" s="234" customFormat="1" x14ac:dyDescent="0.2">
      <c r="A169" s="280"/>
      <c r="B169" s="12"/>
      <c r="C169" s="281"/>
      <c r="D169" s="281"/>
      <c r="E169" s="281"/>
      <c r="F169" s="281"/>
      <c r="G169" s="281"/>
      <c r="H169" s="281"/>
      <c r="I169" s="281"/>
      <c r="J169" s="281"/>
      <c r="K169" s="281"/>
      <c r="L169" s="281"/>
      <c r="M169" s="281"/>
      <c r="N169" s="281"/>
      <c r="O169" s="281"/>
      <c r="P169" s="282"/>
      <c r="Q169" s="282"/>
      <c r="R169" s="282"/>
      <c r="S169" s="282"/>
      <c r="T169" s="303"/>
      <c r="U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  <c r="AH169" s="232"/>
      <c r="AI169" s="232"/>
      <c r="AJ169" s="232"/>
      <c r="AK169" s="232"/>
      <c r="AL169" s="232"/>
      <c r="AM169" s="232"/>
      <c r="AN169" s="232"/>
      <c r="AO169" s="232"/>
      <c r="AP169" s="232"/>
      <c r="AQ169" s="232"/>
      <c r="AR169" s="232"/>
      <c r="AS169" s="232"/>
      <c r="AT169" s="232"/>
      <c r="AU169" s="232"/>
      <c r="AV169" s="232"/>
      <c r="AW169" s="232"/>
      <c r="AX169" s="232"/>
      <c r="AY169" s="232"/>
      <c r="AZ169" s="232"/>
      <c r="BA169" s="232"/>
      <c r="BB169" s="232"/>
      <c r="BC169" s="232"/>
      <c r="BD169" s="232"/>
      <c r="BE169" s="232"/>
      <c r="BF169" s="232"/>
      <c r="BG169" s="232"/>
      <c r="BH169" s="233"/>
      <c r="BI169" s="233"/>
      <c r="BJ169" s="233"/>
      <c r="BK169" s="233"/>
      <c r="BL169" s="233"/>
      <c r="BM169" s="233"/>
      <c r="BN169" s="233"/>
      <c r="BO169" s="233"/>
      <c r="BP169" s="233"/>
      <c r="BQ169" s="233"/>
      <c r="BR169" s="233"/>
    </row>
    <row r="170" spans="1:70" s="234" customFormat="1" x14ac:dyDescent="0.2">
      <c r="A170" s="280"/>
      <c r="B170" s="12"/>
      <c r="C170" s="281"/>
      <c r="D170" s="284"/>
      <c r="E170" s="284"/>
      <c r="F170" s="285"/>
      <c r="G170" s="286"/>
      <c r="H170" s="285"/>
      <c r="I170" s="281"/>
      <c r="J170" s="281"/>
      <c r="K170" s="281"/>
      <c r="L170" s="281"/>
      <c r="M170" s="284"/>
      <c r="N170" s="281"/>
      <c r="O170" s="281"/>
      <c r="P170" s="282"/>
      <c r="Q170" s="282"/>
      <c r="R170" s="282"/>
      <c r="S170" s="282"/>
      <c r="T170" s="303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32"/>
      <c r="AT170" s="232"/>
      <c r="AU170" s="232"/>
      <c r="AV170" s="232"/>
      <c r="AW170" s="232"/>
      <c r="AX170" s="232"/>
      <c r="AY170" s="232"/>
      <c r="AZ170" s="232"/>
      <c r="BA170" s="232"/>
      <c r="BB170" s="232"/>
      <c r="BC170" s="232"/>
      <c r="BD170" s="232"/>
      <c r="BE170" s="232"/>
      <c r="BF170" s="232"/>
      <c r="BG170" s="232"/>
      <c r="BH170" s="233"/>
      <c r="BI170" s="233"/>
      <c r="BJ170" s="233"/>
      <c r="BK170" s="233"/>
      <c r="BL170" s="233"/>
      <c r="BM170" s="233"/>
      <c r="BN170" s="233"/>
      <c r="BO170" s="233"/>
      <c r="BP170" s="233"/>
      <c r="BQ170" s="233"/>
      <c r="BR170" s="233"/>
    </row>
    <row r="171" spans="1:70" s="234" customFormat="1" x14ac:dyDescent="0.2">
      <c r="A171" s="280"/>
      <c r="B171" s="12"/>
      <c r="C171" s="281"/>
      <c r="D171" s="284"/>
      <c r="E171" s="284"/>
      <c r="F171" s="285"/>
      <c r="G171" s="286"/>
      <c r="H171" s="285"/>
      <c r="I171" s="281"/>
      <c r="J171" s="281"/>
      <c r="K171" s="281"/>
      <c r="L171" s="281"/>
      <c r="M171" s="284"/>
      <c r="N171" s="281"/>
      <c r="O171" s="281"/>
      <c r="P171" s="282"/>
      <c r="Q171" s="282"/>
      <c r="R171" s="282"/>
      <c r="S171" s="282"/>
      <c r="T171" s="303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2"/>
      <c r="AU171" s="232"/>
      <c r="AV171" s="232"/>
      <c r="AW171" s="232"/>
      <c r="AX171" s="232"/>
      <c r="AY171" s="232"/>
      <c r="AZ171" s="232"/>
      <c r="BA171" s="232"/>
      <c r="BB171" s="232"/>
      <c r="BC171" s="232"/>
      <c r="BD171" s="232"/>
      <c r="BE171" s="232"/>
      <c r="BF171" s="232"/>
      <c r="BG171" s="232"/>
      <c r="BH171" s="233"/>
      <c r="BI171" s="233"/>
      <c r="BJ171" s="233"/>
      <c r="BK171" s="233"/>
      <c r="BL171" s="233"/>
      <c r="BM171" s="233"/>
      <c r="BN171" s="233"/>
      <c r="BO171" s="233"/>
      <c r="BP171" s="233"/>
      <c r="BQ171" s="233"/>
      <c r="BR171" s="233"/>
    </row>
    <row r="172" spans="1:70" s="234" customFormat="1" x14ac:dyDescent="0.2">
      <c r="A172" s="280"/>
      <c r="B172" s="12"/>
      <c r="C172" s="281"/>
      <c r="D172" s="284"/>
      <c r="E172" s="284"/>
      <c r="F172" s="285"/>
      <c r="G172" s="286"/>
      <c r="H172" s="285"/>
      <c r="I172" s="281"/>
      <c r="J172" s="281"/>
      <c r="K172" s="281"/>
      <c r="L172" s="281"/>
      <c r="M172" s="284"/>
      <c r="N172" s="281"/>
      <c r="O172" s="281"/>
      <c r="P172" s="282"/>
      <c r="Q172" s="282"/>
      <c r="R172" s="282"/>
      <c r="S172" s="282"/>
      <c r="T172" s="303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32"/>
      <c r="AT172" s="232"/>
      <c r="AU172" s="232"/>
      <c r="AV172" s="232"/>
      <c r="AW172" s="232"/>
      <c r="AX172" s="232"/>
      <c r="AY172" s="232"/>
      <c r="AZ172" s="232"/>
      <c r="BA172" s="232"/>
      <c r="BB172" s="232"/>
      <c r="BC172" s="232"/>
      <c r="BD172" s="232"/>
      <c r="BE172" s="232"/>
      <c r="BF172" s="232"/>
      <c r="BG172" s="232"/>
      <c r="BH172" s="233"/>
      <c r="BI172" s="233"/>
      <c r="BJ172" s="233"/>
      <c r="BK172" s="233"/>
      <c r="BL172" s="233"/>
      <c r="BM172" s="233"/>
      <c r="BN172" s="233"/>
      <c r="BO172" s="233"/>
      <c r="BP172" s="233"/>
      <c r="BQ172" s="233"/>
      <c r="BR172" s="233"/>
    </row>
    <row r="173" spans="1:70" s="234" customFormat="1" x14ac:dyDescent="0.2">
      <c r="A173" s="280"/>
      <c r="B173" s="12"/>
      <c r="C173" s="281"/>
      <c r="D173" s="284"/>
      <c r="E173" s="284"/>
      <c r="F173" s="285"/>
      <c r="G173" s="286"/>
      <c r="H173" s="285"/>
      <c r="I173" s="281"/>
      <c r="J173" s="281"/>
      <c r="K173" s="281"/>
      <c r="L173" s="281"/>
      <c r="M173" s="284"/>
      <c r="N173" s="281"/>
      <c r="O173" s="281"/>
      <c r="P173" s="282"/>
      <c r="Q173" s="282"/>
      <c r="R173" s="282"/>
      <c r="S173" s="282"/>
      <c r="T173" s="303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2"/>
      <c r="AU173" s="232"/>
      <c r="AV173" s="232"/>
      <c r="AW173" s="232"/>
      <c r="AX173" s="232"/>
      <c r="AY173" s="232"/>
      <c r="AZ173" s="232"/>
      <c r="BA173" s="232"/>
      <c r="BB173" s="232"/>
      <c r="BC173" s="232"/>
      <c r="BD173" s="232"/>
      <c r="BE173" s="232"/>
      <c r="BF173" s="232"/>
      <c r="BG173" s="232"/>
      <c r="BH173" s="233"/>
      <c r="BI173" s="233"/>
      <c r="BJ173" s="233"/>
      <c r="BK173" s="233"/>
      <c r="BL173" s="233"/>
      <c r="BM173" s="233"/>
      <c r="BN173" s="233"/>
      <c r="BO173" s="233"/>
      <c r="BP173" s="233"/>
      <c r="BQ173" s="233"/>
      <c r="BR173" s="233"/>
    </row>
    <row r="174" spans="1:70" s="234" customFormat="1" x14ac:dyDescent="0.2">
      <c r="A174" s="280"/>
      <c r="B174" s="12"/>
      <c r="C174" s="281"/>
      <c r="D174" s="284"/>
      <c r="E174" s="284"/>
      <c r="F174" s="285"/>
      <c r="G174" s="286"/>
      <c r="H174" s="285"/>
      <c r="I174" s="281"/>
      <c r="J174" s="281"/>
      <c r="K174" s="281"/>
      <c r="L174" s="281"/>
      <c r="M174" s="284"/>
      <c r="N174" s="281"/>
      <c r="O174" s="281"/>
      <c r="P174" s="282"/>
      <c r="Q174" s="282"/>
      <c r="R174" s="282"/>
      <c r="S174" s="282"/>
      <c r="T174" s="303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  <c r="BA174" s="232"/>
      <c r="BB174" s="232"/>
      <c r="BC174" s="232"/>
      <c r="BD174" s="232"/>
      <c r="BE174" s="232"/>
      <c r="BF174" s="232"/>
      <c r="BG174" s="232"/>
      <c r="BH174" s="233"/>
      <c r="BI174" s="233"/>
      <c r="BJ174" s="233"/>
      <c r="BK174" s="233"/>
      <c r="BL174" s="233"/>
      <c r="BM174" s="233"/>
      <c r="BN174" s="233"/>
      <c r="BO174" s="233"/>
      <c r="BP174" s="233"/>
      <c r="BQ174" s="233"/>
      <c r="BR174" s="233"/>
    </row>
    <row r="175" spans="1:70" s="234" customFormat="1" x14ac:dyDescent="0.2">
      <c r="A175" s="280"/>
      <c r="B175" s="12"/>
      <c r="C175" s="281"/>
      <c r="D175" s="284"/>
      <c r="E175" s="284"/>
      <c r="F175" s="285"/>
      <c r="G175" s="286"/>
      <c r="H175" s="285"/>
      <c r="I175" s="281"/>
      <c r="J175" s="281"/>
      <c r="K175" s="281"/>
      <c r="L175" s="281"/>
      <c r="M175" s="284"/>
      <c r="N175" s="281"/>
      <c r="O175" s="281"/>
      <c r="P175" s="282"/>
      <c r="Q175" s="282"/>
      <c r="R175" s="282"/>
      <c r="S175" s="282"/>
      <c r="T175" s="303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2"/>
      <c r="BB175" s="232"/>
      <c r="BC175" s="232"/>
      <c r="BD175" s="232"/>
      <c r="BE175" s="232"/>
      <c r="BF175" s="232"/>
      <c r="BG175" s="232"/>
      <c r="BH175" s="233"/>
      <c r="BI175" s="233"/>
      <c r="BJ175" s="233"/>
      <c r="BK175" s="233"/>
      <c r="BL175" s="233"/>
      <c r="BM175" s="233"/>
      <c r="BN175" s="233"/>
      <c r="BO175" s="233"/>
      <c r="BP175" s="233"/>
      <c r="BQ175" s="233"/>
      <c r="BR175" s="233"/>
    </row>
    <row r="176" spans="1:70" s="234" customFormat="1" x14ac:dyDescent="0.2">
      <c r="A176" s="280"/>
      <c r="B176" s="12"/>
      <c r="C176" s="281"/>
      <c r="D176" s="284"/>
      <c r="E176" s="284"/>
      <c r="F176" s="285"/>
      <c r="G176" s="286"/>
      <c r="H176" s="285"/>
      <c r="I176" s="281"/>
      <c r="J176" s="281"/>
      <c r="K176" s="281"/>
      <c r="L176" s="281"/>
      <c r="M176" s="284"/>
      <c r="N176" s="281"/>
      <c r="O176" s="281"/>
      <c r="P176" s="282"/>
      <c r="Q176" s="282"/>
      <c r="R176" s="282"/>
      <c r="S176" s="282"/>
      <c r="T176" s="303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  <c r="AW176" s="232"/>
      <c r="AX176" s="232"/>
      <c r="AY176" s="232"/>
      <c r="AZ176" s="232"/>
      <c r="BA176" s="232"/>
      <c r="BB176" s="232"/>
      <c r="BC176" s="232"/>
      <c r="BD176" s="232"/>
      <c r="BE176" s="232"/>
      <c r="BF176" s="232"/>
      <c r="BG176" s="232"/>
      <c r="BH176" s="233"/>
      <c r="BI176" s="233"/>
      <c r="BJ176" s="233"/>
      <c r="BK176" s="233"/>
      <c r="BL176" s="233"/>
      <c r="BM176" s="233"/>
      <c r="BN176" s="233"/>
      <c r="BO176" s="233"/>
      <c r="BP176" s="233"/>
      <c r="BQ176" s="233"/>
      <c r="BR176" s="233"/>
    </row>
    <row r="177" spans="1:70" s="234" customFormat="1" x14ac:dyDescent="0.2">
      <c r="A177" s="280"/>
      <c r="B177" s="12"/>
      <c r="C177" s="281"/>
      <c r="D177" s="284"/>
      <c r="E177" s="284"/>
      <c r="F177" s="285"/>
      <c r="G177" s="286"/>
      <c r="H177" s="285"/>
      <c r="I177" s="281"/>
      <c r="J177" s="281"/>
      <c r="K177" s="281"/>
      <c r="L177" s="281"/>
      <c r="M177" s="284"/>
      <c r="N177" s="281"/>
      <c r="O177" s="281"/>
      <c r="P177" s="282"/>
      <c r="Q177" s="282"/>
      <c r="R177" s="282"/>
      <c r="S177" s="282"/>
      <c r="T177" s="303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2"/>
      <c r="AU177" s="232"/>
      <c r="AV177" s="232"/>
      <c r="AW177" s="232"/>
      <c r="AX177" s="232"/>
      <c r="AY177" s="232"/>
      <c r="AZ177" s="232"/>
      <c r="BA177" s="232"/>
      <c r="BB177" s="232"/>
      <c r="BC177" s="232"/>
      <c r="BD177" s="232"/>
      <c r="BE177" s="232"/>
      <c r="BF177" s="232"/>
      <c r="BG177" s="232"/>
      <c r="BH177" s="233"/>
      <c r="BI177" s="233"/>
      <c r="BJ177" s="233"/>
      <c r="BK177" s="233"/>
      <c r="BL177" s="233"/>
      <c r="BM177" s="233"/>
      <c r="BN177" s="233"/>
      <c r="BO177" s="233"/>
      <c r="BP177" s="233"/>
      <c r="BQ177" s="233"/>
      <c r="BR177" s="233"/>
    </row>
    <row r="178" spans="1:70" s="234" customFormat="1" x14ac:dyDescent="0.2">
      <c r="A178" s="280"/>
      <c r="B178" s="12"/>
      <c r="C178" s="281"/>
      <c r="D178" s="284"/>
      <c r="E178" s="284"/>
      <c r="F178" s="285"/>
      <c r="G178" s="286"/>
      <c r="H178" s="285"/>
      <c r="I178" s="281"/>
      <c r="J178" s="281"/>
      <c r="K178" s="281"/>
      <c r="L178" s="281"/>
      <c r="M178" s="284"/>
      <c r="N178" s="281"/>
      <c r="O178" s="281"/>
      <c r="P178" s="282"/>
      <c r="Q178" s="282"/>
      <c r="R178" s="282"/>
      <c r="S178" s="282"/>
      <c r="T178" s="303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2"/>
      <c r="AU178" s="232"/>
      <c r="AV178" s="232"/>
      <c r="AW178" s="232"/>
      <c r="AX178" s="232"/>
      <c r="AY178" s="232"/>
      <c r="AZ178" s="232"/>
      <c r="BA178" s="232"/>
      <c r="BB178" s="232"/>
      <c r="BC178" s="232"/>
      <c r="BD178" s="232"/>
      <c r="BE178" s="232"/>
      <c r="BF178" s="232"/>
      <c r="BG178" s="232"/>
      <c r="BH178" s="233"/>
      <c r="BI178" s="233"/>
      <c r="BJ178" s="233"/>
      <c r="BK178" s="233"/>
      <c r="BL178" s="233"/>
      <c r="BM178" s="233"/>
      <c r="BN178" s="233"/>
      <c r="BO178" s="233"/>
      <c r="BP178" s="233"/>
      <c r="BQ178" s="233"/>
      <c r="BR178" s="233"/>
    </row>
    <row r="179" spans="1:70" s="234" customFormat="1" x14ac:dyDescent="0.2">
      <c r="A179" s="280"/>
      <c r="B179" s="12"/>
      <c r="C179" s="281"/>
      <c r="D179" s="284"/>
      <c r="E179" s="284"/>
      <c r="F179" s="285"/>
      <c r="G179" s="286"/>
      <c r="H179" s="285"/>
      <c r="I179" s="281"/>
      <c r="J179" s="281"/>
      <c r="K179" s="281"/>
      <c r="L179" s="281"/>
      <c r="M179" s="284"/>
      <c r="N179" s="281"/>
      <c r="O179" s="281"/>
      <c r="P179" s="282"/>
      <c r="Q179" s="282"/>
      <c r="R179" s="282"/>
      <c r="S179" s="282"/>
      <c r="T179" s="303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32"/>
      <c r="AT179" s="232"/>
      <c r="AU179" s="232"/>
      <c r="AV179" s="232"/>
      <c r="AW179" s="232"/>
      <c r="AX179" s="232"/>
      <c r="AY179" s="232"/>
      <c r="AZ179" s="232"/>
      <c r="BA179" s="232"/>
      <c r="BB179" s="232"/>
      <c r="BC179" s="232"/>
      <c r="BD179" s="232"/>
      <c r="BE179" s="232"/>
      <c r="BF179" s="232"/>
      <c r="BG179" s="232"/>
      <c r="BH179" s="233"/>
      <c r="BI179" s="233"/>
      <c r="BJ179" s="233"/>
      <c r="BK179" s="233"/>
      <c r="BL179" s="233"/>
      <c r="BM179" s="233"/>
      <c r="BN179" s="233"/>
      <c r="BO179" s="233"/>
      <c r="BP179" s="233"/>
      <c r="BQ179" s="233"/>
      <c r="BR179" s="233"/>
    </row>
    <row r="180" spans="1:70" s="234" customFormat="1" x14ac:dyDescent="0.2">
      <c r="A180" s="280"/>
      <c r="B180" s="12"/>
      <c r="C180" s="281"/>
      <c r="D180" s="284"/>
      <c r="E180" s="284"/>
      <c r="F180" s="285"/>
      <c r="G180" s="286"/>
      <c r="H180" s="285"/>
      <c r="I180" s="281"/>
      <c r="J180" s="281"/>
      <c r="K180" s="281"/>
      <c r="L180" s="281"/>
      <c r="M180" s="284"/>
      <c r="N180" s="281"/>
      <c r="O180" s="281"/>
      <c r="P180" s="282"/>
      <c r="Q180" s="282"/>
      <c r="R180" s="282"/>
      <c r="S180" s="282"/>
      <c r="T180" s="303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32"/>
      <c r="AT180" s="232"/>
      <c r="AU180" s="232"/>
      <c r="AV180" s="232"/>
      <c r="AW180" s="232"/>
      <c r="AX180" s="232"/>
      <c r="AY180" s="232"/>
      <c r="AZ180" s="232"/>
      <c r="BA180" s="232"/>
      <c r="BB180" s="232"/>
      <c r="BC180" s="232"/>
      <c r="BD180" s="232"/>
      <c r="BE180" s="232"/>
      <c r="BF180" s="232"/>
      <c r="BG180" s="232"/>
      <c r="BH180" s="233"/>
      <c r="BI180" s="233"/>
      <c r="BJ180" s="233"/>
      <c r="BK180" s="233"/>
      <c r="BL180" s="233"/>
      <c r="BM180" s="233"/>
      <c r="BN180" s="233"/>
      <c r="BO180" s="233"/>
      <c r="BP180" s="233"/>
      <c r="BQ180" s="233"/>
      <c r="BR180" s="233"/>
    </row>
    <row r="181" spans="1:70" s="234" customFormat="1" x14ac:dyDescent="0.2">
      <c r="A181" s="280"/>
      <c r="B181" s="12"/>
      <c r="C181" s="281"/>
      <c r="D181" s="284"/>
      <c r="E181" s="284"/>
      <c r="F181" s="285"/>
      <c r="G181" s="286"/>
      <c r="H181" s="285"/>
      <c r="I181" s="281"/>
      <c r="J181" s="281"/>
      <c r="K181" s="281"/>
      <c r="L181" s="281"/>
      <c r="M181" s="284"/>
      <c r="N181" s="281"/>
      <c r="O181" s="281"/>
      <c r="P181" s="282"/>
      <c r="Q181" s="282"/>
      <c r="R181" s="282"/>
      <c r="S181" s="282"/>
      <c r="T181" s="303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2"/>
      <c r="AU181" s="232"/>
      <c r="AV181" s="232"/>
      <c r="AW181" s="232"/>
      <c r="AX181" s="232"/>
      <c r="AY181" s="232"/>
      <c r="AZ181" s="232"/>
      <c r="BA181" s="232"/>
      <c r="BB181" s="232"/>
      <c r="BC181" s="232"/>
      <c r="BD181" s="232"/>
      <c r="BE181" s="232"/>
      <c r="BF181" s="232"/>
      <c r="BG181" s="232"/>
      <c r="BH181" s="233"/>
      <c r="BI181" s="233"/>
      <c r="BJ181" s="233"/>
      <c r="BK181" s="233"/>
      <c r="BL181" s="233"/>
      <c r="BM181" s="233"/>
      <c r="BN181" s="233"/>
      <c r="BO181" s="233"/>
      <c r="BP181" s="233"/>
      <c r="BQ181" s="233"/>
      <c r="BR181" s="233"/>
    </row>
    <row r="182" spans="1:70" s="234" customFormat="1" x14ac:dyDescent="0.2">
      <c r="A182" s="280"/>
      <c r="B182" s="12"/>
      <c r="C182" s="281"/>
      <c r="D182" s="284"/>
      <c r="E182" s="284"/>
      <c r="F182" s="285"/>
      <c r="G182" s="286"/>
      <c r="H182" s="285"/>
      <c r="I182" s="281"/>
      <c r="J182" s="281"/>
      <c r="K182" s="281"/>
      <c r="L182" s="281"/>
      <c r="M182" s="284"/>
      <c r="N182" s="281"/>
      <c r="O182" s="281"/>
      <c r="P182" s="282"/>
      <c r="Q182" s="282"/>
      <c r="R182" s="282"/>
      <c r="S182" s="282"/>
      <c r="T182" s="303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32"/>
      <c r="AQ182" s="232"/>
      <c r="AR182" s="232"/>
      <c r="AS182" s="232"/>
      <c r="AT182" s="232"/>
      <c r="AU182" s="232"/>
      <c r="AV182" s="232"/>
      <c r="AW182" s="232"/>
      <c r="AX182" s="232"/>
      <c r="AY182" s="232"/>
      <c r="AZ182" s="232"/>
      <c r="BA182" s="232"/>
      <c r="BB182" s="232"/>
      <c r="BC182" s="232"/>
      <c r="BD182" s="232"/>
      <c r="BE182" s="232"/>
      <c r="BF182" s="232"/>
      <c r="BG182" s="232"/>
      <c r="BH182" s="233"/>
      <c r="BI182" s="233"/>
      <c r="BJ182" s="233"/>
      <c r="BK182" s="233"/>
      <c r="BL182" s="233"/>
      <c r="BM182" s="233"/>
      <c r="BN182" s="233"/>
      <c r="BO182" s="233"/>
      <c r="BP182" s="233"/>
      <c r="BQ182" s="233"/>
      <c r="BR182" s="233"/>
    </row>
    <row r="183" spans="1:70" s="234" customFormat="1" x14ac:dyDescent="0.2">
      <c r="A183" s="280"/>
      <c r="B183" s="12"/>
      <c r="C183" s="281"/>
      <c r="D183" s="284"/>
      <c r="E183" s="284"/>
      <c r="F183" s="285"/>
      <c r="G183" s="286"/>
      <c r="H183" s="285"/>
      <c r="I183" s="281"/>
      <c r="J183" s="281"/>
      <c r="K183" s="281"/>
      <c r="L183" s="281"/>
      <c r="M183" s="284"/>
      <c r="N183" s="281"/>
      <c r="O183" s="281"/>
      <c r="P183" s="282"/>
      <c r="Q183" s="282"/>
      <c r="R183" s="282"/>
      <c r="S183" s="282"/>
      <c r="T183" s="303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F183" s="232"/>
      <c r="AG183" s="232"/>
      <c r="AH183" s="232"/>
      <c r="AI183" s="232"/>
      <c r="AJ183" s="232"/>
      <c r="AK183" s="232"/>
      <c r="AL183" s="232"/>
      <c r="AM183" s="232"/>
      <c r="AN183" s="232"/>
      <c r="AO183" s="232"/>
      <c r="AP183" s="232"/>
      <c r="AQ183" s="232"/>
      <c r="AR183" s="232"/>
      <c r="AS183" s="232"/>
      <c r="AT183" s="232"/>
      <c r="AU183" s="232"/>
      <c r="AV183" s="232"/>
      <c r="AW183" s="232"/>
      <c r="AX183" s="232"/>
      <c r="AY183" s="232"/>
      <c r="AZ183" s="232"/>
      <c r="BA183" s="232"/>
      <c r="BB183" s="232"/>
      <c r="BC183" s="232"/>
      <c r="BD183" s="232"/>
      <c r="BE183" s="232"/>
      <c r="BF183" s="232"/>
      <c r="BG183" s="232"/>
      <c r="BH183" s="233"/>
      <c r="BI183" s="233"/>
      <c r="BJ183" s="233"/>
      <c r="BK183" s="233"/>
      <c r="BL183" s="233"/>
      <c r="BM183" s="233"/>
      <c r="BN183" s="233"/>
      <c r="BO183" s="233"/>
      <c r="BP183" s="233"/>
      <c r="BQ183" s="233"/>
      <c r="BR183" s="233"/>
    </row>
    <row r="184" spans="1:70" s="234" customFormat="1" x14ac:dyDescent="0.2">
      <c r="A184" s="280"/>
      <c r="B184" s="12"/>
      <c r="C184" s="281"/>
      <c r="D184" s="284"/>
      <c r="E184" s="284"/>
      <c r="F184" s="285"/>
      <c r="G184" s="286"/>
      <c r="H184" s="285"/>
      <c r="I184" s="281"/>
      <c r="J184" s="281"/>
      <c r="K184" s="281"/>
      <c r="L184" s="281"/>
      <c r="M184" s="284"/>
      <c r="N184" s="281"/>
      <c r="O184" s="281"/>
      <c r="P184" s="282"/>
      <c r="Q184" s="282"/>
      <c r="R184" s="282"/>
      <c r="S184" s="282"/>
      <c r="T184" s="303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32"/>
      <c r="AO184" s="232"/>
      <c r="AP184" s="232"/>
      <c r="AQ184" s="232"/>
      <c r="AR184" s="232"/>
      <c r="AS184" s="232"/>
      <c r="AT184" s="232"/>
      <c r="AU184" s="232"/>
      <c r="AV184" s="232"/>
      <c r="AW184" s="232"/>
      <c r="AX184" s="232"/>
      <c r="AY184" s="232"/>
      <c r="AZ184" s="232"/>
      <c r="BA184" s="232"/>
      <c r="BB184" s="232"/>
      <c r="BC184" s="232"/>
      <c r="BD184" s="232"/>
      <c r="BE184" s="232"/>
      <c r="BF184" s="232"/>
      <c r="BG184" s="232"/>
      <c r="BH184" s="233"/>
      <c r="BI184" s="233"/>
      <c r="BJ184" s="233"/>
      <c r="BK184" s="233"/>
      <c r="BL184" s="233"/>
      <c r="BM184" s="233"/>
      <c r="BN184" s="233"/>
      <c r="BO184" s="233"/>
      <c r="BP184" s="233"/>
      <c r="BQ184" s="233"/>
      <c r="BR184" s="233"/>
    </row>
    <row r="185" spans="1:70" s="234" customFormat="1" x14ac:dyDescent="0.2">
      <c r="A185" s="280"/>
      <c r="B185" s="12"/>
      <c r="C185" s="281"/>
      <c r="D185" s="284"/>
      <c r="E185" s="284"/>
      <c r="F185" s="285"/>
      <c r="G185" s="286"/>
      <c r="H185" s="285"/>
      <c r="I185" s="281"/>
      <c r="J185" s="281"/>
      <c r="K185" s="281"/>
      <c r="L185" s="281"/>
      <c r="M185" s="284"/>
      <c r="N185" s="281"/>
      <c r="O185" s="281"/>
      <c r="P185" s="282"/>
      <c r="Q185" s="282"/>
      <c r="R185" s="282"/>
      <c r="S185" s="282"/>
      <c r="T185" s="303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32"/>
      <c r="AT185" s="232"/>
      <c r="AU185" s="232"/>
      <c r="AV185" s="232"/>
      <c r="AW185" s="232"/>
      <c r="AX185" s="232"/>
      <c r="AY185" s="232"/>
      <c r="AZ185" s="232"/>
      <c r="BA185" s="232"/>
      <c r="BB185" s="232"/>
      <c r="BC185" s="232"/>
      <c r="BD185" s="232"/>
      <c r="BE185" s="232"/>
      <c r="BF185" s="232"/>
      <c r="BG185" s="232"/>
      <c r="BH185" s="233"/>
      <c r="BI185" s="233"/>
      <c r="BJ185" s="233"/>
      <c r="BK185" s="233"/>
      <c r="BL185" s="233"/>
      <c r="BM185" s="233"/>
      <c r="BN185" s="233"/>
      <c r="BO185" s="233"/>
      <c r="BP185" s="233"/>
      <c r="BQ185" s="233"/>
      <c r="BR185" s="233"/>
    </row>
    <row r="186" spans="1:70" s="234" customFormat="1" x14ac:dyDescent="0.2">
      <c r="A186" s="280"/>
      <c r="B186" s="12"/>
      <c r="C186" s="281"/>
      <c r="D186" s="284"/>
      <c r="E186" s="284"/>
      <c r="F186" s="285"/>
      <c r="G186" s="286"/>
      <c r="H186" s="285"/>
      <c r="I186" s="281"/>
      <c r="J186" s="281"/>
      <c r="K186" s="281"/>
      <c r="L186" s="281"/>
      <c r="M186" s="284"/>
      <c r="N186" s="281"/>
      <c r="O186" s="281"/>
      <c r="P186" s="282"/>
      <c r="Q186" s="282"/>
      <c r="R186" s="282"/>
      <c r="S186" s="282"/>
      <c r="T186" s="303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2"/>
      <c r="AU186" s="232"/>
      <c r="AV186" s="232"/>
      <c r="AW186" s="232"/>
      <c r="AX186" s="232"/>
      <c r="AY186" s="232"/>
      <c r="AZ186" s="232"/>
      <c r="BA186" s="232"/>
      <c r="BB186" s="232"/>
      <c r="BC186" s="232"/>
      <c r="BD186" s="232"/>
      <c r="BE186" s="232"/>
      <c r="BF186" s="232"/>
      <c r="BG186" s="232"/>
      <c r="BH186" s="233"/>
      <c r="BI186" s="233"/>
      <c r="BJ186" s="233"/>
      <c r="BK186" s="233"/>
      <c r="BL186" s="233"/>
      <c r="BM186" s="233"/>
      <c r="BN186" s="233"/>
      <c r="BO186" s="233"/>
      <c r="BP186" s="233"/>
      <c r="BQ186" s="233"/>
      <c r="BR186" s="233"/>
    </row>
    <row r="187" spans="1:70" s="234" customFormat="1" x14ac:dyDescent="0.2">
      <c r="A187" s="280"/>
      <c r="B187" s="12"/>
      <c r="C187" s="281"/>
      <c r="D187" s="284"/>
      <c r="E187" s="284"/>
      <c r="F187" s="285"/>
      <c r="G187" s="286"/>
      <c r="H187" s="285"/>
      <c r="I187" s="281"/>
      <c r="J187" s="281"/>
      <c r="K187" s="281"/>
      <c r="L187" s="281"/>
      <c r="M187" s="284"/>
      <c r="N187" s="281"/>
      <c r="O187" s="281"/>
      <c r="P187" s="282"/>
      <c r="Q187" s="282"/>
      <c r="R187" s="282"/>
      <c r="S187" s="282"/>
      <c r="T187" s="303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2"/>
      <c r="AU187" s="232"/>
      <c r="AV187" s="232"/>
      <c r="AW187" s="232"/>
      <c r="AX187" s="232"/>
      <c r="AY187" s="232"/>
      <c r="AZ187" s="232"/>
      <c r="BA187" s="232"/>
      <c r="BB187" s="232"/>
      <c r="BC187" s="232"/>
      <c r="BD187" s="232"/>
      <c r="BE187" s="232"/>
      <c r="BF187" s="232"/>
      <c r="BG187" s="232"/>
      <c r="BH187" s="233"/>
      <c r="BI187" s="233"/>
      <c r="BJ187" s="233"/>
      <c r="BK187" s="233"/>
      <c r="BL187" s="233"/>
      <c r="BM187" s="233"/>
      <c r="BN187" s="233"/>
      <c r="BO187" s="233"/>
      <c r="BP187" s="233"/>
      <c r="BQ187" s="233"/>
      <c r="BR187" s="233"/>
    </row>
    <row r="188" spans="1:70" s="234" customFormat="1" x14ac:dyDescent="0.2">
      <c r="A188" s="280"/>
      <c r="B188" s="12"/>
      <c r="C188" s="281"/>
      <c r="D188" s="284"/>
      <c r="E188" s="284"/>
      <c r="F188" s="285"/>
      <c r="G188" s="286"/>
      <c r="H188" s="285"/>
      <c r="I188" s="281"/>
      <c r="J188" s="281"/>
      <c r="K188" s="281"/>
      <c r="L188" s="281"/>
      <c r="M188" s="284"/>
      <c r="N188" s="281"/>
      <c r="O188" s="281"/>
      <c r="P188" s="282"/>
      <c r="Q188" s="282"/>
      <c r="R188" s="282"/>
      <c r="S188" s="282"/>
      <c r="T188" s="303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32"/>
      <c r="AT188" s="232"/>
      <c r="AU188" s="232"/>
      <c r="AV188" s="232"/>
      <c r="AW188" s="232"/>
      <c r="AX188" s="232"/>
      <c r="AY188" s="232"/>
      <c r="AZ188" s="232"/>
      <c r="BA188" s="232"/>
      <c r="BB188" s="232"/>
      <c r="BC188" s="232"/>
      <c r="BD188" s="232"/>
      <c r="BE188" s="232"/>
      <c r="BF188" s="232"/>
      <c r="BG188" s="232"/>
      <c r="BH188" s="233"/>
      <c r="BI188" s="233"/>
      <c r="BJ188" s="233"/>
      <c r="BK188" s="233"/>
      <c r="BL188" s="233"/>
      <c r="BM188" s="233"/>
      <c r="BN188" s="233"/>
      <c r="BO188" s="233"/>
      <c r="BP188" s="233"/>
      <c r="BQ188" s="233"/>
      <c r="BR188" s="233"/>
    </row>
    <row r="189" spans="1:70" s="234" customFormat="1" x14ac:dyDescent="0.2">
      <c r="A189" s="280"/>
      <c r="B189" s="12"/>
      <c r="C189" s="281"/>
      <c r="D189" s="284"/>
      <c r="E189" s="284"/>
      <c r="F189" s="285"/>
      <c r="G189" s="286"/>
      <c r="H189" s="285"/>
      <c r="I189" s="281"/>
      <c r="J189" s="281"/>
      <c r="K189" s="281"/>
      <c r="L189" s="281"/>
      <c r="M189" s="284"/>
      <c r="N189" s="281"/>
      <c r="O189" s="281"/>
      <c r="P189" s="282"/>
      <c r="Q189" s="282"/>
      <c r="R189" s="282"/>
      <c r="S189" s="282"/>
      <c r="T189" s="303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  <c r="BE189" s="232"/>
      <c r="BF189" s="232"/>
      <c r="BG189" s="232"/>
      <c r="BH189" s="233"/>
      <c r="BI189" s="233"/>
      <c r="BJ189" s="233"/>
      <c r="BK189" s="233"/>
      <c r="BL189" s="233"/>
      <c r="BM189" s="233"/>
      <c r="BN189" s="233"/>
      <c r="BO189" s="233"/>
      <c r="BP189" s="233"/>
      <c r="BQ189" s="233"/>
      <c r="BR189" s="233"/>
    </row>
    <row r="190" spans="1:70" s="234" customFormat="1" x14ac:dyDescent="0.2">
      <c r="A190" s="280"/>
      <c r="B190" s="12"/>
      <c r="C190" s="281"/>
      <c r="D190" s="284"/>
      <c r="E190" s="284"/>
      <c r="F190" s="285"/>
      <c r="G190" s="286"/>
      <c r="H190" s="285"/>
      <c r="I190" s="281"/>
      <c r="J190" s="281"/>
      <c r="K190" s="281"/>
      <c r="L190" s="281"/>
      <c r="M190" s="284"/>
      <c r="N190" s="281"/>
      <c r="O190" s="281"/>
      <c r="P190" s="282"/>
      <c r="Q190" s="282"/>
      <c r="R190" s="282"/>
      <c r="S190" s="282"/>
      <c r="T190" s="303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32"/>
      <c r="AT190" s="232"/>
      <c r="AU190" s="232"/>
      <c r="AV190" s="232"/>
      <c r="AW190" s="232"/>
      <c r="AX190" s="232"/>
      <c r="AY190" s="232"/>
      <c r="AZ190" s="232"/>
      <c r="BA190" s="232"/>
      <c r="BB190" s="232"/>
      <c r="BC190" s="232"/>
      <c r="BD190" s="232"/>
      <c r="BE190" s="232"/>
      <c r="BF190" s="232"/>
      <c r="BG190" s="232"/>
      <c r="BH190" s="233"/>
      <c r="BI190" s="233"/>
      <c r="BJ190" s="233"/>
      <c r="BK190" s="233"/>
      <c r="BL190" s="233"/>
      <c r="BM190" s="233"/>
      <c r="BN190" s="233"/>
      <c r="BO190" s="233"/>
      <c r="BP190" s="233"/>
      <c r="BQ190" s="233"/>
      <c r="BR190" s="233"/>
    </row>
    <row r="191" spans="1:70" s="234" customFormat="1" x14ac:dyDescent="0.2">
      <c r="A191" s="280"/>
      <c r="B191" s="12"/>
      <c r="C191" s="281"/>
      <c r="D191" s="284"/>
      <c r="E191" s="284"/>
      <c r="F191" s="285"/>
      <c r="G191" s="286"/>
      <c r="H191" s="285"/>
      <c r="I191" s="281"/>
      <c r="J191" s="281"/>
      <c r="K191" s="281"/>
      <c r="L191" s="281"/>
      <c r="M191" s="284"/>
      <c r="N191" s="281"/>
      <c r="O191" s="281"/>
      <c r="P191" s="282"/>
      <c r="Q191" s="282"/>
      <c r="R191" s="282"/>
      <c r="S191" s="282"/>
      <c r="T191" s="303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32"/>
      <c r="AT191" s="232"/>
      <c r="AU191" s="232"/>
      <c r="AV191" s="232"/>
      <c r="AW191" s="232"/>
      <c r="AX191" s="232"/>
      <c r="AY191" s="232"/>
      <c r="AZ191" s="232"/>
      <c r="BA191" s="232"/>
      <c r="BB191" s="232"/>
      <c r="BC191" s="232"/>
      <c r="BD191" s="232"/>
      <c r="BE191" s="232"/>
      <c r="BF191" s="232"/>
      <c r="BG191" s="232"/>
      <c r="BH191" s="233"/>
      <c r="BI191" s="233"/>
      <c r="BJ191" s="233"/>
      <c r="BK191" s="233"/>
      <c r="BL191" s="233"/>
      <c r="BM191" s="233"/>
      <c r="BN191" s="233"/>
      <c r="BO191" s="233"/>
      <c r="BP191" s="233"/>
      <c r="BQ191" s="233"/>
      <c r="BR191" s="233"/>
    </row>
    <row r="192" spans="1:70" s="234" customFormat="1" x14ac:dyDescent="0.2">
      <c r="A192" s="280"/>
      <c r="B192" s="12"/>
      <c r="C192" s="281"/>
      <c r="D192" s="284"/>
      <c r="E192" s="284"/>
      <c r="F192" s="285"/>
      <c r="G192" s="286"/>
      <c r="H192" s="285"/>
      <c r="I192" s="281"/>
      <c r="J192" s="281"/>
      <c r="K192" s="281"/>
      <c r="L192" s="281"/>
      <c r="M192" s="284"/>
      <c r="N192" s="281"/>
      <c r="O192" s="281"/>
      <c r="P192" s="282"/>
      <c r="Q192" s="282"/>
      <c r="R192" s="282"/>
      <c r="S192" s="282"/>
      <c r="T192" s="303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2"/>
      <c r="AU192" s="232"/>
      <c r="AV192" s="232"/>
      <c r="AW192" s="232"/>
      <c r="AX192" s="232"/>
      <c r="AY192" s="232"/>
      <c r="AZ192" s="232"/>
      <c r="BA192" s="232"/>
      <c r="BB192" s="232"/>
      <c r="BC192" s="232"/>
      <c r="BD192" s="232"/>
      <c r="BE192" s="232"/>
      <c r="BF192" s="232"/>
      <c r="BG192" s="232"/>
      <c r="BH192" s="233"/>
      <c r="BI192" s="233"/>
      <c r="BJ192" s="233"/>
      <c r="BK192" s="233"/>
      <c r="BL192" s="233"/>
      <c r="BM192" s="233"/>
      <c r="BN192" s="233"/>
      <c r="BO192" s="233"/>
      <c r="BP192" s="233"/>
      <c r="BQ192" s="233"/>
      <c r="BR192" s="233"/>
    </row>
    <row r="193" spans="1:70" s="234" customFormat="1" x14ac:dyDescent="0.2">
      <c r="A193" s="280"/>
      <c r="B193" s="12"/>
      <c r="C193" s="281"/>
      <c r="D193" s="284"/>
      <c r="E193" s="284"/>
      <c r="F193" s="285"/>
      <c r="G193" s="286"/>
      <c r="H193" s="285"/>
      <c r="I193" s="281"/>
      <c r="J193" s="281"/>
      <c r="K193" s="281"/>
      <c r="L193" s="281"/>
      <c r="M193" s="284"/>
      <c r="N193" s="281"/>
      <c r="O193" s="281"/>
      <c r="P193" s="282"/>
      <c r="Q193" s="282"/>
      <c r="R193" s="282"/>
      <c r="S193" s="282"/>
      <c r="T193" s="303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32"/>
      <c r="AT193" s="232"/>
      <c r="AU193" s="232"/>
      <c r="AV193" s="232"/>
      <c r="AW193" s="232"/>
      <c r="AX193" s="232"/>
      <c r="AY193" s="232"/>
      <c r="AZ193" s="232"/>
      <c r="BA193" s="232"/>
      <c r="BB193" s="232"/>
      <c r="BC193" s="232"/>
      <c r="BD193" s="232"/>
      <c r="BE193" s="232"/>
      <c r="BF193" s="232"/>
      <c r="BG193" s="232"/>
      <c r="BH193" s="233"/>
      <c r="BI193" s="233"/>
      <c r="BJ193" s="233"/>
      <c r="BK193" s="233"/>
      <c r="BL193" s="233"/>
      <c r="BM193" s="233"/>
      <c r="BN193" s="233"/>
      <c r="BO193" s="233"/>
      <c r="BP193" s="233"/>
      <c r="BQ193" s="233"/>
      <c r="BR193" s="233"/>
    </row>
    <row r="194" spans="1:70" s="234" customFormat="1" x14ac:dyDescent="0.2">
      <c r="A194" s="280"/>
      <c r="B194" s="12"/>
      <c r="C194" s="281"/>
      <c r="D194" s="284"/>
      <c r="E194" s="284"/>
      <c r="F194" s="285"/>
      <c r="G194" s="286"/>
      <c r="H194" s="285"/>
      <c r="I194" s="281"/>
      <c r="J194" s="281"/>
      <c r="K194" s="281"/>
      <c r="L194" s="281"/>
      <c r="M194" s="284"/>
      <c r="N194" s="281"/>
      <c r="O194" s="281"/>
      <c r="P194" s="282"/>
      <c r="Q194" s="282"/>
      <c r="R194" s="282"/>
      <c r="S194" s="282"/>
      <c r="T194" s="303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32"/>
      <c r="AT194" s="232"/>
      <c r="AU194" s="232"/>
      <c r="AV194" s="232"/>
      <c r="AW194" s="232"/>
      <c r="AX194" s="232"/>
      <c r="AY194" s="232"/>
      <c r="AZ194" s="232"/>
      <c r="BA194" s="232"/>
      <c r="BB194" s="232"/>
      <c r="BC194" s="232"/>
      <c r="BD194" s="232"/>
      <c r="BE194" s="232"/>
      <c r="BF194" s="232"/>
      <c r="BG194" s="232"/>
      <c r="BH194" s="233"/>
      <c r="BI194" s="233"/>
      <c r="BJ194" s="233"/>
      <c r="BK194" s="233"/>
      <c r="BL194" s="233"/>
      <c r="BM194" s="233"/>
      <c r="BN194" s="233"/>
      <c r="BO194" s="233"/>
      <c r="BP194" s="233"/>
      <c r="BQ194" s="233"/>
      <c r="BR194" s="233"/>
    </row>
    <row r="195" spans="1:70" s="234" customFormat="1" x14ac:dyDescent="0.2">
      <c r="A195" s="280"/>
      <c r="B195" s="12"/>
      <c r="C195" s="281"/>
      <c r="D195" s="284"/>
      <c r="E195" s="284"/>
      <c r="F195" s="285"/>
      <c r="G195" s="286"/>
      <c r="H195" s="285"/>
      <c r="I195" s="281"/>
      <c r="J195" s="281"/>
      <c r="K195" s="281"/>
      <c r="L195" s="281"/>
      <c r="M195" s="284"/>
      <c r="N195" s="281"/>
      <c r="O195" s="281"/>
      <c r="P195" s="282"/>
      <c r="Q195" s="282"/>
      <c r="R195" s="282"/>
      <c r="S195" s="282"/>
      <c r="T195" s="303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32"/>
      <c r="AO195" s="232"/>
      <c r="AP195" s="232"/>
      <c r="AQ195" s="232"/>
      <c r="AR195" s="232"/>
      <c r="AS195" s="232"/>
      <c r="AT195" s="232"/>
      <c r="AU195" s="232"/>
      <c r="AV195" s="232"/>
      <c r="AW195" s="232"/>
      <c r="AX195" s="232"/>
      <c r="AY195" s="232"/>
      <c r="AZ195" s="232"/>
      <c r="BA195" s="232"/>
      <c r="BB195" s="232"/>
      <c r="BC195" s="232"/>
      <c r="BD195" s="232"/>
      <c r="BE195" s="232"/>
      <c r="BF195" s="232"/>
      <c r="BG195" s="232"/>
      <c r="BH195" s="233"/>
      <c r="BI195" s="233"/>
      <c r="BJ195" s="233"/>
      <c r="BK195" s="233"/>
      <c r="BL195" s="233"/>
      <c r="BM195" s="233"/>
      <c r="BN195" s="233"/>
      <c r="BO195" s="233"/>
      <c r="BP195" s="233"/>
      <c r="BQ195" s="233"/>
      <c r="BR195" s="233"/>
    </row>
    <row r="196" spans="1:70" s="234" customFormat="1" x14ac:dyDescent="0.2">
      <c r="A196" s="280"/>
      <c r="B196" s="12"/>
      <c r="C196" s="281"/>
      <c r="D196" s="284"/>
      <c r="E196" s="284"/>
      <c r="F196" s="285"/>
      <c r="G196" s="286"/>
      <c r="H196" s="285"/>
      <c r="I196" s="281"/>
      <c r="J196" s="281"/>
      <c r="K196" s="281"/>
      <c r="L196" s="281"/>
      <c r="M196" s="284"/>
      <c r="N196" s="281"/>
      <c r="O196" s="281"/>
      <c r="P196" s="282"/>
      <c r="Q196" s="282"/>
      <c r="R196" s="282"/>
      <c r="S196" s="282"/>
      <c r="T196" s="303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F196" s="232"/>
      <c r="AG196" s="232"/>
      <c r="AH196" s="232"/>
      <c r="AI196" s="232"/>
      <c r="AJ196" s="232"/>
      <c r="AK196" s="232"/>
      <c r="AL196" s="232"/>
      <c r="AM196" s="232"/>
      <c r="AN196" s="232"/>
      <c r="AO196" s="232"/>
      <c r="AP196" s="232"/>
      <c r="AQ196" s="232"/>
      <c r="AR196" s="232"/>
      <c r="AS196" s="232"/>
      <c r="AT196" s="232"/>
      <c r="AU196" s="232"/>
      <c r="AV196" s="232"/>
      <c r="AW196" s="232"/>
      <c r="AX196" s="232"/>
      <c r="AY196" s="232"/>
      <c r="AZ196" s="232"/>
      <c r="BA196" s="232"/>
      <c r="BB196" s="232"/>
      <c r="BC196" s="232"/>
      <c r="BD196" s="232"/>
      <c r="BE196" s="232"/>
      <c r="BF196" s="232"/>
      <c r="BG196" s="232"/>
      <c r="BH196" s="233"/>
      <c r="BI196" s="233"/>
      <c r="BJ196" s="233"/>
      <c r="BK196" s="233"/>
      <c r="BL196" s="233"/>
      <c r="BM196" s="233"/>
      <c r="BN196" s="233"/>
      <c r="BO196" s="233"/>
      <c r="BP196" s="233"/>
      <c r="BQ196" s="233"/>
      <c r="BR196" s="233"/>
    </row>
    <row r="197" spans="1:70" s="234" customFormat="1" x14ac:dyDescent="0.2">
      <c r="A197" s="280"/>
      <c r="B197" s="12"/>
      <c r="C197" s="281"/>
      <c r="D197" s="284"/>
      <c r="E197" s="284"/>
      <c r="F197" s="285"/>
      <c r="G197" s="286"/>
      <c r="H197" s="285"/>
      <c r="I197" s="281"/>
      <c r="J197" s="281"/>
      <c r="K197" s="281"/>
      <c r="L197" s="281"/>
      <c r="M197" s="284"/>
      <c r="N197" s="281"/>
      <c r="O197" s="281"/>
      <c r="P197" s="282"/>
      <c r="Q197" s="282"/>
      <c r="R197" s="282"/>
      <c r="S197" s="282"/>
      <c r="T197" s="303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F197" s="232"/>
      <c r="AG197" s="232"/>
      <c r="AH197" s="232"/>
      <c r="AI197" s="232"/>
      <c r="AJ197" s="232"/>
      <c r="AK197" s="232"/>
      <c r="AL197" s="232"/>
      <c r="AM197" s="232"/>
      <c r="AN197" s="232"/>
      <c r="AO197" s="232"/>
      <c r="AP197" s="232"/>
      <c r="AQ197" s="232"/>
      <c r="AR197" s="232"/>
      <c r="AS197" s="232"/>
      <c r="AT197" s="232"/>
      <c r="AU197" s="232"/>
      <c r="AV197" s="232"/>
      <c r="AW197" s="232"/>
      <c r="AX197" s="232"/>
      <c r="AY197" s="232"/>
      <c r="AZ197" s="232"/>
      <c r="BA197" s="232"/>
      <c r="BB197" s="232"/>
      <c r="BC197" s="232"/>
      <c r="BD197" s="232"/>
      <c r="BE197" s="232"/>
      <c r="BF197" s="232"/>
      <c r="BG197" s="232"/>
      <c r="BH197" s="233"/>
      <c r="BI197" s="233"/>
      <c r="BJ197" s="233"/>
      <c r="BK197" s="233"/>
      <c r="BL197" s="233"/>
      <c r="BM197" s="233"/>
      <c r="BN197" s="233"/>
      <c r="BO197" s="233"/>
      <c r="BP197" s="233"/>
      <c r="BQ197" s="233"/>
      <c r="BR197" s="233"/>
    </row>
    <row r="198" spans="1:70" s="234" customFormat="1" x14ac:dyDescent="0.2">
      <c r="A198" s="280"/>
      <c r="B198" s="12"/>
      <c r="C198" s="281"/>
      <c r="D198" s="284"/>
      <c r="E198" s="284"/>
      <c r="F198" s="285"/>
      <c r="G198" s="286"/>
      <c r="H198" s="285"/>
      <c r="I198" s="281"/>
      <c r="J198" s="281"/>
      <c r="K198" s="281"/>
      <c r="L198" s="281"/>
      <c r="M198" s="284"/>
      <c r="N198" s="281"/>
      <c r="O198" s="281"/>
      <c r="P198" s="282"/>
      <c r="Q198" s="282"/>
      <c r="R198" s="282"/>
      <c r="S198" s="282"/>
      <c r="T198" s="303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32"/>
      <c r="AT198" s="232"/>
      <c r="AU198" s="232"/>
      <c r="AV198" s="232"/>
      <c r="AW198" s="232"/>
      <c r="AX198" s="232"/>
      <c r="AY198" s="232"/>
      <c r="AZ198" s="232"/>
      <c r="BA198" s="232"/>
      <c r="BB198" s="232"/>
      <c r="BC198" s="232"/>
      <c r="BD198" s="232"/>
      <c r="BE198" s="232"/>
      <c r="BF198" s="232"/>
      <c r="BG198" s="232"/>
      <c r="BH198" s="233"/>
      <c r="BI198" s="233"/>
      <c r="BJ198" s="233"/>
      <c r="BK198" s="233"/>
      <c r="BL198" s="233"/>
      <c r="BM198" s="233"/>
      <c r="BN198" s="233"/>
      <c r="BO198" s="233"/>
      <c r="BP198" s="233"/>
      <c r="BQ198" s="233"/>
      <c r="BR198" s="233"/>
    </row>
    <row r="199" spans="1:70" s="234" customFormat="1" x14ac:dyDescent="0.2">
      <c r="A199" s="280"/>
      <c r="B199" s="12"/>
      <c r="C199" s="281"/>
      <c r="D199" s="284"/>
      <c r="E199" s="284"/>
      <c r="F199" s="285"/>
      <c r="G199" s="286"/>
      <c r="H199" s="285"/>
      <c r="I199" s="281"/>
      <c r="J199" s="281"/>
      <c r="K199" s="281"/>
      <c r="L199" s="281"/>
      <c r="M199" s="284"/>
      <c r="N199" s="281"/>
      <c r="O199" s="281"/>
      <c r="P199" s="282"/>
      <c r="Q199" s="282"/>
      <c r="R199" s="282"/>
      <c r="S199" s="282"/>
      <c r="T199" s="303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  <c r="AI199" s="232"/>
      <c r="AJ199" s="232"/>
      <c r="AK199" s="232"/>
      <c r="AL199" s="232"/>
      <c r="AM199" s="232"/>
      <c r="AN199" s="232"/>
      <c r="AO199" s="232"/>
      <c r="AP199" s="232"/>
      <c r="AQ199" s="232"/>
      <c r="AR199" s="232"/>
      <c r="AS199" s="232"/>
      <c r="AT199" s="232"/>
      <c r="AU199" s="232"/>
      <c r="AV199" s="232"/>
      <c r="AW199" s="232"/>
      <c r="AX199" s="232"/>
      <c r="AY199" s="232"/>
      <c r="AZ199" s="232"/>
      <c r="BA199" s="232"/>
      <c r="BB199" s="232"/>
      <c r="BC199" s="232"/>
      <c r="BD199" s="232"/>
      <c r="BE199" s="232"/>
      <c r="BF199" s="232"/>
      <c r="BG199" s="232"/>
      <c r="BH199" s="233"/>
      <c r="BI199" s="233"/>
      <c r="BJ199" s="233"/>
      <c r="BK199" s="233"/>
      <c r="BL199" s="233"/>
      <c r="BM199" s="233"/>
      <c r="BN199" s="233"/>
      <c r="BO199" s="233"/>
      <c r="BP199" s="233"/>
      <c r="BQ199" s="233"/>
      <c r="BR199" s="233"/>
    </row>
    <row r="200" spans="1:70" s="234" customFormat="1" x14ac:dyDescent="0.2">
      <c r="A200" s="280"/>
      <c r="B200" s="12"/>
      <c r="C200" s="281"/>
      <c r="D200" s="284"/>
      <c r="E200" s="284"/>
      <c r="F200" s="285"/>
      <c r="G200" s="286"/>
      <c r="H200" s="285"/>
      <c r="I200" s="281"/>
      <c r="J200" s="281"/>
      <c r="K200" s="281"/>
      <c r="L200" s="281"/>
      <c r="M200" s="284"/>
      <c r="N200" s="281"/>
      <c r="O200" s="281"/>
      <c r="P200" s="282"/>
      <c r="Q200" s="282"/>
      <c r="R200" s="282"/>
      <c r="S200" s="282"/>
      <c r="T200" s="303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  <c r="AI200" s="232"/>
      <c r="AJ200" s="232"/>
      <c r="AK200" s="232"/>
      <c r="AL200" s="232"/>
      <c r="AM200" s="232"/>
      <c r="AN200" s="232"/>
      <c r="AO200" s="232"/>
      <c r="AP200" s="232"/>
      <c r="AQ200" s="232"/>
      <c r="AR200" s="232"/>
      <c r="AS200" s="232"/>
      <c r="AT200" s="232"/>
      <c r="AU200" s="232"/>
      <c r="AV200" s="232"/>
      <c r="AW200" s="232"/>
      <c r="AX200" s="232"/>
      <c r="AY200" s="232"/>
      <c r="AZ200" s="232"/>
      <c r="BA200" s="232"/>
      <c r="BB200" s="232"/>
      <c r="BC200" s="232"/>
      <c r="BD200" s="232"/>
      <c r="BE200" s="232"/>
      <c r="BF200" s="232"/>
      <c r="BG200" s="232"/>
      <c r="BH200" s="233"/>
      <c r="BI200" s="233"/>
      <c r="BJ200" s="233"/>
      <c r="BK200" s="233"/>
      <c r="BL200" s="233"/>
      <c r="BM200" s="233"/>
      <c r="BN200" s="233"/>
      <c r="BO200" s="233"/>
      <c r="BP200" s="233"/>
      <c r="BQ200" s="233"/>
      <c r="BR200" s="233"/>
    </row>
    <row r="201" spans="1:70" s="234" customFormat="1" x14ac:dyDescent="0.2">
      <c r="A201" s="280"/>
      <c r="B201" s="12"/>
      <c r="C201" s="281"/>
      <c r="D201" s="284"/>
      <c r="E201" s="284"/>
      <c r="F201" s="285"/>
      <c r="G201" s="286"/>
      <c r="H201" s="285"/>
      <c r="I201" s="281"/>
      <c r="J201" s="281"/>
      <c r="K201" s="281"/>
      <c r="L201" s="281"/>
      <c r="M201" s="284"/>
      <c r="N201" s="281"/>
      <c r="O201" s="281"/>
      <c r="P201" s="282"/>
      <c r="Q201" s="282"/>
      <c r="R201" s="282"/>
      <c r="S201" s="282"/>
      <c r="T201" s="303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2"/>
      <c r="AU201" s="232"/>
      <c r="AV201" s="232"/>
      <c r="AW201" s="232"/>
      <c r="AX201" s="232"/>
      <c r="AY201" s="232"/>
      <c r="AZ201" s="232"/>
      <c r="BA201" s="232"/>
      <c r="BB201" s="232"/>
      <c r="BC201" s="232"/>
      <c r="BD201" s="232"/>
      <c r="BE201" s="232"/>
      <c r="BF201" s="232"/>
      <c r="BG201" s="232"/>
      <c r="BH201" s="233"/>
      <c r="BI201" s="233"/>
      <c r="BJ201" s="233"/>
      <c r="BK201" s="233"/>
      <c r="BL201" s="233"/>
      <c r="BM201" s="233"/>
      <c r="BN201" s="233"/>
      <c r="BO201" s="233"/>
      <c r="BP201" s="233"/>
      <c r="BQ201" s="233"/>
      <c r="BR201" s="233"/>
    </row>
    <row r="202" spans="1:70" s="234" customFormat="1" x14ac:dyDescent="0.2">
      <c r="A202" s="280"/>
      <c r="B202" s="12"/>
      <c r="C202" s="281"/>
      <c r="D202" s="284"/>
      <c r="E202" s="284"/>
      <c r="F202" s="285"/>
      <c r="G202" s="286"/>
      <c r="H202" s="285"/>
      <c r="I202" s="281"/>
      <c r="J202" s="281"/>
      <c r="K202" s="281"/>
      <c r="L202" s="281"/>
      <c r="M202" s="284"/>
      <c r="N202" s="281"/>
      <c r="O202" s="281"/>
      <c r="P202" s="282"/>
      <c r="Q202" s="282"/>
      <c r="R202" s="282"/>
      <c r="S202" s="282"/>
      <c r="T202" s="303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F202" s="232"/>
      <c r="AG202" s="232"/>
      <c r="AH202" s="232"/>
      <c r="AI202" s="232"/>
      <c r="AJ202" s="232"/>
      <c r="AK202" s="232"/>
      <c r="AL202" s="232"/>
      <c r="AM202" s="232"/>
      <c r="AN202" s="232"/>
      <c r="AO202" s="232"/>
      <c r="AP202" s="232"/>
      <c r="AQ202" s="232"/>
      <c r="AR202" s="232"/>
      <c r="AS202" s="232"/>
      <c r="AT202" s="232"/>
      <c r="AU202" s="232"/>
      <c r="AV202" s="232"/>
      <c r="AW202" s="232"/>
      <c r="AX202" s="232"/>
      <c r="AY202" s="232"/>
      <c r="AZ202" s="232"/>
      <c r="BA202" s="232"/>
      <c r="BB202" s="232"/>
      <c r="BC202" s="232"/>
      <c r="BD202" s="232"/>
      <c r="BE202" s="232"/>
      <c r="BF202" s="232"/>
      <c r="BG202" s="232"/>
      <c r="BH202" s="233"/>
      <c r="BI202" s="233"/>
      <c r="BJ202" s="233"/>
      <c r="BK202" s="233"/>
      <c r="BL202" s="233"/>
      <c r="BM202" s="233"/>
      <c r="BN202" s="233"/>
      <c r="BO202" s="233"/>
      <c r="BP202" s="233"/>
      <c r="BQ202" s="233"/>
      <c r="BR202" s="233"/>
    </row>
    <row r="203" spans="1:70" s="234" customFormat="1" x14ac:dyDescent="0.2">
      <c r="A203" s="280"/>
      <c r="B203" s="12"/>
      <c r="C203" s="281"/>
      <c r="D203" s="284"/>
      <c r="E203" s="284"/>
      <c r="F203" s="285"/>
      <c r="G203" s="286"/>
      <c r="H203" s="285"/>
      <c r="I203" s="281"/>
      <c r="J203" s="281"/>
      <c r="K203" s="281"/>
      <c r="L203" s="281"/>
      <c r="M203" s="284"/>
      <c r="N203" s="281"/>
      <c r="O203" s="281"/>
      <c r="P203" s="282"/>
      <c r="Q203" s="282"/>
      <c r="R203" s="282"/>
      <c r="S203" s="282"/>
      <c r="T203" s="303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F203" s="232"/>
      <c r="AG203" s="232"/>
      <c r="AH203" s="232"/>
      <c r="AI203" s="232"/>
      <c r="AJ203" s="232"/>
      <c r="AK203" s="232"/>
      <c r="AL203" s="232"/>
      <c r="AM203" s="232"/>
      <c r="AN203" s="232"/>
      <c r="AO203" s="232"/>
      <c r="AP203" s="232"/>
      <c r="AQ203" s="232"/>
      <c r="AR203" s="232"/>
      <c r="AS203" s="232"/>
      <c r="AT203" s="232"/>
      <c r="AU203" s="232"/>
      <c r="AV203" s="232"/>
      <c r="AW203" s="232"/>
      <c r="AX203" s="232"/>
      <c r="AY203" s="232"/>
      <c r="AZ203" s="232"/>
      <c r="BA203" s="232"/>
      <c r="BB203" s="232"/>
      <c r="BC203" s="232"/>
      <c r="BD203" s="232"/>
      <c r="BE203" s="232"/>
      <c r="BF203" s="232"/>
      <c r="BG203" s="232"/>
      <c r="BH203" s="233"/>
      <c r="BI203" s="233"/>
      <c r="BJ203" s="233"/>
      <c r="BK203" s="233"/>
      <c r="BL203" s="233"/>
      <c r="BM203" s="233"/>
      <c r="BN203" s="233"/>
      <c r="BO203" s="233"/>
      <c r="BP203" s="233"/>
      <c r="BQ203" s="233"/>
      <c r="BR203" s="233"/>
    </row>
    <row r="204" spans="1:70" s="234" customFormat="1" x14ac:dyDescent="0.2">
      <c r="A204" s="280"/>
      <c r="B204" s="12"/>
      <c r="C204" s="281"/>
      <c r="D204" s="284"/>
      <c r="E204" s="284"/>
      <c r="F204" s="285"/>
      <c r="G204" s="286"/>
      <c r="H204" s="285"/>
      <c r="I204" s="281"/>
      <c r="J204" s="281"/>
      <c r="K204" s="281"/>
      <c r="L204" s="281"/>
      <c r="M204" s="284"/>
      <c r="N204" s="281"/>
      <c r="O204" s="281"/>
      <c r="P204" s="282"/>
      <c r="Q204" s="282"/>
      <c r="R204" s="282"/>
      <c r="S204" s="282"/>
      <c r="T204" s="303"/>
      <c r="U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F204" s="232"/>
      <c r="AG204" s="232"/>
      <c r="AH204" s="232"/>
      <c r="AI204" s="232"/>
      <c r="AJ204" s="232"/>
      <c r="AK204" s="232"/>
      <c r="AL204" s="232"/>
      <c r="AM204" s="232"/>
      <c r="AN204" s="232"/>
      <c r="AO204" s="232"/>
      <c r="AP204" s="232"/>
      <c r="AQ204" s="232"/>
      <c r="AR204" s="232"/>
      <c r="AS204" s="232"/>
      <c r="AT204" s="232"/>
      <c r="AU204" s="232"/>
      <c r="AV204" s="232"/>
      <c r="AW204" s="232"/>
      <c r="AX204" s="232"/>
      <c r="AY204" s="232"/>
      <c r="AZ204" s="232"/>
      <c r="BA204" s="232"/>
      <c r="BB204" s="232"/>
      <c r="BC204" s="232"/>
      <c r="BD204" s="232"/>
      <c r="BE204" s="232"/>
      <c r="BF204" s="232"/>
      <c r="BG204" s="232"/>
      <c r="BH204" s="233"/>
      <c r="BI204" s="233"/>
      <c r="BJ204" s="233"/>
      <c r="BK204" s="233"/>
      <c r="BL204" s="233"/>
      <c r="BM204" s="233"/>
      <c r="BN204" s="233"/>
      <c r="BO204" s="233"/>
      <c r="BP204" s="233"/>
      <c r="BQ204" s="233"/>
      <c r="BR204" s="233"/>
    </row>
    <row r="205" spans="1:70" s="234" customFormat="1" x14ac:dyDescent="0.2">
      <c r="A205" s="280"/>
      <c r="B205" s="12"/>
      <c r="C205" s="281"/>
      <c r="D205" s="284"/>
      <c r="E205" s="284"/>
      <c r="F205" s="285"/>
      <c r="G205" s="286"/>
      <c r="H205" s="285"/>
      <c r="I205" s="281"/>
      <c r="J205" s="281"/>
      <c r="K205" s="281"/>
      <c r="L205" s="281"/>
      <c r="M205" s="284"/>
      <c r="N205" s="281"/>
      <c r="O205" s="281"/>
      <c r="P205" s="282"/>
      <c r="Q205" s="282"/>
      <c r="R205" s="282"/>
      <c r="S205" s="282"/>
      <c r="T205" s="303"/>
      <c r="U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F205" s="232"/>
      <c r="AG205" s="232"/>
      <c r="AH205" s="232"/>
      <c r="AI205" s="232"/>
      <c r="AJ205" s="232"/>
      <c r="AK205" s="232"/>
      <c r="AL205" s="232"/>
      <c r="AM205" s="232"/>
      <c r="AN205" s="232"/>
      <c r="AO205" s="232"/>
      <c r="AP205" s="232"/>
      <c r="AQ205" s="232"/>
      <c r="AR205" s="232"/>
      <c r="AS205" s="232"/>
      <c r="AT205" s="232"/>
      <c r="AU205" s="232"/>
      <c r="AV205" s="232"/>
      <c r="AW205" s="232"/>
      <c r="AX205" s="232"/>
      <c r="AY205" s="232"/>
      <c r="AZ205" s="232"/>
      <c r="BA205" s="232"/>
      <c r="BB205" s="232"/>
      <c r="BC205" s="232"/>
      <c r="BD205" s="232"/>
      <c r="BE205" s="232"/>
      <c r="BF205" s="232"/>
      <c r="BG205" s="232"/>
      <c r="BH205" s="233"/>
      <c r="BI205" s="233"/>
      <c r="BJ205" s="233"/>
      <c r="BK205" s="233"/>
      <c r="BL205" s="233"/>
      <c r="BM205" s="233"/>
      <c r="BN205" s="233"/>
      <c r="BO205" s="233"/>
      <c r="BP205" s="233"/>
      <c r="BQ205" s="233"/>
      <c r="BR205" s="233"/>
    </row>
    <row r="206" spans="1:70" s="234" customFormat="1" x14ac:dyDescent="0.2">
      <c r="A206" s="280"/>
      <c r="B206" s="12"/>
      <c r="C206" s="281"/>
      <c r="D206" s="284"/>
      <c r="E206" s="284"/>
      <c r="F206" s="285"/>
      <c r="G206" s="286"/>
      <c r="H206" s="285"/>
      <c r="I206" s="281"/>
      <c r="J206" s="281"/>
      <c r="K206" s="281"/>
      <c r="L206" s="281"/>
      <c r="M206" s="284"/>
      <c r="N206" s="281"/>
      <c r="O206" s="281"/>
      <c r="P206" s="282"/>
      <c r="Q206" s="282"/>
      <c r="R206" s="282"/>
      <c r="S206" s="282"/>
      <c r="T206" s="303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  <c r="AI206" s="232"/>
      <c r="AJ206" s="232"/>
      <c r="AK206" s="232"/>
      <c r="AL206" s="232"/>
      <c r="AM206" s="232"/>
      <c r="AN206" s="232"/>
      <c r="AO206" s="232"/>
      <c r="AP206" s="232"/>
      <c r="AQ206" s="232"/>
      <c r="AR206" s="232"/>
      <c r="AS206" s="232"/>
      <c r="AT206" s="232"/>
      <c r="AU206" s="232"/>
      <c r="AV206" s="232"/>
      <c r="AW206" s="232"/>
      <c r="AX206" s="232"/>
      <c r="AY206" s="232"/>
      <c r="AZ206" s="232"/>
      <c r="BA206" s="232"/>
      <c r="BB206" s="232"/>
      <c r="BC206" s="232"/>
      <c r="BD206" s="232"/>
      <c r="BE206" s="232"/>
      <c r="BF206" s="232"/>
      <c r="BG206" s="232"/>
      <c r="BH206" s="233"/>
      <c r="BI206" s="233"/>
      <c r="BJ206" s="233"/>
      <c r="BK206" s="233"/>
      <c r="BL206" s="233"/>
      <c r="BM206" s="233"/>
      <c r="BN206" s="233"/>
      <c r="BO206" s="233"/>
      <c r="BP206" s="233"/>
      <c r="BQ206" s="233"/>
      <c r="BR206" s="233"/>
    </row>
    <row r="207" spans="1:70" s="234" customFormat="1" x14ac:dyDescent="0.2">
      <c r="A207" s="280"/>
      <c r="B207" s="12"/>
      <c r="C207" s="281"/>
      <c r="D207" s="284"/>
      <c r="E207" s="284"/>
      <c r="F207" s="285"/>
      <c r="G207" s="286"/>
      <c r="H207" s="285"/>
      <c r="I207" s="281"/>
      <c r="J207" s="281"/>
      <c r="K207" s="281"/>
      <c r="L207" s="281"/>
      <c r="M207" s="284"/>
      <c r="N207" s="281"/>
      <c r="O207" s="281"/>
      <c r="P207" s="282"/>
      <c r="Q207" s="282"/>
      <c r="R207" s="282"/>
      <c r="S207" s="282"/>
      <c r="T207" s="303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32"/>
      <c r="AT207" s="232"/>
      <c r="AU207" s="232"/>
      <c r="AV207" s="232"/>
      <c r="AW207" s="232"/>
      <c r="AX207" s="232"/>
      <c r="AY207" s="232"/>
      <c r="AZ207" s="232"/>
      <c r="BA207" s="232"/>
      <c r="BB207" s="232"/>
      <c r="BC207" s="232"/>
      <c r="BD207" s="232"/>
      <c r="BE207" s="232"/>
      <c r="BF207" s="232"/>
      <c r="BG207" s="232"/>
      <c r="BH207" s="233"/>
      <c r="BI207" s="233"/>
      <c r="BJ207" s="233"/>
      <c r="BK207" s="233"/>
      <c r="BL207" s="233"/>
      <c r="BM207" s="233"/>
      <c r="BN207" s="233"/>
      <c r="BO207" s="233"/>
      <c r="BP207" s="233"/>
      <c r="BQ207" s="233"/>
      <c r="BR207" s="233"/>
    </row>
    <row r="208" spans="1:70" s="234" customFormat="1" x14ac:dyDescent="0.2">
      <c r="A208" s="280"/>
      <c r="B208" s="12"/>
      <c r="C208" s="281"/>
      <c r="D208" s="284"/>
      <c r="E208" s="284"/>
      <c r="F208" s="285"/>
      <c r="G208" s="286"/>
      <c r="H208" s="285"/>
      <c r="I208" s="281"/>
      <c r="J208" s="281"/>
      <c r="K208" s="281"/>
      <c r="L208" s="281"/>
      <c r="M208" s="284"/>
      <c r="N208" s="281"/>
      <c r="O208" s="281"/>
      <c r="P208" s="282"/>
      <c r="Q208" s="282"/>
      <c r="R208" s="282"/>
      <c r="S208" s="282"/>
      <c r="T208" s="303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32"/>
      <c r="AT208" s="232"/>
      <c r="AU208" s="232"/>
      <c r="AV208" s="232"/>
      <c r="AW208" s="232"/>
      <c r="AX208" s="232"/>
      <c r="AY208" s="232"/>
      <c r="AZ208" s="232"/>
      <c r="BA208" s="232"/>
      <c r="BB208" s="232"/>
      <c r="BC208" s="232"/>
      <c r="BD208" s="232"/>
      <c r="BE208" s="232"/>
      <c r="BF208" s="232"/>
      <c r="BG208" s="232"/>
      <c r="BH208" s="233"/>
      <c r="BI208" s="233"/>
      <c r="BJ208" s="233"/>
      <c r="BK208" s="233"/>
      <c r="BL208" s="233"/>
      <c r="BM208" s="233"/>
      <c r="BN208" s="233"/>
      <c r="BO208" s="233"/>
      <c r="BP208" s="233"/>
      <c r="BQ208" s="233"/>
      <c r="BR208" s="233"/>
    </row>
    <row r="209" spans="1:70" s="234" customFormat="1" x14ac:dyDescent="0.2">
      <c r="A209" s="280"/>
      <c r="B209" s="12"/>
      <c r="C209" s="281"/>
      <c r="D209" s="284"/>
      <c r="E209" s="284"/>
      <c r="F209" s="285"/>
      <c r="G209" s="286"/>
      <c r="H209" s="285"/>
      <c r="I209" s="281"/>
      <c r="J209" s="281"/>
      <c r="K209" s="281"/>
      <c r="L209" s="281"/>
      <c r="M209" s="284"/>
      <c r="N209" s="281"/>
      <c r="O209" s="281"/>
      <c r="P209" s="282"/>
      <c r="Q209" s="282"/>
      <c r="R209" s="282"/>
      <c r="S209" s="282"/>
      <c r="T209" s="303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  <c r="AI209" s="232"/>
      <c r="AJ209" s="232"/>
      <c r="AK209" s="232"/>
      <c r="AL209" s="232"/>
      <c r="AM209" s="232"/>
      <c r="AN209" s="232"/>
      <c r="AO209" s="232"/>
      <c r="AP209" s="232"/>
      <c r="AQ209" s="232"/>
      <c r="AR209" s="232"/>
      <c r="AS209" s="232"/>
      <c r="AT209" s="232"/>
      <c r="AU209" s="232"/>
      <c r="AV209" s="232"/>
      <c r="AW209" s="232"/>
      <c r="AX209" s="232"/>
      <c r="AY209" s="232"/>
      <c r="AZ209" s="232"/>
      <c r="BA209" s="232"/>
      <c r="BB209" s="232"/>
      <c r="BC209" s="232"/>
      <c r="BD209" s="232"/>
      <c r="BE209" s="232"/>
      <c r="BF209" s="232"/>
      <c r="BG209" s="232"/>
      <c r="BH209" s="233"/>
      <c r="BI209" s="233"/>
      <c r="BJ209" s="233"/>
      <c r="BK209" s="233"/>
      <c r="BL209" s="233"/>
      <c r="BM209" s="233"/>
      <c r="BN209" s="233"/>
      <c r="BO209" s="233"/>
      <c r="BP209" s="233"/>
      <c r="BQ209" s="233"/>
      <c r="BR209" s="233"/>
    </row>
    <row r="210" spans="1:70" s="234" customFormat="1" x14ac:dyDescent="0.2">
      <c r="A210" s="280"/>
      <c r="B210" s="12"/>
      <c r="C210" s="281"/>
      <c r="D210" s="284"/>
      <c r="E210" s="284"/>
      <c r="F210" s="285"/>
      <c r="G210" s="286"/>
      <c r="H210" s="285"/>
      <c r="I210" s="281"/>
      <c r="J210" s="281"/>
      <c r="K210" s="281"/>
      <c r="L210" s="281"/>
      <c r="M210" s="284"/>
      <c r="N210" s="281"/>
      <c r="O210" s="281"/>
      <c r="P210" s="282"/>
      <c r="Q210" s="282"/>
      <c r="R210" s="282"/>
      <c r="S210" s="282"/>
      <c r="T210" s="303"/>
      <c r="U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F210" s="232"/>
      <c r="AG210" s="232"/>
      <c r="AH210" s="232"/>
      <c r="AI210" s="232"/>
      <c r="AJ210" s="232"/>
      <c r="AK210" s="232"/>
      <c r="AL210" s="232"/>
      <c r="AM210" s="232"/>
      <c r="AN210" s="232"/>
      <c r="AO210" s="232"/>
      <c r="AP210" s="232"/>
      <c r="AQ210" s="232"/>
      <c r="AR210" s="232"/>
      <c r="AS210" s="232"/>
      <c r="AT210" s="232"/>
      <c r="AU210" s="232"/>
      <c r="AV210" s="232"/>
      <c r="AW210" s="232"/>
      <c r="AX210" s="232"/>
      <c r="AY210" s="232"/>
      <c r="AZ210" s="232"/>
      <c r="BA210" s="232"/>
      <c r="BB210" s="232"/>
      <c r="BC210" s="232"/>
      <c r="BD210" s="232"/>
      <c r="BE210" s="232"/>
      <c r="BF210" s="232"/>
      <c r="BG210" s="232"/>
      <c r="BH210" s="233"/>
      <c r="BI210" s="233"/>
      <c r="BJ210" s="233"/>
      <c r="BK210" s="233"/>
      <c r="BL210" s="233"/>
      <c r="BM210" s="233"/>
      <c r="BN210" s="233"/>
      <c r="BO210" s="233"/>
      <c r="BP210" s="233"/>
      <c r="BQ210" s="233"/>
      <c r="BR210" s="233"/>
    </row>
    <row r="211" spans="1:70" s="234" customFormat="1" x14ac:dyDescent="0.2">
      <c r="A211" s="280"/>
      <c r="B211" s="12"/>
      <c r="C211" s="281"/>
      <c r="D211" s="284"/>
      <c r="E211" s="284"/>
      <c r="F211" s="285"/>
      <c r="G211" s="286"/>
      <c r="H211" s="285"/>
      <c r="I211" s="281"/>
      <c r="J211" s="281"/>
      <c r="K211" s="281"/>
      <c r="L211" s="281"/>
      <c r="M211" s="284"/>
      <c r="N211" s="281"/>
      <c r="O211" s="281"/>
      <c r="P211" s="282"/>
      <c r="Q211" s="282"/>
      <c r="R211" s="282"/>
      <c r="S211" s="282"/>
      <c r="T211" s="303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  <c r="AI211" s="232"/>
      <c r="AJ211" s="232"/>
      <c r="AK211" s="232"/>
      <c r="AL211" s="232"/>
      <c r="AM211" s="232"/>
      <c r="AN211" s="232"/>
      <c r="AO211" s="232"/>
      <c r="AP211" s="232"/>
      <c r="AQ211" s="232"/>
      <c r="AR211" s="232"/>
      <c r="AS211" s="232"/>
      <c r="AT211" s="232"/>
      <c r="AU211" s="232"/>
      <c r="AV211" s="232"/>
      <c r="AW211" s="232"/>
      <c r="AX211" s="232"/>
      <c r="AY211" s="232"/>
      <c r="AZ211" s="232"/>
      <c r="BA211" s="232"/>
      <c r="BB211" s="232"/>
      <c r="BC211" s="232"/>
      <c r="BD211" s="232"/>
      <c r="BE211" s="232"/>
      <c r="BF211" s="232"/>
      <c r="BG211" s="232"/>
      <c r="BH211" s="233"/>
      <c r="BI211" s="233"/>
      <c r="BJ211" s="233"/>
      <c r="BK211" s="233"/>
      <c r="BL211" s="233"/>
      <c r="BM211" s="233"/>
      <c r="BN211" s="233"/>
      <c r="BO211" s="233"/>
      <c r="BP211" s="233"/>
      <c r="BQ211" s="233"/>
      <c r="BR211" s="233"/>
    </row>
    <row r="212" spans="1:70" s="234" customFormat="1" x14ac:dyDescent="0.2">
      <c r="A212" s="280"/>
      <c r="B212" s="12"/>
      <c r="C212" s="281"/>
      <c r="D212" s="284"/>
      <c r="E212" s="284"/>
      <c r="F212" s="285"/>
      <c r="G212" s="286"/>
      <c r="H212" s="285"/>
      <c r="I212" s="281"/>
      <c r="J212" s="281"/>
      <c r="K212" s="281"/>
      <c r="L212" s="281"/>
      <c r="M212" s="284"/>
      <c r="N212" s="281"/>
      <c r="O212" s="281"/>
      <c r="P212" s="282"/>
      <c r="Q212" s="282"/>
      <c r="R212" s="282"/>
      <c r="S212" s="282"/>
      <c r="T212" s="303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2"/>
      <c r="AU212" s="232"/>
      <c r="AV212" s="232"/>
      <c r="AW212" s="232"/>
      <c r="AX212" s="232"/>
      <c r="AY212" s="232"/>
      <c r="AZ212" s="232"/>
      <c r="BA212" s="232"/>
      <c r="BB212" s="232"/>
      <c r="BC212" s="232"/>
      <c r="BD212" s="232"/>
      <c r="BE212" s="232"/>
      <c r="BF212" s="232"/>
      <c r="BG212" s="232"/>
      <c r="BH212" s="233"/>
      <c r="BI212" s="233"/>
      <c r="BJ212" s="233"/>
      <c r="BK212" s="233"/>
      <c r="BL212" s="233"/>
      <c r="BM212" s="233"/>
      <c r="BN212" s="233"/>
      <c r="BO212" s="233"/>
      <c r="BP212" s="233"/>
      <c r="BQ212" s="233"/>
      <c r="BR212" s="233"/>
    </row>
    <row r="213" spans="1:70" s="234" customFormat="1" x14ac:dyDescent="0.2">
      <c r="A213" s="280"/>
      <c r="B213" s="12"/>
      <c r="C213" s="281"/>
      <c r="D213" s="284"/>
      <c r="E213" s="284"/>
      <c r="F213" s="285"/>
      <c r="G213" s="286"/>
      <c r="H213" s="285"/>
      <c r="I213" s="281"/>
      <c r="J213" s="281"/>
      <c r="K213" s="281"/>
      <c r="L213" s="281"/>
      <c r="M213" s="284"/>
      <c r="N213" s="281"/>
      <c r="O213" s="281"/>
      <c r="P213" s="282"/>
      <c r="Q213" s="282"/>
      <c r="R213" s="282"/>
      <c r="S213" s="282"/>
      <c r="T213" s="303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  <c r="AV213" s="232"/>
      <c r="AW213" s="232"/>
      <c r="AX213" s="232"/>
      <c r="AY213" s="232"/>
      <c r="AZ213" s="232"/>
      <c r="BA213" s="232"/>
      <c r="BB213" s="232"/>
      <c r="BC213" s="232"/>
      <c r="BD213" s="232"/>
      <c r="BE213" s="232"/>
      <c r="BF213" s="232"/>
      <c r="BG213" s="232"/>
      <c r="BH213" s="233"/>
      <c r="BI213" s="233"/>
      <c r="BJ213" s="233"/>
      <c r="BK213" s="233"/>
      <c r="BL213" s="233"/>
      <c r="BM213" s="233"/>
      <c r="BN213" s="233"/>
      <c r="BO213" s="233"/>
      <c r="BP213" s="233"/>
      <c r="BQ213" s="233"/>
      <c r="BR213" s="233"/>
    </row>
    <row r="214" spans="1:70" s="234" customFormat="1" x14ac:dyDescent="0.2">
      <c r="A214" s="280"/>
      <c r="B214" s="12"/>
      <c r="C214" s="281"/>
      <c r="D214" s="284"/>
      <c r="E214" s="284"/>
      <c r="F214" s="285"/>
      <c r="G214" s="286"/>
      <c r="H214" s="285"/>
      <c r="I214" s="281"/>
      <c r="J214" s="281"/>
      <c r="K214" s="281"/>
      <c r="L214" s="281"/>
      <c r="M214" s="284"/>
      <c r="N214" s="281"/>
      <c r="O214" s="281"/>
      <c r="P214" s="282"/>
      <c r="Q214" s="282"/>
      <c r="R214" s="282"/>
      <c r="S214" s="282"/>
      <c r="T214" s="303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32"/>
      <c r="AT214" s="232"/>
      <c r="AU214" s="232"/>
      <c r="AV214" s="232"/>
      <c r="AW214" s="232"/>
      <c r="AX214" s="232"/>
      <c r="AY214" s="232"/>
      <c r="AZ214" s="232"/>
      <c r="BA214" s="232"/>
      <c r="BB214" s="232"/>
      <c r="BC214" s="232"/>
      <c r="BD214" s="232"/>
      <c r="BE214" s="232"/>
      <c r="BF214" s="232"/>
      <c r="BG214" s="232"/>
      <c r="BH214" s="233"/>
      <c r="BI214" s="233"/>
      <c r="BJ214" s="233"/>
      <c r="BK214" s="233"/>
      <c r="BL214" s="233"/>
      <c r="BM214" s="233"/>
      <c r="BN214" s="233"/>
      <c r="BO214" s="233"/>
      <c r="BP214" s="233"/>
      <c r="BQ214" s="233"/>
      <c r="BR214" s="233"/>
    </row>
    <row r="215" spans="1:70" s="234" customFormat="1" x14ac:dyDescent="0.2">
      <c r="A215" s="280"/>
      <c r="B215" s="12"/>
      <c r="C215" s="281"/>
      <c r="D215" s="284"/>
      <c r="E215" s="284"/>
      <c r="F215" s="285"/>
      <c r="G215" s="286"/>
      <c r="H215" s="285"/>
      <c r="I215" s="281"/>
      <c r="J215" s="281"/>
      <c r="K215" s="281"/>
      <c r="L215" s="281"/>
      <c r="M215" s="284"/>
      <c r="N215" s="281"/>
      <c r="O215" s="281"/>
      <c r="P215" s="282"/>
      <c r="Q215" s="282"/>
      <c r="R215" s="282"/>
      <c r="S215" s="282"/>
      <c r="T215" s="303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32"/>
      <c r="AT215" s="232"/>
      <c r="AU215" s="232"/>
      <c r="AV215" s="232"/>
      <c r="AW215" s="232"/>
      <c r="AX215" s="232"/>
      <c r="AY215" s="232"/>
      <c r="AZ215" s="232"/>
      <c r="BA215" s="232"/>
      <c r="BB215" s="232"/>
      <c r="BC215" s="232"/>
      <c r="BD215" s="232"/>
      <c r="BE215" s="232"/>
      <c r="BF215" s="232"/>
      <c r="BG215" s="232"/>
      <c r="BH215" s="233"/>
      <c r="BI215" s="233"/>
      <c r="BJ215" s="233"/>
      <c r="BK215" s="233"/>
      <c r="BL215" s="233"/>
      <c r="BM215" s="233"/>
      <c r="BN215" s="233"/>
      <c r="BO215" s="233"/>
      <c r="BP215" s="233"/>
      <c r="BQ215" s="233"/>
      <c r="BR215" s="233"/>
    </row>
    <row r="216" spans="1:70" s="234" customFormat="1" x14ac:dyDescent="0.2">
      <c r="A216" s="280"/>
      <c r="B216" s="12"/>
      <c r="C216" s="281"/>
      <c r="D216" s="284"/>
      <c r="E216" s="284"/>
      <c r="F216" s="285"/>
      <c r="G216" s="286"/>
      <c r="H216" s="285"/>
      <c r="I216" s="281"/>
      <c r="J216" s="281"/>
      <c r="K216" s="281"/>
      <c r="L216" s="281"/>
      <c r="M216" s="284"/>
      <c r="N216" s="281"/>
      <c r="O216" s="281"/>
      <c r="P216" s="282"/>
      <c r="Q216" s="282"/>
      <c r="R216" s="282"/>
      <c r="S216" s="282"/>
      <c r="T216" s="303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32"/>
      <c r="AT216" s="232"/>
      <c r="AU216" s="232"/>
      <c r="AV216" s="232"/>
      <c r="AW216" s="232"/>
      <c r="AX216" s="232"/>
      <c r="AY216" s="232"/>
      <c r="AZ216" s="232"/>
      <c r="BA216" s="232"/>
      <c r="BB216" s="232"/>
      <c r="BC216" s="232"/>
      <c r="BD216" s="232"/>
      <c r="BE216" s="232"/>
      <c r="BF216" s="232"/>
      <c r="BG216" s="232"/>
      <c r="BH216" s="233"/>
      <c r="BI216" s="233"/>
      <c r="BJ216" s="233"/>
      <c r="BK216" s="233"/>
      <c r="BL216" s="233"/>
      <c r="BM216" s="233"/>
      <c r="BN216" s="233"/>
      <c r="BO216" s="233"/>
      <c r="BP216" s="233"/>
      <c r="BQ216" s="233"/>
      <c r="BR216" s="233"/>
    </row>
    <row r="217" spans="1:70" s="234" customFormat="1" x14ac:dyDescent="0.2">
      <c r="A217" s="280"/>
      <c r="B217" s="12"/>
      <c r="C217" s="281"/>
      <c r="D217" s="284"/>
      <c r="E217" s="284"/>
      <c r="F217" s="285"/>
      <c r="G217" s="286"/>
      <c r="H217" s="285"/>
      <c r="I217" s="281"/>
      <c r="J217" s="281"/>
      <c r="K217" s="281"/>
      <c r="L217" s="281"/>
      <c r="M217" s="284"/>
      <c r="N217" s="281"/>
      <c r="O217" s="281"/>
      <c r="P217" s="282"/>
      <c r="Q217" s="282"/>
      <c r="R217" s="282"/>
      <c r="S217" s="282"/>
      <c r="T217" s="303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32"/>
      <c r="AT217" s="232"/>
      <c r="AU217" s="232"/>
      <c r="AV217" s="232"/>
      <c r="AW217" s="232"/>
      <c r="AX217" s="232"/>
      <c r="AY217" s="232"/>
      <c r="AZ217" s="232"/>
      <c r="BA217" s="232"/>
      <c r="BB217" s="232"/>
      <c r="BC217" s="232"/>
      <c r="BD217" s="232"/>
      <c r="BE217" s="232"/>
      <c r="BF217" s="232"/>
      <c r="BG217" s="232"/>
      <c r="BH217" s="233"/>
      <c r="BI217" s="233"/>
      <c r="BJ217" s="233"/>
      <c r="BK217" s="233"/>
      <c r="BL217" s="233"/>
      <c r="BM217" s="233"/>
      <c r="BN217" s="233"/>
      <c r="BO217" s="233"/>
      <c r="BP217" s="233"/>
      <c r="BQ217" s="233"/>
      <c r="BR217" s="233"/>
    </row>
    <row r="218" spans="1:70" s="234" customFormat="1" x14ac:dyDescent="0.2">
      <c r="A218" s="280"/>
      <c r="B218" s="12"/>
      <c r="C218" s="281"/>
      <c r="D218" s="284"/>
      <c r="E218" s="284"/>
      <c r="F218" s="285"/>
      <c r="G218" s="286"/>
      <c r="H218" s="285"/>
      <c r="I218" s="281"/>
      <c r="J218" s="281"/>
      <c r="K218" s="281"/>
      <c r="L218" s="281"/>
      <c r="M218" s="284"/>
      <c r="N218" s="281"/>
      <c r="O218" s="281"/>
      <c r="P218" s="282"/>
      <c r="Q218" s="282"/>
      <c r="R218" s="282"/>
      <c r="S218" s="282"/>
      <c r="T218" s="303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32"/>
      <c r="AT218" s="232"/>
      <c r="AU218" s="232"/>
      <c r="AV218" s="232"/>
      <c r="AW218" s="232"/>
      <c r="AX218" s="232"/>
      <c r="AY218" s="232"/>
      <c r="AZ218" s="232"/>
      <c r="BA218" s="232"/>
      <c r="BB218" s="232"/>
      <c r="BC218" s="232"/>
      <c r="BD218" s="232"/>
      <c r="BE218" s="232"/>
      <c r="BF218" s="232"/>
      <c r="BG218" s="232"/>
      <c r="BH218" s="233"/>
      <c r="BI218" s="233"/>
      <c r="BJ218" s="233"/>
      <c r="BK218" s="233"/>
      <c r="BL218" s="233"/>
      <c r="BM218" s="233"/>
      <c r="BN218" s="233"/>
      <c r="BO218" s="233"/>
      <c r="BP218" s="233"/>
      <c r="BQ218" s="233"/>
      <c r="BR218" s="233"/>
    </row>
    <row r="219" spans="1:70" s="234" customFormat="1" x14ac:dyDescent="0.2">
      <c r="A219" s="280"/>
      <c r="B219" s="12"/>
      <c r="C219" s="281"/>
      <c r="D219" s="284"/>
      <c r="E219" s="284"/>
      <c r="F219" s="285"/>
      <c r="G219" s="286"/>
      <c r="H219" s="285"/>
      <c r="I219" s="281"/>
      <c r="J219" s="281"/>
      <c r="K219" s="281"/>
      <c r="L219" s="281"/>
      <c r="M219" s="284"/>
      <c r="N219" s="281"/>
      <c r="O219" s="281"/>
      <c r="P219" s="282"/>
      <c r="Q219" s="282"/>
      <c r="R219" s="282"/>
      <c r="S219" s="282"/>
      <c r="T219" s="303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232"/>
      <c r="AT219" s="232"/>
      <c r="AU219" s="232"/>
      <c r="AV219" s="232"/>
      <c r="AW219" s="232"/>
      <c r="AX219" s="232"/>
      <c r="AY219" s="232"/>
      <c r="AZ219" s="232"/>
      <c r="BA219" s="232"/>
      <c r="BB219" s="232"/>
      <c r="BC219" s="232"/>
      <c r="BD219" s="232"/>
      <c r="BE219" s="232"/>
      <c r="BF219" s="232"/>
      <c r="BG219" s="232"/>
      <c r="BH219" s="233"/>
      <c r="BI219" s="233"/>
      <c r="BJ219" s="233"/>
      <c r="BK219" s="233"/>
      <c r="BL219" s="233"/>
      <c r="BM219" s="233"/>
      <c r="BN219" s="233"/>
      <c r="BO219" s="233"/>
      <c r="BP219" s="233"/>
      <c r="BQ219" s="233"/>
      <c r="BR219" s="233"/>
    </row>
    <row r="220" spans="1:70" s="234" customFormat="1" x14ac:dyDescent="0.2">
      <c r="A220" s="280"/>
      <c r="B220" s="12"/>
      <c r="C220" s="281"/>
      <c r="D220" s="284"/>
      <c r="E220" s="284"/>
      <c r="F220" s="285"/>
      <c r="G220" s="286"/>
      <c r="H220" s="285"/>
      <c r="I220" s="281"/>
      <c r="J220" s="281"/>
      <c r="K220" s="281"/>
      <c r="L220" s="281"/>
      <c r="M220" s="284"/>
      <c r="N220" s="281"/>
      <c r="O220" s="281"/>
      <c r="P220" s="282"/>
      <c r="Q220" s="282"/>
      <c r="R220" s="282"/>
      <c r="S220" s="282"/>
      <c r="T220" s="303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  <c r="AI220" s="232"/>
      <c r="AJ220" s="232"/>
      <c r="AK220" s="232"/>
      <c r="AL220" s="232"/>
      <c r="AM220" s="232"/>
      <c r="AN220" s="232"/>
      <c r="AO220" s="232"/>
      <c r="AP220" s="232"/>
      <c r="AQ220" s="232"/>
      <c r="AR220" s="232"/>
      <c r="AS220" s="232"/>
      <c r="AT220" s="232"/>
      <c r="AU220" s="232"/>
      <c r="AV220" s="232"/>
      <c r="AW220" s="232"/>
      <c r="AX220" s="232"/>
      <c r="AY220" s="232"/>
      <c r="AZ220" s="232"/>
      <c r="BA220" s="232"/>
      <c r="BB220" s="232"/>
      <c r="BC220" s="232"/>
      <c r="BD220" s="232"/>
      <c r="BE220" s="232"/>
      <c r="BF220" s="232"/>
      <c r="BG220" s="232"/>
      <c r="BH220" s="233"/>
      <c r="BI220" s="233"/>
      <c r="BJ220" s="233"/>
      <c r="BK220" s="233"/>
      <c r="BL220" s="233"/>
      <c r="BM220" s="233"/>
      <c r="BN220" s="233"/>
      <c r="BO220" s="233"/>
      <c r="BP220" s="233"/>
      <c r="BQ220" s="233"/>
      <c r="BR220" s="233"/>
    </row>
    <row r="221" spans="1:70" s="234" customFormat="1" x14ac:dyDescent="0.2">
      <c r="A221" s="280"/>
      <c r="B221" s="12"/>
      <c r="C221" s="281"/>
      <c r="D221" s="284"/>
      <c r="E221" s="284"/>
      <c r="F221" s="285"/>
      <c r="G221" s="286"/>
      <c r="H221" s="285"/>
      <c r="I221" s="281"/>
      <c r="J221" s="281"/>
      <c r="K221" s="281"/>
      <c r="L221" s="281"/>
      <c r="M221" s="284"/>
      <c r="N221" s="281"/>
      <c r="O221" s="281"/>
      <c r="P221" s="282"/>
      <c r="Q221" s="282"/>
      <c r="R221" s="282"/>
      <c r="S221" s="282"/>
      <c r="T221" s="303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32"/>
      <c r="AT221" s="232"/>
      <c r="AU221" s="232"/>
      <c r="AV221" s="232"/>
      <c r="AW221" s="232"/>
      <c r="AX221" s="232"/>
      <c r="AY221" s="232"/>
      <c r="AZ221" s="232"/>
      <c r="BA221" s="232"/>
      <c r="BB221" s="232"/>
      <c r="BC221" s="232"/>
      <c r="BD221" s="232"/>
      <c r="BE221" s="232"/>
      <c r="BF221" s="232"/>
      <c r="BG221" s="232"/>
      <c r="BH221" s="233"/>
      <c r="BI221" s="233"/>
      <c r="BJ221" s="233"/>
      <c r="BK221" s="233"/>
      <c r="BL221" s="233"/>
      <c r="BM221" s="233"/>
      <c r="BN221" s="233"/>
      <c r="BO221" s="233"/>
      <c r="BP221" s="233"/>
      <c r="BQ221" s="233"/>
      <c r="BR221" s="233"/>
    </row>
    <row r="222" spans="1:70" s="234" customFormat="1" x14ac:dyDescent="0.2">
      <c r="A222" s="280"/>
      <c r="B222" s="12"/>
      <c r="C222" s="281"/>
      <c r="D222" s="284"/>
      <c r="E222" s="284"/>
      <c r="F222" s="285"/>
      <c r="G222" s="286"/>
      <c r="H222" s="285"/>
      <c r="I222" s="281"/>
      <c r="J222" s="281"/>
      <c r="K222" s="281"/>
      <c r="L222" s="281"/>
      <c r="M222" s="284"/>
      <c r="N222" s="281"/>
      <c r="O222" s="281"/>
      <c r="P222" s="282"/>
      <c r="Q222" s="282"/>
      <c r="R222" s="282"/>
      <c r="S222" s="282"/>
      <c r="T222" s="303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32"/>
      <c r="AT222" s="232"/>
      <c r="AU222" s="232"/>
      <c r="AV222" s="232"/>
      <c r="AW222" s="232"/>
      <c r="AX222" s="232"/>
      <c r="AY222" s="232"/>
      <c r="AZ222" s="232"/>
      <c r="BA222" s="232"/>
      <c r="BB222" s="232"/>
      <c r="BC222" s="232"/>
      <c r="BD222" s="232"/>
      <c r="BE222" s="232"/>
      <c r="BF222" s="232"/>
      <c r="BG222" s="232"/>
      <c r="BH222" s="233"/>
      <c r="BI222" s="233"/>
      <c r="BJ222" s="233"/>
      <c r="BK222" s="233"/>
      <c r="BL222" s="233"/>
      <c r="BM222" s="233"/>
      <c r="BN222" s="233"/>
      <c r="BO222" s="233"/>
      <c r="BP222" s="233"/>
      <c r="BQ222" s="233"/>
      <c r="BR222" s="233"/>
    </row>
    <row r="223" spans="1:70" s="234" customFormat="1" x14ac:dyDescent="0.2">
      <c r="A223" s="280"/>
      <c r="B223" s="12"/>
      <c r="C223" s="281"/>
      <c r="D223" s="284"/>
      <c r="E223" s="284"/>
      <c r="F223" s="285"/>
      <c r="G223" s="286"/>
      <c r="H223" s="285"/>
      <c r="I223" s="281"/>
      <c r="J223" s="281"/>
      <c r="K223" s="281"/>
      <c r="L223" s="281"/>
      <c r="M223" s="284"/>
      <c r="N223" s="281"/>
      <c r="O223" s="281"/>
      <c r="P223" s="282"/>
      <c r="Q223" s="282"/>
      <c r="R223" s="282"/>
      <c r="S223" s="282"/>
      <c r="T223" s="303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32"/>
      <c r="AT223" s="232"/>
      <c r="AU223" s="232"/>
      <c r="AV223" s="232"/>
      <c r="AW223" s="232"/>
      <c r="AX223" s="232"/>
      <c r="AY223" s="232"/>
      <c r="AZ223" s="232"/>
      <c r="BA223" s="232"/>
      <c r="BB223" s="232"/>
      <c r="BC223" s="232"/>
      <c r="BD223" s="232"/>
      <c r="BE223" s="232"/>
      <c r="BF223" s="232"/>
      <c r="BG223" s="232"/>
      <c r="BH223" s="233"/>
      <c r="BI223" s="233"/>
      <c r="BJ223" s="233"/>
      <c r="BK223" s="233"/>
      <c r="BL223" s="233"/>
      <c r="BM223" s="233"/>
      <c r="BN223" s="233"/>
      <c r="BO223" s="233"/>
      <c r="BP223" s="233"/>
      <c r="BQ223" s="233"/>
      <c r="BR223" s="233"/>
    </row>
  </sheetData>
  <mergeCells count="20">
    <mergeCell ref="A3:S3"/>
    <mergeCell ref="A4:A6"/>
    <mergeCell ref="B4:B6"/>
    <mergeCell ref="C4:C6"/>
    <mergeCell ref="D4:N4"/>
    <mergeCell ref="O4:O6"/>
    <mergeCell ref="P4:P6"/>
    <mergeCell ref="Q4:Q6"/>
    <mergeCell ref="R4:R6"/>
    <mergeCell ref="S4:S6"/>
    <mergeCell ref="T4:T6"/>
    <mergeCell ref="D5:D6"/>
    <mergeCell ref="E5:E6"/>
    <mergeCell ref="F5:F6"/>
    <mergeCell ref="G5:G6"/>
    <mergeCell ref="H5:H6"/>
    <mergeCell ref="I5:J5"/>
    <mergeCell ref="K5:L5"/>
    <mergeCell ref="M5:M6"/>
    <mergeCell ref="N5:N6"/>
  </mergeCells>
  <pageMargins left="0" right="0" top="0.19685039370078741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2019-01-07T06:59:16Z</dcterms:created>
  <dcterms:modified xsi:type="dcterms:W3CDTF">2019-01-07T08:46:52Z</dcterms:modified>
</cp:coreProperties>
</file>