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Sheet1" sheetId="1" r:id="rId1"/>
    <sheet name="Sheet2" sheetId="2" r:id="rId2"/>
    <sheet name="Sheet3" sheetId="3" r:id="rId3"/>
  </sheets>
  <externalReferences>
    <externalReference r:id="rId4"/>
  </externalReferences>
  <definedNames>
    <definedName name="_xlnm.Print_Titles" localSheetId="0">Sheet1!$4:$6</definedName>
  </definedNames>
  <calcPr calcId="144525"/>
</workbook>
</file>

<file path=xl/calcChain.xml><?xml version="1.0" encoding="utf-8"?>
<calcChain xmlns="http://schemas.openxmlformats.org/spreadsheetml/2006/main">
  <c r="M151" i="1" l="1"/>
  <c r="H151" i="1"/>
  <c r="G151" i="1"/>
  <c r="F151" i="1"/>
  <c r="E151" i="1"/>
  <c r="D151" i="1"/>
  <c r="S150" i="1"/>
  <c r="Q150" i="1"/>
  <c r="J150" i="1"/>
  <c r="N150" i="1" s="1"/>
  <c r="O150" i="1" s="1"/>
  <c r="P150" i="1" s="1"/>
  <c r="R150" i="1" s="1"/>
  <c r="T150" i="1" s="1"/>
  <c r="L149" i="1"/>
  <c r="S149" i="1" s="1"/>
  <c r="S148" i="1"/>
  <c r="Q148" i="1"/>
  <c r="N148" i="1"/>
  <c r="O148" i="1" s="1"/>
  <c r="P148" i="1" s="1"/>
  <c r="R148" i="1" s="1"/>
  <c r="T148" i="1" s="1"/>
  <c r="J148" i="1"/>
  <c r="S146" i="1"/>
  <c r="Q146" i="1"/>
  <c r="N146" i="1"/>
  <c r="O146" i="1" s="1"/>
  <c r="P146" i="1" s="1"/>
  <c r="R146" i="1" s="1"/>
  <c r="T146" i="1" s="1"/>
  <c r="J146" i="1"/>
  <c r="S145" i="1"/>
  <c r="Q145" i="1"/>
  <c r="N145" i="1"/>
  <c r="O145" i="1" s="1"/>
  <c r="P145" i="1" s="1"/>
  <c r="R145" i="1" s="1"/>
  <c r="T145" i="1" s="1"/>
  <c r="J145" i="1"/>
  <c r="S144" i="1"/>
  <c r="Q144" i="1"/>
  <c r="N144" i="1"/>
  <c r="O144" i="1" s="1"/>
  <c r="P144" i="1" s="1"/>
  <c r="R144" i="1" s="1"/>
  <c r="T144" i="1" s="1"/>
  <c r="J144" i="1"/>
  <c r="L143" i="1"/>
  <c r="S143" i="1" s="1"/>
  <c r="J143" i="1"/>
  <c r="N143" i="1" s="1"/>
  <c r="O143" i="1" s="1"/>
  <c r="P143" i="1" s="1"/>
  <c r="S141" i="1"/>
  <c r="Q141" i="1"/>
  <c r="J141" i="1"/>
  <c r="N141" i="1" s="1"/>
  <c r="O141" i="1" s="1"/>
  <c r="P141" i="1" s="1"/>
  <c r="R141" i="1" s="1"/>
  <c r="T141" i="1" s="1"/>
  <c r="S140" i="1"/>
  <c r="Q140" i="1"/>
  <c r="J140" i="1"/>
  <c r="N140" i="1" s="1"/>
  <c r="O140" i="1" s="1"/>
  <c r="P140" i="1" s="1"/>
  <c r="R140" i="1" s="1"/>
  <c r="T140" i="1" s="1"/>
  <c r="S139" i="1"/>
  <c r="Q139" i="1"/>
  <c r="J139" i="1"/>
  <c r="N139" i="1" s="1"/>
  <c r="O139" i="1" s="1"/>
  <c r="P139" i="1" s="1"/>
  <c r="R139" i="1" s="1"/>
  <c r="T139" i="1" s="1"/>
  <c r="S138" i="1"/>
  <c r="Q138" i="1"/>
  <c r="J138" i="1"/>
  <c r="N138" i="1" s="1"/>
  <c r="O138" i="1" s="1"/>
  <c r="P138" i="1" s="1"/>
  <c r="R138" i="1" s="1"/>
  <c r="T138" i="1" s="1"/>
  <c r="L137" i="1"/>
  <c r="S137" i="1" s="1"/>
  <c r="S136" i="1"/>
  <c r="Q136" i="1"/>
  <c r="N136" i="1"/>
  <c r="O136" i="1" s="1"/>
  <c r="P136" i="1" s="1"/>
  <c r="R136" i="1" s="1"/>
  <c r="T136" i="1" s="1"/>
  <c r="J136" i="1"/>
  <c r="S135" i="1"/>
  <c r="Q135" i="1"/>
  <c r="N135" i="1"/>
  <c r="O135" i="1" s="1"/>
  <c r="P135" i="1" s="1"/>
  <c r="R135" i="1" s="1"/>
  <c r="T135" i="1" s="1"/>
  <c r="J135" i="1"/>
  <c r="S133" i="1"/>
  <c r="Q133" i="1"/>
  <c r="N133" i="1"/>
  <c r="O133" i="1" s="1"/>
  <c r="P133" i="1" s="1"/>
  <c r="R133" i="1" s="1"/>
  <c r="T133" i="1" s="1"/>
  <c r="J133" i="1"/>
  <c r="S132" i="1"/>
  <c r="Q132" i="1"/>
  <c r="N132" i="1"/>
  <c r="O132" i="1" s="1"/>
  <c r="P132" i="1" s="1"/>
  <c r="R132" i="1" s="1"/>
  <c r="T132" i="1" s="1"/>
  <c r="J132" i="1"/>
  <c r="S131" i="1"/>
  <c r="Q131" i="1"/>
  <c r="N131" i="1"/>
  <c r="O131" i="1" s="1"/>
  <c r="P131" i="1" s="1"/>
  <c r="R131" i="1" s="1"/>
  <c r="T131" i="1" s="1"/>
  <c r="J131" i="1"/>
  <c r="S130" i="1"/>
  <c r="Q130" i="1"/>
  <c r="N130" i="1"/>
  <c r="O130" i="1" s="1"/>
  <c r="P130" i="1" s="1"/>
  <c r="R130" i="1" s="1"/>
  <c r="T130" i="1" s="1"/>
  <c r="J130" i="1"/>
  <c r="L129" i="1"/>
  <c r="S129" i="1" s="1"/>
  <c r="J129" i="1"/>
  <c r="N129" i="1" s="1"/>
  <c r="O129" i="1" s="1"/>
  <c r="P129" i="1" s="1"/>
  <c r="S127" i="1"/>
  <c r="Q127" i="1"/>
  <c r="J127" i="1"/>
  <c r="N127" i="1" s="1"/>
  <c r="O127" i="1" s="1"/>
  <c r="P127" i="1" s="1"/>
  <c r="R127" i="1" s="1"/>
  <c r="T127" i="1" s="1"/>
  <c r="S126" i="1"/>
  <c r="Q126" i="1"/>
  <c r="J126" i="1"/>
  <c r="N126" i="1" s="1"/>
  <c r="O126" i="1" s="1"/>
  <c r="P126" i="1" s="1"/>
  <c r="R126" i="1" s="1"/>
  <c r="T126" i="1" s="1"/>
  <c r="S125" i="1"/>
  <c r="Q125" i="1"/>
  <c r="J125" i="1"/>
  <c r="N125" i="1" s="1"/>
  <c r="O125" i="1" s="1"/>
  <c r="P125" i="1" s="1"/>
  <c r="R125" i="1" s="1"/>
  <c r="T125" i="1" s="1"/>
  <c r="S124" i="1"/>
  <c r="Q124" i="1"/>
  <c r="J124" i="1"/>
  <c r="N124" i="1" s="1"/>
  <c r="O124" i="1" s="1"/>
  <c r="P124" i="1" s="1"/>
  <c r="R124" i="1" s="1"/>
  <c r="T124" i="1" s="1"/>
  <c r="S123" i="1"/>
  <c r="Q123" i="1"/>
  <c r="J123" i="1"/>
  <c r="N123" i="1" s="1"/>
  <c r="O123" i="1" s="1"/>
  <c r="P123" i="1" s="1"/>
  <c r="R123" i="1" s="1"/>
  <c r="T123" i="1" s="1"/>
  <c r="S122" i="1"/>
  <c r="Q122" i="1"/>
  <c r="J122" i="1"/>
  <c r="N122" i="1" s="1"/>
  <c r="O122" i="1" s="1"/>
  <c r="P122" i="1" s="1"/>
  <c r="R122" i="1" s="1"/>
  <c r="T122" i="1" s="1"/>
  <c r="S121" i="1"/>
  <c r="Q121" i="1"/>
  <c r="J121" i="1"/>
  <c r="N121" i="1" s="1"/>
  <c r="O121" i="1" s="1"/>
  <c r="P121" i="1" s="1"/>
  <c r="R121" i="1" s="1"/>
  <c r="T121" i="1" s="1"/>
  <c r="S120" i="1"/>
  <c r="Q120" i="1"/>
  <c r="J120" i="1"/>
  <c r="N120" i="1" s="1"/>
  <c r="O120" i="1" s="1"/>
  <c r="P120" i="1" s="1"/>
  <c r="R120" i="1" s="1"/>
  <c r="T120" i="1" s="1"/>
  <c r="S118" i="1"/>
  <c r="Q118" i="1"/>
  <c r="J118" i="1"/>
  <c r="N118" i="1" s="1"/>
  <c r="O118" i="1" s="1"/>
  <c r="P118" i="1" s="1"/>
  <c r="R118" i="1" s="1"/>
  <c r="T118" i="1" s="1"/>
  <c r="S117" i="1"/>
  <c r="Q117" i="1"/>
  <c r="J117" i="1"/>
  <c r="N117" i="1" s="1"/>
  <c r="O117" i="1" s="1"/>
  <c r="P117" i="1" s="1"/>
  <c r="R117" i="1" s="1"/>
  <c r="T117" i="1" s="1"/>
  <c r="S116" i="1"/>
  <c r="Q116" i="1"/>
  <c r="J116" i="1"/>
  <c r="N116" i="1" s="1"/>
  <c r="O116" i="1" s="1"/>
  <c r="P116" i="1" s="1"/>
  <c r="R116" i="1" s="1"/>
  <c r="T116" i="1" s="1"/>
  <c r="L115" i="1"/>
  <c r="S115" i="1" s="1"/>
  <c r="L114" i="1"/>
  <c r="S114" i="1" s="1"/>
  <c r="J114" i="1"/>
  <c r="N114" i="1" s="1"/>
  <c r="O114" i="1" s="1"/>
  <c r="P114" i="1" s="1"/>
  <c r="S113" i="1"/>
  <c r="Q113" i="1"/>
  <c r="J113" i="1"/>
  <c r="N113" i="1" s="1"/>
  <c r="O113" i="1" s="1"/>
  <c r="P113" i="1" s="1"/>
  <c r="R113" i="1" s="1"/>
  <c r="T113" i="1" s="1"/>
  <c r="S112" i="1"/>
  <c r="Q112" i="1"/>
  <c r="J112" i="1"/>
  <c r="N112" i="1" s="1"/>
  <c r="O112" i="1" s="1"/>
  <c r="P112" i="1" s="1"/>
  <c r="R112" i="1" s="1"/>
  <c r="T112" i="1" s="1"/>
  <c r="S111" i="1"/>
  <c r="Q111" i="1"/>
  <c r="J111" i="1"/>
  <c r="N111" i="1" s="1"/>
  <c r="O111" i="1" s="1"/>
  <c r="P111" i="1" s="1"/>
  <c r="R111" i="1" s="1"/>
  <c r="T111" i="1" s="1"/>
  <c r="L110" i="1"/>
  <c r="S110" i="1" s="1"/>
  <c r="S109" i="1"/>
  <c r="Q109" i="1"/>
  <c r="N109" i="1"/>
  <c r="O109" i="1" s="1"/>
  <c r="P109" i="1" s="1"/>
  <c r="R109" i="1" s="1"/>
  <c r="T109" i="1" s="1"/>
  <c r="J109" i="1"/>
  <c r="S108" i="1"/>
  <c r="Q108" i="1"/>
  <c r="N108" i="1"/>
  <c r="O108" i="1" s="1"/>
  <c r="P108" i="1" s="1"/>
  <c r="R108" i="1" s="1"/>
  <c r="T108" i="1" s="1"/>
  <c r="J108" i="1"/>
  <c r="S107" i="1"/>
  <c r="Q107" i="1"/>
  <c r="N107" i="1"/>
  <c r="O107" i="1" s="1"/>
  <c r="P107" i="1" s="1"/>
  <c r="R107" i="1" s="1"/>
  <c r="T107" i="1" s="1"/>
  <c r="J107" i="1"/>
  <c r="L106" i="1"/>
  <c r="S106" i="1" s="1"/>
  <c r="J106" i="1"/>
  <c r="N106" i="1" s="1"/>
  <c r="O106" i="1" s="1"/>
  <c r="P106" i="1" s="1"/>
  <c r="L104" i="1"/>
  <c r="S104" i="1" s="1"/>
  <c r="S103" i="1"/>
  <c r="Q103" i="1"/>
  <c r="N103" i="1"/>
  <c r="O103" i="1" s="1"/>
  <c r="P103" i="1" s="1"/>
  <c r="R103" i="1" s="1"/>
  <c r="T103" i="1" s="1"/>
  <c r="J103" i="1"/>
  <c r="S102" i="1"/>
  <c r="Q102" i="1"/>
  <c r="N102" i="1"/>
  <c r="O102" i="1" s="1"/>
  <c r="P102" i="1" s="1"/>
  <c r="R102" i="1" s="1"/>
  <c r="T102" i="1" s="1"/>
  <c r="J102" i="1"/>
  <c r="L101" i="1"/>
  <c r="S101" i="1" s="1"/>
  <c r="J101" i="1"/>
  <c r="N101" i="1" s="1"/>
  <c r="O101" i="1" s="1"/>
  <c r="P101" i="1" s="1"/>
  <c r="S100" i="1"/>
  <c r="Q100" i="1"/>
  <c r="J100" i="1"/>
  <c r="N100" i="1" s="1"/>
  <c r="O100" i="1" s="1"/>
  <c r="P100" i="1" s="1"/>
  <c r="R100" i="1" s="1"/>
  <c r="T100" i="1" s="1"/>
  <c r="L99" i="1"/>
  <c r="S99" i="1" s="1"/>
  <c r="S98" i="1"/>
  <c r="Q98" i="1"/>
  <c r="N98" i="1"/>
  <c r="O98" i="1" s="1"/>
  <c r="P98" i="1" s="1"/>
  <c r="R98" i="1" s="1"/>
  <c r="T98" i="1" s="1"/>
  <c r="J98" i="1"/>
  <c r="S97" i="1"/>
  <c r="Q97" i="1"/>
  <c r="N97" i="1"/>
  <c r="O97" i="1" s="1"/>
  <c r="P97" i="1" s="1"/>
  <c r="R97" i="1" s="1"/>
  <c r="T97" i="1" s="1"/>
  <c r="J97" i="1"/>
  <c r="S96" i="1"/>
  <c r="Q96" i="1"/>
  <c r="N96" i="1"/>
  <c r="O96" i="1" s="1"/>
  <c r="P96" i="1" s="1"/>
  <c r="R96" i="1" s="1"/>
  <c r="T96" i="1" s="1"/>
  <c r="J96" i="1"/>
  <c r="S95" i="1"/>
  <c r="Q95" i="1"/>
  <c r="N95" i="1"/>
  <c r="O95" i="1" s="1"/>
  <c r="P95" i="1" s="1"/>
  <c r="R95" i="1" s="1"/>
  <c r="T95" i="1" s="1"/>
  <c r="J95" i="1"/>
  <c r="S94" i="1"/>
  <c r="Q94" i="1"/>
  <c r="N94" i="1"/>
  <c r="O94" i="1" s="1"/>
  <c r="P94" i="1" s="1"/>
  <c r="R94" i="1" s="1"/>
  <c r="T94" i="1" s="1"/>
  <c r="J94" i="1"/>
  <c r="S93" i="1"/>
  <c r="Q93" i="1"/>
  <c r="N93" i="1"/>
  <c r="O93" i="1" s="1"/>
  <c r="P93" i="1" s="1"/>
  <c r="R93" i="1" s="1"/>
  <c r="T93" i="1" s="1"/>
  <c r="J93" i="1"/>
  <c r="S92" i="1"/>
  <c r="Q92" i="1"/>
  <c r="N92" i="1"/>
  <c r="O92" i="1" s="1"/>
  <c r="P92" i="1" s="1"/>
  <c r="R92" i="1" s="1"/>
  <c r="T92" i="1" s="1"/>
  <c r="J92" i="1"/>
  <c r="S91" i="1"/>
  <c r="Q91" i="1"/>
  <c r="N91" i="1"/>
  <c r="O91" i="1" s="1"/>
  <c r="P91" i="1" s="1"/>
  <c r="R91" i="1" s="1"/>
  <c r="T91" i="1" s="1"/>
  <c r="J91" i="1"/>
  <c r="S89" i="1"/>
  <c r="Q89" i="1"/>
  <c r="N89" i="1"/>
  <c r="O89" i="1" s="1"/>
  <c r="P89" i="1" s="1"/>
  <c r="R89" i="1" s="1"/>
  <c r="T89" i="1" s="1"/>
  <c r="J89" i="1"/>
  <c r="S88" i="1"/>
  <c r="Q88" i="1"/>
  <c r="N88" i="1"/>
  <c r="O88" i="1" s="1"/>
  <c r="P88" i="1" s="1"/>
  <c r="R88" i="1" s="1"/>
  <c r="T88" i="1" s="1"/>
  <c r="J88" i="1"/>
  <c r="S87" i="1"/>
  <c r="Q87" i="1"/>
  <c r="N87" i="1"/>
  <c r="O87" i="1" s="1"/>
  <c r="P87" i="1" s="1"/>
  <c r="R87" i="1" s="1"/>
  <c r="T87" i="1" s="1"/>
  <c r="J87" i="1"/>
  <c r="S86" i="1"/>
  <c r="Q86" i="1"/>
  <c r="N86" i="1"/>
  <c r="O86" i="1" s="1"/>
  <c r="P86" i="1" s="1"/>
  <c r="R86" i="1" s="1"/>
  <c r="T86" i="1" s="1"/>
  <c r="J86" i="1"/>
  <c r="S85" i="1"/>
  <c r="Q85" i="1"/>
  <c r="P85" i="1"/>
  <c r="R85" i="1" s="1"/>
  <c r="T85" i="1" s="1"/>
  <c r="N85" i="1"/>
  <c r="O85" i="1" s="1"/>
  <c r="J85" i="1"/>
  <c r="S84" i="1"/>
  <c r="Q84" i="1"/>
  <c r="J84" i="1"/>
  <c r="N84" i="1" s="1"/>
  <c r="O84" i="1" s="1"/>
  <c r="P84" i="1" s="1"/>
  <c r="R84" i="1" s="1"/>
  <c r="T84" i="1" s="1"/>
  <c r="L83" i="1"/>
  <c r="S83" i="1" s="1"/>
  <c r="S82" i="1"/>
  <c r="Q82" i="1"/>
  <c r="N82" i="1"/>
  <c r="O82" i="1" s="1"/>
  <c r="P82" i="1" s="1"/>
  <c r="R82" i="1" s="1"/>
  <c r="T82" i="1" s="1"/>
  <c r="J82" i="1"/>
  <c r="S80" i="1"/>
  <c r="Q80" i="1"/>
  <c r="N80" i="1"/>
  <c r="O80" i="1" s="1"/>
  <c r="P80" i="1" s="1"/>
  <c r="R80" i="1" s="1"/>
  <c r="T80" i="1" s="1"/>
  <c r="J80" i="1"/>
  <c r="L79" i="1"/>
  <c r="S79" i="1" s="1"/>
  <c r="J79" i="1"/>
  <c r="N79" i="1" s="1"/>
  <c r="O79" i="1" s="1"/>
  <c r="P79" i="1" s="1"/>
  <c r="L78" i="1"/>
  <c r="S78" i="1" s="1"/>
  <c r="S77" i="1"/>
  <c r="Q77" i="1"/>
  <c r="N77" i="1"/>
  <c r="O77" i="1" s="1"/>
  <c r="P77" i="1" s="1"/>
  <c r="R77" i="1" s="1"/>
  <c r="T77" i="1" s="1"/>
  <c r="J77" i="1"/>
  <c r="L76" i="1"/>
  <c r="S76" i="1" s="1"/>
  <c r="J76" i="1"/>
  <c r="N76" i="1" s="1"/>
  <c r="O76" i="1" s="1"/>
  <c r="P76" i="1" s="1"/>
  <c r="L75" i="1"/>
  <c r="S75" i="1" s="1"/>
  <c r="L74" i="1"/>
  <c r="S74" i="1" s="1"/>
  <c r="J74" i="1"/>
  <c r="N74" i="1" s="1"/>
  <c r="O74" i="1" s="1"/>
  <c r="P74" i="1" s="1"/>
  <c r="S73" i="1"/>
  <c r="Q73" i="1"/>
  <c r="J73" i="1"/>
  <c r="N73" i="1" s="1"/>
  <c r="O73" i="1" s="1"/>
  <c r="P73" i="1" s="1"/>
  <c r="R73" i="1" s="1"/>
  <c r="T73" i="1" s="1"/>
  <c r="S71" i="1"/>
  <c r="Q71" i="1"/>
  <c r="J71" i="1"/>
  <c r="N71" i="1" s="1"/>
  <c r="O71" i="1" s="1"/>
  <c r="P71" i="1" s="1"/>
  <c r="R71" i="1" s="1"/>
  <c r="T71" i="1" s="1"/>
  <c r="S70" i="1"/>
  <c r="Q70" i="1"/>
  <c r="J70" i="1"/>
  <c r="N70" i="1" s="1"/>
  <c r="O70" i="1" s="1"/>
  <c r="P70" i="1" s="1"/>
  <c r="R70" i="1" s="1"/>
  <c r="T70" i="1" s="1"/>
  <c r="S69" i="1"/>
  <c r="Q69" i="1"/>
  <c r="J69" i="1"/>
  <c r="N69" i="1" s="1"/>
  <c r="O69" i="1" s="1"/>
  <c r="P69" i="1" s="1"/>
  <c r="R69" i="1" s="1"/>
  <c r="T69" i="1" s="1"/>
  <c r="S68" i="1"/>
  <c r="Q68" i="1"/>
  <c r="J68" i="1"/>
  <c r="N68" i="1" s="1"/>
  <c r="O68" i="1" s="1"/>
  <c r="P68" i="1" s="1"/>
  <c r="R68" i="1" s="1"/>
  <c r="T68" i="1" s="1"/>
  <c r="S67" i="1"/>
  <c r="Q67" i="1"/>
  <c r="J67" i="1"/>
  <c r="N67" i="1" s="1"/>
  <c r="O67" i="1" s="1"/>
  <c r="P67" i="1" s="1"/>
  <c r="R67" i="1" s="1"/>
  <c r="T67" i="1" s="1"/>
  <c r="S66" i="1"/>
  <c r="Q66" i="1"/>
  <c r="J66" i="1"/>
  <c r="N66" i="1" s="1"/>
  <c r="O66" i="1" s="1"/>
  <c r="P66" i="1" s="1"/>
  <c r="R66" i="1" s="1"/>
  <c r="T66" i="1" s="1"/>
  <c r="S65" i="1"/>
  <c r="Q65" i="1"/>
  <c r="J65" i="1"/>
  <c r="N65" i="1" s="1"/>
  <c r="O65" i="1" s="1"/>
  <c r="P65" i="1" s="1"/>
  <c r="R65" i="1" s="1"/>
  <c r="T65" i="1" s="1"/>
  <c r="L64" i="1"/>
  <c r="S64" i="1" s="1"/>
  <c r="S63" i="1"/>
  <c r="Q63" i="1"/>
  <c r="N63" i="1"/>
  <c r="O63" i="1" s="1"/>
  <c r="P63" i="1" s="1"/>
  <c r="R63" i="1" s="1"/>
  <c r="T63" i="1" s="1"/>
  <c r="J63" i="1"/>
  <c r="S62" i="1"/>
  <c r="Q62" i="1"/>
  <c r="N62" i="1"/>
  <c r="O62" i="1" s="1"/>
  <c r="P62" i="1" s="1"/>
  <c r="R62" i="1" s="1"/>
  <c r="T62" i="1" s="1"/>
  <c r="J62" i="1"/>
  <c r="L61" i="1"/>
  <c r="S61" i="1" s="1"/>
  <c r="J61" i="1"/>
  <c r="N61" i="1" s="1"/>
  <c r="O61" i="1" s="1"/>
  <c r="P61" i="1" s="1"/>
  <c r="S60" i="1"/>
  <c r="Q60" i="1"/>
  <c r="J60" i="1"/>
  <c r="N60" i="1" s="1"/>
  <c r="O60" i="1" s="1"/>
  <c r="P60" i="1" s="1"/>
  <c r="R60" i="1" s="1"/>
  <c r="T60" i="1" s="1"/>
  <c r="S59" i="1"/>
  <c r="Q59" i="1"/>
  <c r="J59" i="1"/>
  <c r="N59" i="1" s="1"/>
  <c r="O59" i="1" s="1"/>
  <c r="P59" i="1" s="1"/>
  <c r="R59" i="1" s="1"/>
  <c r="T59" i="1" s="1"/>
  <c r="S58" i="1"/>
  <c r="Q58" i="1"/>
  <c r="J58" i="1"/>
  <c r="N58" i="1" s="1"/>
  <c r="O58" i="1" s="1"/>
  <c r="P58" i="1" s="1"/>
  <c r="R58" i="1" s="1"/>
  <c r="T58" i="1" s="1"/>
  <c r="C58" i="1"/>
  <c r="C151" i="1" s="1"/>
  <c r="S57" i="1"/>
  <c r="Q57" i="1"/>
  <c r="N57" i="1"/>
  <c r="O57" i="1" s="1"/>
  <c r="P57" i="1" s="1"/>
  <c r="R57" i="1" s="1"/>
  <c r="T57" i="1" s="1"/>
  <c r="J57" i="1"/>
  <c r="S56" i="1"/>
  <c r="Q56" i="1"/>
  <c r="N56" i="1"/>
  <c r="O56" i="1" s="1"/>
  <c r="P56" i="1" s="1"/>
  <c r="R56" i="1" s="1"/>
  <c r="T56" i="1" s="1"/>
  <c r="J56" i="1"/>
  <c r="S54" i="1"/>
  <c r="Q54" i="1"/>
  <c r="N54" i="1"/>
  <c r="O54" i="1" s="1"/>
  <c r="P54" i="1" s="1"/>
  <c r="R54" i="1" s="1"/>
  <c r="T54" i="1" s="1"/>
  <c r="J54" i="1"/>
  <c r="S53" i="1"/>
  <c r="Q53" i="1"/>
  <c r="N53" i="1"/>
  <c r="O53" i="1" s="1"/>
  <c r="P53" i="1" s="1"/>
  <c r="R53" i="1" s="1"/>
  <c r="T53" i="1" s="1"/>
  <c r="J53" i="1"/>
  <c r="S52" i="1"/>
  <c r="Q52" i="1"/>
  <c r="N52" i="1"/>
  <c r="O52" i="1" s="1"/>
  <c r="P52" i="1" s="1"/>
  <c r="R52" i="1" s="1"/>
  <c r="T52" i="1" s="1"/>
  <c r="J52" i="1"/>
  <c r="S51" i="1"/>
  <c r="Q51" i="1"/>
  <c r="N51" i="1"/>
  <c r="O51" i="1" s="1"/>
  <c r="P51" i="1" s="1"/>
  <c r="R51" i="1" s="1"/>
  <c r="T51" i="1" s="1"/>
  <c r="J51" i="1"/>
  <c r="S50" i="1"/>
  <c r="Q50" i="1"/>
  <c r="N50" i="1"/>
  <c r="O50" i="1" s="1"/>
  <c r="P50" i="1" s="1"/>
  <c r="R50" i="1" s="1"/>
  <c r="T50" i="1" s="1"/>
  <c r="J50" i="1"/>
  <c r="S49" i="1"/>
  <c r="Q49" i="1"/>
  <c r="N49" i="1"/>
  <c r="O49" i="1" s="1"/>
  <c r="P49" i="1" s="1"/>
  <c r="R49" i="1" s="1"/>
  <c r="T49" i="1" s="1"/>
  <c r="J49" i="1"/>
  <c r="S48" i="1"/>
  <c r="Q48" i="1"/>
  <c r="N48" i="1"/>
  <c r="O48" i="1" s="1"/>
  <c r="P48" i="1" s="1"/>
  <c r="R48" i="1" s="1"/>
  <c r="T48" i="1" s="1"/>
  <c r="J48" i="1"/>
  <c r="S47" i="1"/>
  <c r="Q47" i="1"/>
  <c r="N47" i="1"/>
  <c r="O47" i="1" s="1"/>
  <c r="P47" i="1" s="1"/>
  <c r="R47" i="1" s="1"/>
  <c r="T47" i="1" s="1"/>
  <c r="J47" i="1"/>
  <c r="S46" i="1"/>
  <c r="Q46" i="1"/>
  <c r="N46" i="1"/>
  <c r="O46" i="1" s="1"/>
  <c r="P46" i="1" s="1"/>
  <c r="R46" i="1" s="1"/>
  <c r="T46" i="1" s="1"/>
  <c r="J46" i="1"/>
  <c r="S45" i="1"/>
  <c r="Q45" i="1"/>
  <c r="N45" i="1"/>
  <c r="O45" i="1" s="1"/>
  <c r="P45" i="1" s="1"/>
  <c r="R45" i="1" s="1"/>
  <c r="T45" i="1" s="1"/>
  <c r="J45" i="1"/>
  <c r="S44" i="1"/>
  <c r="Q44" i="1"/>
  <c r="N44" i="1"/>
  <c r="O44" i="1" s="1"/>
  <c r="P44" i="1" s="1"/>
  <c r="R44" i="1" s="1"/>
  <c r="T44" i="1" s="1"/>
  <c r="J44" i="1"/>
  <c r="S43" i="1"/>
  <c r="Q43" i="1"/>
  <c r="N43" i="1"/>
  <c r="O43" i="1" s="1"/>
  <c r="P43" i="1" s="1"/>
  <c r="R43" i="1" s="1"/>
  <c r="T43" i="1" s="1"/>
  <c r="J43" i="1"/>
  <c r="S42" i="1"/>
  <c r="Q42" i="1"/>
  <c r="N42" i="1"/>
  <c r="O42" i="1" s="1"/>
  <c r="P42" i="1" s="1"/>
  <c r="R42" i="1" s="1"/>
  <c r="T42" i="1" s="1"/>
  <c r="J42" i="1"/>
  <c r="S41" i="1"/>
  <c r="Q41" i="1"/>
  <c r="N41" i="1"/>
  <c r="O41" i="1" s="1"/>
  <c r="P41" i="1" s="1"/>
  <c r="R41" i="1" s="1"/>
  <c r="T41" i="1" s="1"/>
  <c r="J41" i="1"/>
  <c r="L40" i="1"/>
  <c r="S40" i="1" s="1"/>
  <c r="J40" i="1"/>
  <c r="N40" i="1" s="1"/>
  <c r="O40" i="1" s="1"/>
  <c r="P40" i="1" s="1"/>
  <c r="S39" i="1"/>
  <c r="Q39" i="1"/>
  <c r="J39" i="1"/>
  <c r="N39" i="1" s="1"/>
  <c r="O39" i="1" s="1"/>
  <c r="P39" i="1" s="1"/>
  <c r="R39" i="1" s="1"/>
  <c r="T39" i="1" s="1"/>
  <c r="S38" i="1"/>
  <c r="Q38" i="1"/>
  <c r="J38" i="1"/>
  <c r="N38" i="1" s="1"/>
  <c r="O38" i="1" s="1"/>
  <c r="P38" i="1" s="1"/>
  <c r="R38" i="1" s="1"/>
  <c r="T38" i="1" s="1"/>
  <c r="S36" i="1"/>
  <c r="Q36" i="1"/>
  <c r="J36" i="1"/>
  <c r="N36" i="1" s="1"/>
  <c r="O36" i="1" s="1"/>
  <c r="P36" i="1" s="1"/>
  <c r="R36" i="1" s="1"/>
  <c r="T36" i="1" s="1"/>
  <c r="S34" i="1"/>
  <c r="Q34" i="1"/>
  <c r="J34" i="1"/>
  <c r="N34" i="1" s="1"/>
  <c r="O34" i="1" s="1"/>
  <c r="P34" i="1" s="1"/>
  <c r="R34" i="1" s="1"/>
  <c r="T34" i="1" s="1"/>
  <c r="S33" i="1"/>
  <c r="Q33" i="1"/>
  <c r="J33" i="1"/>
  <c r="N33" i="1" s="1"/>
  <c r="O33" i="1" s="1"/>
  <c r="P33" i="1" s="1"/>
  <c r="R33" i="1" s="1"/>
  <c r="T33" i="1" s="1"/>
  <c r="S32" i="1"/>
  <c r="Q32" i="1"/>
  <c r="J32" i="1"/>
  <c r="N32" i="1" s="1"/>
  <c r="O32" i="1" s="1"/>
  <c r="P32" i="1" s="1"/>
  <c r="R32" i="1" s="1"/>
  <c r="T32" i="1" s="1"/>
  <c r="S31" i="1"/>
  <c r="Q31" i="1"/>
  <c r="J31" i="1"/>
  <c r="N31" i="1" s="1"/>
  <c r="O31" i="1" s="1"/>
  <c r="P31" i="1" s="1"/>
  <c r="R31" i="1" s="1"/>
  <c r="T31" i="1" s="1"/>
  <c r="L30" i="1"/>
  <c r="S30" i="1" s="1"/>
  <c r="S29" i="1"/>
  <c r="Q29" i="1"/>
  <c r="N29" i="1"/>
  <c r="O29" i="1" s="1"/>
  <c r="P29" i="1" s="1"/>
  <c r="R29" i="1" s="1"/>
  <c r="T29" i="1" s="1"/>
  <c r="J29" i="1"/>
  <c r="S27" i="1"/>
  <c r="Q27" i="1"/>
  <c r="N27" i="1"/>
  <c r="O27" i="1" s="1"/>
  <c r="P27" i="1" s="1"/>
  <c r="R27" i="1" s="1"/>
  <c r="T27" i="1" s="1"/>
  <c r="J27" i="1"/>
  <c r="S26" i="1"/>
  <c r="Q26" i="1"/>
  <c r="N26" i="1"/>
  <c r="O26" i="1" s="1"/>
  <c r="P26" i="1" s="1"/>
  <c r="R26" i="1" s="1"/>
  <c r="T26" i="1" s="1"/>
  <c r="J26" i="1"/>
  <c r="S25" i="1"/>
  <c r="Q25" i="1"/>
  <c r="N25" i="1"/>
  <c r="O25" i="1" s="1"/>
  <c r="P25" i="1" s="1"/>
  <c r="R25" i="1" s="1"/>
  <c r="T25" i="1" s="1"/>
  <c r="J25" i="1"/>
  <c r="S24" i="1"/>
  <c r="Q24" i="1"/>
  <c r="N24" i="1"/>
  <c r="O24" i="1" s="1"/>
  <c r="P24" i="1" s="1"/>
  <c r="R24" i="1" s="1"/>
  <c r="T24" i="1" s="1"/>
  <c r="J24" i="1"/>
  <c r="S23" i="1"/>
  <c r="Q23" i="1"/>
  <c r="N23" i="1"/>
  <c r="O23" i="1" s="1"/>
  <c r="P23" i="1" s="1"/>
  <c r="R23" i="1" s="1"/>
  <c r="T23" i="1" s="1"/>
  <c r="J23" i="1"/>
  <c r="L22" i="1"/>
  <c r="L151" i="1" s="1"/>
  <c r="J22" i="1"/>
  <c r="N22" i="1" s="1"/>
  <c r="O22" i="1" s="1"/>
  <c r="P22" i="1" s="1"/>
  <c r="S20" i="1"/>
  <c r="Q20" i="1"/>
  <c r="J20" i="1"/>
  <c r="N20" i="1" s="1"/>
  <c r="O20" i="1" s="1"/>
  <c r="P20" i="1" s="1"/>
  <c r="R20" i="1" s="1"/>
  <c r="T20" i="1" s="1"/>
  <c r="S19" i="1"/>
  <c r="Q19" i="1"/>
  <c r="J19" i="1"/>
  <c r="N19" i="1" s="1"/>
  <c r="O19" i="1" s="1"/>
  <c r="P19" i="1" s="1"/>
  <c r="R19" i="1" s="1"/>
  <c r="T19" i="1" s="1"/>
  <c r="S18" i="1"/>
  <c r="Q18" i="1"/>
  <c r="J18" i="1"/>
  <c r="N18" i="1" s="1"/>
  <c r="O18" i="1" s="1"/>
  <c r="P18" i="1" s="1"/>
  <c r="R18" i="1" s="1"/>
  <c r="T18" i="1" s="1"/>
  <c r="S17" i="1"/>
  <c r="Q17" i="1"/>
  <c r="J17" i="1"/>
  <c r="N17" i="1" s="1"/>
  <c r="O17" i="1" s="1"/>
  <c r="P17" i="1" s="1"/>
  <c r="R17" i="1" s="1"/>
  <c r="T17" i="1" s="1"/>
  <c r="S16" i="1"/>
  <c r="Q16" i="1"/>
  <c r="J16" i="1"/>
  <c r="N16" i="1" s="1"/>
  <c r="O16" i="1" s="1"/>
  <c r="P16" i="1" s="1"/>
  <c r="R16" i="1" s="1"/>
  <c r="T16" i="1" s="1"/>
  <c r="S15" i="1"/>
  <c r="Q15" i="1"/>
  <c r="N15" i="1"/>
  <c r="O15" i="1" s="1"/>
  <c r="P15" i="1" s="1"/>
  <c r="R15" i="1" s="1"/>
  <c r="T15" i="1" s="1"/>
  <c r="J15" i="1"/>
  <c r="S14" i="1"/>
  <c r="Q14" i="1"/>
  <c r="N14" i="1"/>
  <c r="O14" i="1" s="1"/>
  <c r="P14" i="1" s="1"/>
  <c r="R14" i="1" s="1"/>
  <c r="T14" i="1" s="1"/>
  <c r="J14" i="1"/>
  <c r="S13" i="1"/>
  <c r="Q13" i="1"/>
  <c r="N13" i="1"/>
  <c r="O13" i="1" s="1"/>
  <c r="P13" i="1" s="1"/>
  <c r="R13" i="1" s="1"/>
  <c r="T13" i="1" s="1"/>
  <c r="J13" i="1"/>
  <c r="S11" i="1"/>
  <c r="Q11" i="1"/>
  <c r="N11" i="1"/>
  <c r="O11" i="1" s="1"/>
  <c r="P11" i="1" s="1"/>
  <c r="R11" i="1" s="1"/>
  <c r="T11" i="1" s="1"/>
  <c r="J11" i="1"/>
  <c r="S10" i="1"/>
  <c r="Q10" i="1"/>
  <c r="N10" i="1"/>
  <c r="O10" i="1" s="1"/>
  <c r="P10" i="1" s="1"/>
  <c r="R10" i="1" s="1"/>
  <c r="T10" i="1" s="1"/>
  <c r="J10" i="1"/>
  <c r="S9" i="1"/>
  <c r="Q9" i="1"/>
  <c r="N9" i="1"/>
  <c r="O9" i="1" s="1"/>
  <c r="P9" i="1" s="1"/>
  <c r="R9" i="1" s="1"/>
  <c r="T9" i="1" s="1"/>
  <c r="J9" i="1"/>
  <c r="S8" i="1"/>
  <c r="Q8" i="1"/>
  <c r="N8" i="1"/>
  <c r="O8" i="1" s="1"/>
  <c r="J8" i="1"/>
  <c r="P8" i="1" l="1"/>
  <c r="Q22" i="1"/>
  <c r="Q151" i="1" s="1"/>
  <c r="S22" i="1"/>
  <c r="S151" i="1" s="1"/>
  <c r="J30" i="1"/>
  <c r="N30" i="1" s="1"/>
  <c r="O30" i="1" s="1"/>
  <c r="P30" i="1" s="1"/>
  <c r="Q40" i="1"/>
  <c r="R40" i="1" s="1"/>
  <c r="T40" i="1" s="1"/>
  <c r="Q61" i="1"/>
  <c r="R61" i="1" s="1"/>
  <c r="T61" i="1" s="1"/>
  <c r="J64" i="1"/>
  <c r="N64" i="1" s="1"/>
  <c r="O64" i="1" s="1"/>
  <c r="P64" i="1" s="1"/>
  <c r="Q74" i="1"/>
  <c r="R74" i="1" s="1"/>
  <c r="T74" i="1" s="1"/>
  <c r="J75" i="1"/>
  <c r="N75" i="1" s="1"/>
  <c r="O75" i="1" s="1"/>
  <c r="P75" i="1" s="1"/>
  <c r="Q76" i="1"/>
  <c r="R76" i="1" s="1"/>
  <c r="T76" i="1" s="1"/>
  <c r="J78" i="1"/>
  <c r="N78" i="1" s="1"/>
  <c r="O78" i="1" s="1"/>
  <c r="P78" i="1" s="1"/>
  <c r="R78" i="1" s="1"/>
  <c r="T78" i="1" s="1"/>
  <c r="Q79" i="1"/>
  <c r="R79" i="1" s="1"/>
  <c r="T79" i="1" s="1"/>
  <c r="J83" i="1"/>
  <c r="N83" i="1" s="1"/>
  <c r="O83" i="1" s="1"/>
  <c r="P83" i="1" s="1"/>
  <c r="Q30" i="1"/>
  <c r="Q64" i="1"/>
  <c r="Q75" i="1"/>
  <c r="Q78" i="1"/>
  <c r="Q83" i="1"/>
  <c r="J99" i="1"/>
  <c r="N99" i="1" s="1"/>
  <c r="O99" i="1" s="1"/>
  <c r="P99" i="1" s="1"/>
  <c r="Q101" i="1"/>
  <c r="R101" i="1" s="1"/>
  <c r="T101" i="1" s="1"/>
  <c r="J104" i="1"/>
  <c r="N104" i="1" s="1"/>
  <c r="O104" i="1" s="1"/>
  <c r="P104" i="1" s="1"/>
  <c r="Q106" i="1"/>
  <c r="R106" i="1" s="1"/>
  <c r="T106" i="1" s="1"/>
  <c r="J110" i="1"/>
  <c r="N110" i="1" s="1"/>
  <c r="O110" i="1" s="1"/>
  <c r="P110" i="1" s="1"/>
  <c r="Q114" i="1"/>
  <c r="R114" i="1" s="1"/>
  <c r="T114" i="1" s="1"/>
  <c r="J115" i="1"/>
  <c r="N115" i="1" s="1"/>
  <c r="O115" i="1" s="1"/>
  <c r="P115" i="1" s="1"/>
  <c r="Q99" i="1"/>
  <c r="Q104" i="1"/>
  <c r="Q110" i="1"/>
  <c r="Q115" i="1"/>
  <c r="Q129" i="1"/>
  <c r="R129" i="1" s="1"/>
  <c r="T129" i="1" s="1"/>
  <c r="J137" i="1"/>
  <c r="N137" i="1" s="1"/>
  <c r="O137" i="1" s="1"/>
  <c r="P137" i="1" s="1"/>
  <c r="R137" i="1" s="1"/>
  <c r="T137" i="1" s="1"/>
  <c r="Q143" i="1"/>
  <c r="R143" i="1" s="1"/>
  <c r="T143" i="1" s="1"/>
  <c r="J149" i="1"/>
  <c r="N149" i="1" s="1"/>
  <c r="O149" i="1" s="1"/>
  <c r="P149" i="1" s="1"/>
  <c r="Q137" i="1"/>
  <c r="Q149" i="1"/>
  <c r="R83" i="1" l="1"/>
  <c r="T83" i="1" s="1"/>
  <c r="R75" i="1"/>
  <c r="T75" i="1" s="1"/>
  <c r="R64" i="1"/>
  <c r="T64" i="1" s="1"/>
  <c r="N151" i="1"/>
  <c r="R22" i="1"/>
  <c r="T22" i="1" s="1"/>
  <c r="P151" i="1"/>
  <c r="R8" i="1"/>
  <c r="R149" i="1"/>
  <c r="T149" i="1" s="1"/>
  <c r="R115" i="1"/>
  <c r="T115" i="1" s="1"/>
  <c r="R110" i="1"/>
  <c r="T110" i="1" s="1"/>
  <c r="R104" i="1"/>
  <c r="T104" i="1" s="1"/>
  <c r="R99" i="1"/>
  <c r="T99" i="1" s="1"/>
  <c r="R30" i="1"/>
  <c r="T30" i="1" s="1"/>
  <c r="J151" i="1"/>
  <c r="O151" i="1"/>
  <c r="R151" i="1" l="1"/>
  <c r="T8" i="1"/>
  <c r="T151" i="1" s="1"/>
  <c r="C152" i="1"/>
</calcChain>
</file>

<file path=xl/sharedStrings.xml><?xml version="1.0" encoding="utf-8"?>
<sst xmlns="http://schemas.openxmlformats.org/spreadsheetml/2006/main" count="255" uniqueCount="215">
  <si>
    <t xml:space="preserve">                 SỞ Y TẾ NGHỆ AN </t>
  </si>
  <si>
    <t>CỘNG HÒA XÃ HỘI CHỦ NGHĨA VIỆT NAM</t>
  </si>
  <si>
    <t>TRUNG TÂM Y TẾ HUYỆN QUỲ CHÂU</t>
  </si>
  <si>
    <t>Độc lập - Tự do - Hạnh phúc</t>
  </si>
  <si>
    <t>DANH SÁCH THANH TOÁN TIỀN LƯƠNG VÀ PHỤ CẤP - TRUNG TÂM Y TẾ - THÁNG 01 NĂM 2019</t>
  </si>
  <si>
    <t>TT</t>
  </si>
  <si>
    <t>Họ và tên</t>
  </si>
  <si>
    <t>Hệ số lương</t>
  </si>
  <si>
    <t>Phụ cấp tính theo hệ số lương</t>
  </si>
  <si>
    <t>Tổng cộng hệ số và phụ cấp</t>
  </si>
  <si>
    <t>Tiền lương và phụ cấp</t>
  </si>
  <si>
    <t>Các khoản đóng góp: 1,5% BHYT, 8% BHXH, 1%BNTN</t>
  </si>
  <si>
    <t>Tiền lương
trong tháng</t>
  </si>
  <si>
    <t>Trừ 1% Công đoàn phí</t>
  </si>
  <si>
    <t>Lương còn được nhận trong tháng</t>
  </si>
  <si>
    <t>GHI CHÚ</t>
  </si>
  <si>
    <t>Chức vụ</t>
  </si>
  <si>
    <t>Khu vực</t>
  </si>
  <si>
    <t xml:space="preserve">Trách nhiệm </t>
  </si>
  <si>
    <t>Độc hại</t>
  </si>
  <si>
    <t>Lưu động</t>
  </si>
  <si>
    <t>Ưu đãi</t>
  </si>
  <si>
    <t>Vượt khung</t>
  </si>
  <si>
    <t>Cấp ủy</t>
  </si>
  <si>
    <t>Cộng phụ cấp</t>
  </si>
  <si>
    <t>%</t>
  </si>
  <si>
    <t>Hệ số</t>
  </si>
  <si>
    <t>I</t>
  </si>
  <si>
    <t>Ban giám đốc</t>
  </si>
  <si>
    <t>Đặng Tân Minh</t>
  </si>
  <si>
    <t>Lô Thanh Quý</t>
  </si>
  <si>
    <t>Vy Văn Thắng</t>
  </si>
  <si>
    <t>Hệ Dự phòng. Hưởng Phụ cấp Lưu động 0,4 và Độc hại 0,2.</t>
  </si>
  <si>
    <t>Hoàng Anh Hiệp</t>
  </si>
  <si>
    <t>II</t>
  </si>
  <si>
    <t>Phòng Tài vụ - Kế toán</t>
  </si>
  <si>
    <t>Lê Hữu Ngọc</t>
  </si>
  <si>
    <t>Đinh Ngọc Khiêm</t>
  </si>
  <si>
    <t xml:space="preserve"> Căn cứ theo Quyết định chuyển vị trí việc làm chuyển sang Hệ điều trị.</t>
  </si>
  <si>
    <t>Vi Thị Hồng Bé</t>
  </si>
  <si>
    <t>Đặng Thị Ninh</t>
  </si>
  <si>
    <t>Trương Đỗ Mỹ</t>
  </si>
  <si>
    <t>Lang Thi Hồng Lan</t>
  </si>
  <si>
    <t>Nguyễn Thị Ngọc Hạnh</t>
  </si>
  <si>
    <t>Nguyễn Tiến Mạnh</t>
  </si>
  <si>
    <t>III</t>
  </si>
  <si>
    <t>Phòng Tổ chức - Hành chính</t>
  </si>
  <si>
    <t>Phan Bá Lịch</t>
  </si>
  <si>
    <t>Lương Việt Khoa</t>
  </si>
  <si>
    <t xml:space="preserve">Phạm Đình Thuần </t>
  </si>
  <si>
    <t>Vi Văn Nhất</t>
  </si>
  <si>
    <t>Đậu Phi Trường</t>
  </si>
  <si>
    <t>Vi Hữu Đức</t>
  </si>
  <si>
    <t>Bổ sung Phụ cấp độc hại 0,2 từ 1/2019.</t>
  </si>
  <si>
    <t>IV</t>
  </si>
  <si>
    <t>Phòng Kế hoạch nghiệp vụ</t>
  </si>
  <si>
    <t>Hà Văn Hải</t>
  </si>
  <si>
    <t>Trần Thị Hương</t>
  </si>
  <si>
    <t>Hồ Thị Thanh</t>
  </si>
  <si>
    <t>Lê Thị Hồng Thắm</t>
  </si>
  <si>
    <t xml:space="preserve"> Đi học giảm Phụ cấp khu vực, ưu đãi</t>
  </si>
  <si>
    <t>Đinh Thị Thu Trang</t>
  </si>
  <si>
    <t>Mạc Thành Linh</t>
  </si>
  <si>
    <t>V</t>
  </si>
  <si>
    <t>Phòng Điều dưỡng</t>
  </si>
  <si>
    <t>Sầm Thị Hà</t>
  </si>
  <si>
    <t>VI</t>
  </si>
  <si>
    <t>Khoa Nội - Nhi - Lây Tổng hợp</t>
  </si>
  <si>
    <t>Lang Thị Nga</t>
  </si>
  <si>
    <t>Lương Thị Ngọc Ánh</t>
  </si>
  <si>
    <t>Lương Thị Lan</t>
  </si>
  <si>
    <t>Quang Thị Yến</t>
  </si>
  <si>
    <t>Nguyễn Thị Mai</t>
  </si>
  <si>
    <t>Vi Thị Nang</t>
  </si>
  <si>
    <t>Lữ Thị Ly</t>
  </si>
  <si>
    <t>Trương Trung Hiếu</t>
  </si>
  <si>
    <t>Lương Thị Bích Thủy</t>
  </si>
  <si>
    <t xml:space="preserve"> Bổ sung Phụ cấp độc hại 0,4 từ 1/2019.</t>
  </si>
  <si>
    <t>Lim Thị Phương Thảo</t>
  </si>
  <si>
    <t>Nguyễn Thị Thỏa</t>
  </si>
  <si>
    <t>Phạm Thị Thủy</t>
  </si>
  <si>
    <t>Trần Anh Tuấn</t>
  </si>
  <si>
    <t>Lương Thị Tuyến</t>
  </si>
  <si>
    <t>Lê Thị Hải</t>
  </si>
  <si>
    <t>Lương Thị Nhã</t>
  </si>
  <si>
    <t>Lang Thị Trúc Phương</t>
  </si>
  <si>
    <t>VII</t>
  </si>
  <si>
    <t>Khoa Ngoại tổng hợp</t>
  </si>
  <si>
    <t>Lương Văn Thuỷ</t>
  </si>
  <si>
    <t xml:space="preserve"> Đi học giảm Phụ cấp khu vực, ưu đãi, chức vụ, độc hại, trách nhiệm.</t>
  </si>
  <si>
    <t>Lê Việt Thắng</t>
  </si>
  <si>
    <t>Tống Thị Mỹ Châu</t>
  </si>
  <si>
    <t>Lô Thanh Ngọc</t>
  </si>
  <si>
    <t xml:space="preserve"> Bổ sung Phụ cấp độc hại 0,2. Phụ cấp ưu đãi 50% từ 1/2019.</t>
  </si>
  <si>
    <t>Hủn Vi Thành</t>
  </si>
  <si>
    <t xml:space="preserve"> Đi học giảm Phụ cấp khu vực, ưu đãi.</t>
  </si>
  <si>
    <t>Vy Thị Vinh</t>
  </si>
  <si>
    <t>Vy Thị Danh</t>
  </si>
  <si>
    <t>Lương Thị Tuyết</t>
  </si>
  <si>
    <t>Tống Thị Oanh</t>
  </si>
  <si>
    <t>Châu Minh Cương</t>
  </si>
  <si>
    <t>Lê Thị Hoài</t>
  </si>
  <si>
    <t>Lê Thị Thu Huyền</t>
  </si>
  <si>
    <t>Mạc Thị Yến</t>
  </si>
  <si>
    <t>Lương Anh Sơn</t>
  </si>
  <si>
    <t>Nguyễn Văn Hiếu</t>
  </si>
  <si>
    <t>Nguyễn Thị Phương</t>
  </si>
  <si>
    <t>VIII</t>
  </si>
  <si>
    <t>Khoa Chăm sóc SKSS</t>
  </si>
  <si>
    <t>Nguyễn Thị Khuyên</t>
  </si>
  <si>
    <t xml:space="preserve">Nguyễn Thị Bích Vân </t>
  </si>
  <si>
    <t>Hệ Dự phòng. Hưởng Phụ cấp Ưu Đãi 0,4 và Độc hại 0,2.</t>
  </si>
  <si>
    <t>Lương Thị Thu</t>
  </si>
  <si>
    <t>Đinh Thị Hạnh</t>
  </si>
  <si>
    <t>Lang Thị Kiều</t>
  </si>
  <si>
    <t xml:space="preserve">Trần Thị Thu </t>
  </si>
  <si>
    <t>Hoàng Thị Hường</t>
  </si>
  <si>
    <t>Hoàng Thị Tuyết</t>
  </si>
  <si>
    <t>IX</t>
  </si>
  <si>
    <t>Khoa y học cổ truyền</t>
  </si>
  <si>
    <t>Vi Văn Chung</t>
  </si>
  <si>
    <t>Lang Thị Thu</t>
  </si>
  <si>
    <t>Lang Thị Hà</t>
  </si>
  <si>
    <t>Lý Thị Nhung</t>
  </si>
  <si>
    <t>Lô Thị Phương</t>
  </si>
  <si>
    <t>Hồ Thị Thuỷ</t>
  </si>
  <si>
    <t>Lang Văn Duy</t>
  </si>
  <si>
    <t>Vi Văn Ngọc</t>
  </si>
  <si>
    <t>X</t>
  </si>
  <si>
    <t>Khoa khám bệnh</t>
  </si>
  <si>
    <t>Vi Thị Xuân</t>
  </si>
  <si>
    <t>Lương Xuân Quỳnh</t>
  </si>
  <si>
    <t>Vi Thi Hương</t>
  </si>
  <si>
    <t>Trần Thị Thúy Ngân</t>
  </si>
  <si>
    <t>Nghỉ sinh cắt lương hưởng chế độ BHXH. ( Cắt lương Tháng 11,12/2018 và 1,2,3,4/2019 )</t>
  </si>
  <si>
    <t>Nguyễn Tuấn Anh</t>
  </si>
  <si>
    <t>Phạm Đức Anh</t>
  </si>
  <si>
    <t>Cao Văn Khánh</t>
  </si>
  <si>
    <t>Vi Thị Hải Hậu</t>
  </si>
  <si>
    <t>Lang Thị Chiến</t>
  </si>
  <si>
    <t>Vi Thị Lan</t>
  </si>
  <si>
    <t>Lê Thị Nga</t>
  </si>
  <si>
    <t>Lữ Thị Thuận</t>
  </si>
  <si>
    <t>Nguyễn Thành Chung</t>
  </si>
  <si>
    <t>Lang Thị Hoa</t>
  </si>
  <si>
    <t>XI</t>
  </si>
  <si>
    <t>Khoa Cận lâm sàng</t>
  </si>
  <si>
    <t>Từ Thị Hường</t>
  </si>
  <si>
    <t>Lương Văn Thuơng</t>
  </si>
  <si>
    <t>Phan Thị Hải Yến</t>
  </si>
  <si>
    <t>Trần Văn Chung</t>
  </si>
  <si>
    <t>Hoàng Thị Lập</t>
  </si>
  <si>
    <t>Lô Thị Mơ</t>
  </si>
  <si>
    <t>Nguyễn Đình Phùng</t>
  </si>
  <si>
    <t>Lò Thị Mai</t>
  </si>
  <si>
    <t>Lang Văn Thuận</t>
  </si>
  <si>
    <t>Đậu Thị Hương</t>
  </si>
  <si>
    <t>Vi Thị Hải</t>
  </si>
  <si>
    <t xml:space="preserve">Cao Thị Huyền </t>
  </si>
  <si>
    <t>Vi Nam Đông</t>
  </si>
  <si>
    <t>XII</t>
  </si>
  <si>
    <t>Khoa Dược</t>
  </si>
  <si>
    <t>Phan Thị Lài</t>
  </si>
  <si>
    <t>Trần Thức Huy</t>
  </si>
  <si>
    <t>Tống Thị Cúc</t>
  </si>
  <si>
    <t>Nguyễn Như Ngọc</t>
  </si>
  <si>
    <t>Lữ Thị Minh</t>
  </si>
  <si>
    <t>Thái Thị Hải Anh</t>
  </si>
  <si>
    <t>Nguyễn Thị Tùy</t>
  </si>
  <si>
    <t>XIII</t>
  </si>
  <si>
    <t>Điều trị Methadone</t>
  </si>
  <si>
    <t>Nguyễn Tiến Dũng</t>
  </si>
  <si>
    <t xml:space="preserve"> Trưởng khoa Methadone. Bổ sung 0,4 độc hại. Hiện tại đang Tăng cường hỗ trợ chuyên môn tại Khoa Nội.</t>
  </si>
  <si>
    <t>Sầm Thị Giang</t>
  </si>
  <si>
    <t xml:space="preserve"> Bổ sung 0,4 độc hại</t>
  </si>
  <si>
    <t>Nguyễn Thị Thu Hoài</t>
  </si>
  <si>
    <t>Lô Thị Tâm</t>
  </si>
  <si>
    <t>Hoàng Anh Trung</t>
  </si>
  <si>
    <t xml:space="preserve"> Căn cứ theo Quyết định chuyển vị trí việc làm chuyển sang Hệ điều trị. Khoa Methadone.</t>
  </si>
  <si>
    <t>Khoa Kiểm soát dịch - HIV</t>
  </si>
  <si>
    <t>Tống Thị Hằng</t>
  </si>
  <si>
    <t>Nguyễn Thị Trang Nhung</t>
  </si>
  <si>
    <t xml:space="preserve"> Hệ Dự phòng. Đang Nghỉ sinh cắt lương hưởng chế độ BHXH. ( Cắt lương Tháng 11,12/2018 và 1,2,3,4/2019 )</t>
  </si>
  <si>
    <t>Sầm Thị Nga</t>
  </si>
  <si>
    <t>Vi Thị Tư</t>
  </si>
  <si>
    <t>Nguyễn Trọng Khánh</t>
  </si>
  <si>
    <t>Vi Thị Bốn</t>
  </si>
  <si>
    <t>Hệ Dự phòng. Thay chuyên môn Đ/c Lô Thị Thu trong thời gian nghỉ sinh tháng 1 -6 . Hưởng ưu đãi 70%.</t>
  </si>
  <si>
    <t>Lê Thị Huệ</t>
  </si>
  <si>
    <t>Khoa Y tế công cộng</t>
  </si>
  <si>
    <t xml:space="preserve">Lang Thị Hồng </t>
  </si>
  <si>
    <t>Phan Xuân Đức</t>
  </si>
  <si>
    <t>Lô Thị Thu</t>
  </si>
  <si>
    <t>Hệ Dự phòng. Đang Nghỉ sinh cắt lương hưởng chế độ BHXH. ( Cắt lương Tháng 1-6/2019 )</t>
  </si>
  <si>
    <t>Lương Thị Loan</t>
  </si>
  <si>
    <t xml:space="preserve"> Hệ Dự phòng. Thuộc Khoa Y tế Công cộng. Hiện tại Điều động giúp việc cho Phòng Kế Hoạch.</t>
  </si>
  <si>
    <t>Khoa An toàn VSTP</t>
  </si>
  <si>
    <t xml:space="preserve">Lô Thanh Hương </t>
  </si>
  <si>
    <t>Hệ Dự phòng. Trưởng khoa An toàn VSTP. Hiện tại đang Điều động giúp việc cho Khoa Methadone.</t>
  </si>
  <si>
    <t xml:space="preserve">Trương Thanh Tâm </t>
  </si>
  <si>
    <t>Hoàng Thị Lệ</t>
  </si>
  <si>
    <t>Hệ Dự phòng. Hiện đã đi làm. Cắt bù 1 tháng lương đã trả tháng đầu nghỉ sinh chưa cắt. Hưởng chế độ BHXH.</t>
  </si>
  <si>
    <t>TỔNG CỘNG (I+II):</t>
  </si>
  <si>
    <t>Tiền ghi bằng chữ:</t>
  </si>
  <si>
    <t>Quỳ châu, ngày 17 tháng 1 năm 2019</t>
  </si>
  <si>
    <t xml:space="preserve">NGƯỜI LẬP BIỂU </t>
  </si>
  <si>
    <t xml:space="preserve">KẾ TOÁN TRƯỞNG </t>
  </si>
  <si>
    <t xml:space="preserve">THỦ TRƯỞNG ĐƠN VỊ </t>
  </si>
  <si>
    <t xml:space="preserve">Lê Hữu Ngọc </t>
  </si>
  <si>
    <t xml:space="preserve">Đặng Tân Minh </t>
  </si>
  <si>
    <t xml:space="preserve"> Bổ sung Phụ cấp độc hại 0,2 từ 1/2019.</t>
  </si>
  <si>
    <t xml:space="preserve"> Quyền trưởng khoa điều hành công việc hưởng Phụ cấp Chức vụ 0,4 . Bổ sung Phụ cấp độc hại 0,2 từ 1/2019.</t>
  </si>
  <si>
    <t xml:space="preserve"> Bổ sung Phụ cấp trách nhiệm 0,1 từ 1/2019.  Bổ sung Phụ cấp độc hại 0,2 từ 1/2019.</t>
  </si>
  <si>
    <t xml:space="preserve"> Bổ sung Phụ cấp Trách nhiệm 0,1 từ 1/2019.</t>
  </si>
  <si>
    <t xml:space="preserve"> Căn cứ theo Quyết định chuyển vị trí việc làm chuyển sang Hệ điều trị. Truy thu Phụ cấp Khu vực, ưu đãi thời gian đi học không cắt đã nhận.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</si>
</sst>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 #,##0_);_(* \(#,##0\);_(* &quot;-&quot;???_);_(@_)"/>
    <numFmt numFmtId="165" formatCode="0.000"/>
    <numFmt numFmtId="166" formatCode="_(* #,##0_);_(* \(#,##0\);_(* &quot;-&quot;??_);_(@_)"/>
    <numFmt numFmtId="167" formatCode="0.0"/>
    <numFmt numFmtId="168" formatCode="_(* #,##0.0_);_(* \(#,##0.0\);_(* &quot;-&quot;??_);_(@_)"/>
    <numFmt numFmtId="169" formatCode="0.0000"/>
    <numFmt numFmtId="170" formatCode="_(* #,##0.000_);_(* \(#,##0.000\);_(* &quot;-&quot;??_);_(@_)"/>
    <numFmt numFmtId="171" formatCode="_(* #,##0.00_);_(* \(#,##0.00\);_(* &quot;-&quot;??_);_(@_)"/>
    <numFmt numFmtId="172" formatCode="_(* #,##0.0000_);_(* \(#,##0.0000\);_(* &quot;-&quot;??_);_(@_)"/>
  </numFmts>
  <fonts count="19" x14ac:knownFonts="1">
    <font>
      <sz val="11"/>
      <color theme="1"/>
      <name val="Calibri"/>
      <family val="2"/>
      <charset val="163"/>
      <scheme val="minor"/>
    </font>
    <font>
      <sz val="11"/>
      <color theme="1"/>
      <name val="Calibri"/>
      <family val="2"/>
      <charset val="163"/>
      <scheme val="minor"/>
    </font>
    <font>
      <sz val="12"/>
      <name val=".VnTime"/>
      <family val="2"/>
    </font>
    <font>
      <b/>
      <sz val="12"/>
      <name val="Times New Roman"/>
      <family val="1"/>
    </font>
    <font>
      <sz val="12"/>
      <name val="Times New Roman"/>
      <family val="1"/>
    </font>
    <font>
      <b/>
      <sz val="8"/>
      <name val="Times New Roman"/>
      <family val="1"/>
    </font>
    <font>
      <b/>
      <sz val="14"/>
      <name val="Times New Roman"/>
      <family val="1"/>
    </font>
    <font>
      <sz val="8"/>
      <name val="Times New Roman"/>
      <family val="1"/>
    </font>
    <font>
      <b/>
      <sz val="8"/>
      <color rgb="FFC00000"/>
      <name val="Times New Roman"/>
      <family val="1"/>
    </font>
    <font>
      <sz val="10"/>
      <color rgb="FFC00000"/>
      <name val="Arial"/>
      <family val="2"/>
    </font>
    <font>
      <b/>
      <i/>
      <sz val="8"/>
      <name val="Times New Roman"/>
      <family val="1"/>
    </font>
    <font>
      <i/>
      <sz val="8"/>
      <name val="Times New Roman"/>
      <family val="1"/>
    </font>
    <font>
      <sz val="8"/>
      <name val="Arial"/>
      <family val="2"/>
    </font>
    <font>
      <sz val="8"/>
      <color rgb="FFC00000"/>
      <name val="Times New Roman"/>
      <family val="1"/>
    </font>
    <font>
      <b/>
      <sz val="7"/>
      <name val="Arial"/>
      <family val="2"/>
    </font>
    <font>
      <b/>
      <sz val="8"/>
      <name val=".VnArial NarrowH"/>
      <family val="2"/>
    </font>
    <font>
      <sz val="10"/>
      <name val="Arial"/>
      <family val="2"/>
    </font>
    <font>
      <sz val="8"/>
      <name val=".VnArial NarrowH"/>
      <family val="2"/>
    </font>
    <font>
      <sz val="8"/>
      <name val=".VnTime"/>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0"/>
        <bgColor indexed="64"/>
      </patternFill>
    </fill>
  </fills>
  <borders count="52">
    <border>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18">
    <xf numFmtId="0" fontId="0" fillId="0" borderId="0" xfId="0"/>
    <xf numFmtId="0" fontId="3" fillId="2" borderId="0" xfId="2" applyFont="1" applyFill="1" applyAlignment="1">
      <alignment horizontal="left"/>
    </xf>
    <xf numFmtId="0" fontId="3" fillId="0" borderId="0" xfId="2" applyFont="1"/>
    <xf numFmtId="0" fontId="4" fillId="0" borderId="0" xfId="2" applyFont="1"/>
    <xf numFmtId="0" fontId="4" fillId="2" borderId="0" xfId="2" applyFont="1" applyFill="1"/>
    <xf numFmtId="0" fontId="4" fillId="0" borderId="0" xfId="2" applyFont="1" applyFill="1" applyAlignment="1">
      <alignment horizontal="center"/>
    </xf>
    <xf numFmtId="0" fontId="4" fillId="2" borderId="0" xfId="2" applyFont="1" applyFill="1" applyAlignment="1">
      <alignment horizontal="center"/>
    </xf>
    <xf numFmtId="0" fontId="5" fillId="0" borderId="0" xfId="2" applyFont="1"/>
    <xf numFmtId="0" fontId="3" fillId="0" borderId="0" xfId="0" applyFont="1" applyAlignment="1">
      <alignment horizontal="center"/>
    </xf>
    <xf numFmtId="164" fontId="5" fillId="0" borderId="0" xfId="2" applyNumberFormat="1" applyFont="1" applyBorder="1"/>
    <xf numFmtId="0" fontId="5" fillId="0" borderId="0" xfId="2" applyFont="1" applyBorder="1"/>
    <xf numFmtId="2" fontId="3" fillId="2" borderId="0" xfId="2" applyNumberFormat="1" applyFont="1" applyFill="1" applyAlignment="1">
      <alignment horizontal="center"/>
    </xf>
    <xf numFmtId="0" fontId="6" fillId="0" borderId="0" xfId="0" applyFont="1" applyAlignment="1">
      <alignment horizontal="center"/>
    </xf>
    <xf numFmtId="0" fontId="3" fillId="2" borderId="1" xfId="2" applyFont="1" applyFill="1" applyBorder="1" applyAlignment="1">
      <alignment horizontal="center"/>
    </xf>
    <xf numFmtId="164" fontId="7" fillId="0" borderId="0" xfId="2" applyNumberFormat="1" applyFont="1" applyBorder="1"/>
    <xf numFmtId="0" fontId="7" fillId="0" borderId="0" xfId="2" applyFont="1" applyBorder="1"/>
    <xf numFmtId="0" fontId="7" fillId="0" borderId="0" xfId="2" applyFont="1"/>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xf>
    <xf numFmtId="2" fontId="5" fillId="2" borderId="3"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164" fontId="8" fillId="2" borderId="6" xfId="2" applyNumberFormat="1" applyFont="1" applyFill="1" applyBorder="1" applyAlignment="1">
      <alignment horizontal="center" vertical="center" wrapText="1"/>
    </xf>
    <xf numFmtId="164" fontId="5" fillId="2" borderId="0" xfId="2" applyNumberFormat="1" applyFont="1" applyFill="1" applyBorder="1"/>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2" fontId="5" fillId="2" borderId="8" xfId="2" applyNumberFormat="1" applyFont="1" applyFill="1" applyBorder="1" applyAlignment="1">
      <alignment horizontal="center" vertical="center" wrapText="1"/>
    </xf>
    <xf numFmtId="0" fontId="5" fillId="2" borderId="13" xfId="2" applyFont="1" applyFill="1" applyBorder="1" applyAlignment="1">
      <alignment horizontal="center" vertical="center" wrapText="1"/>
    </xf>
    <xf numFmtId="0" fontId="9" fillId="0" borderId="14" xfId="0" applyFont="1" applyBorder="1" applyAlignment="1">
      <alignment horizontal="center" vertical="center" wrapText="1"/>
    </xf>
    <xf numFmtId="0" fontId="5" fillId="2" borderId="15"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0" xfId="2" applyFont="1" applyFill="1" applyBorder="1" applyAlignment="1">
      <alignment horizontal="center" vertical="center" wrapText="1"/>
    </xf>
    <xf numFmtId="2" fontId="5" fillId="2" borderId="16" xfId="2" applyNumberFormat="1" applyFont="1" applyFill="1" applyBorder="1" applyAlignment="1">
      <alignment horizontal="center" vertical="center" wrapText="1"/>
    </xf>
    <xf numFmtId="0" fontId="5" fillId="2" borderId="17" xfId="2" applyFont="1" applyFill="1" applyBorder="1" applyAlignment="1">
      <alignment horizontal="center" vertical="center" wrapText="1"/>
    </xf>
    <xf numFmtId="0" fontId="9" fillId="0" borderId="18" xfId="0" applyFont="1" applyBorder="1" applyAlignment="1">
      <alignment horizontal="center" vertical="center" wrapText="1"/>
    </xf>
    <xf numFmtId="0" fontId="5" fillId="0" borderId="19" xfId="2" applyFont="1" applyBorder="1"/>
    <xf numFmtId="0" fontId="10" fillId="0" borderId="20" xfId="2" applyFont="1" applyBorder="1" applyAlignment="1">
      <alignment horizontal="center"/>
    </xf>
    <xf numFmtId="0" fontId="5" fillId="0" borderId="9" xfId="2" applyFont="1" applyBorder="1"/>
    <xf numFmtId="0" fontId="5" fillId="2" borderId="9"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2" borderId="9" xfId="2" applyFont="1" applyFill="1" applyBorder="1" applyAlignment="1">
      <alignment horizontal="center" vertical="center"/>
    </xf>
    <xf numFmtId="2" fontId="5" fillId="2" borderId="9" xfId="2" applyNumberFormat="1"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22" xfId="2" applyFont="1" applyFill="1" applyBorder="1" applyAlignment="1">
      <alignment horizontal="center" vertical="center" wrapText="1"/>
    </xf>
    <xf numFmtId="164" fontId="8" fillId="2" borderId="23" xfId="2" applyNumberFormat="1" applyFont="1" applyFill="1" applyBorder="1"/>
    <xf numFmtId="0" fontId="11" fillId="0" borderId="24" xfId="2" applyFont="1" applyBorder="1" applyAlignment="1">
      <alignment horizontal="center"/>
    </xf>
    <xf numFmtId="0" fontId="7" fillId="0" borderId="25" xfId="2" applyFont="1" applyBorder="1"/>
    <xf numFmtId="0" fontId="12" fillId="0" borderId="25" xfId="2" applyFont="1" applyBorder="1" applyAlignment="1">
      <alignment horizontal="center"/>
    </xf>
    <xf numFmtId="0" fontId="12" fillId="0" borderId="25" xfId="2" applyFont="1" applyFill="1" applyBorder="1" applyAlignment="1">
      <alignment horizontal="center"/>
    </xf>
    <xf numFmtId="165" fontId="12" fillId="0" borderId="25" xfId="2" applyNumberFormat="1" applyFont="1" applyBorder="1" applyAlignment="1">
      <alignment horizontal="center"/>
    </xf>
    <xf numFmtId="166" fontId="12" fillId="0" borderId="25" xfId="2" applyNumberFormat="1" applyFont="1" applyBorder="1" applyAlignment="1">
      <alignment horizontal="center"/>
    </xf>
    <xf numFmtId="2" fontId="12" fillId="0" borderId="25" xfId="2" applyNumberFormat="1" applyFont="1" applyBorder="1" applyAlignment="1">
      <alignment horizontal="center"/>
    </xf>
    <xf numFmtId="167" fontId="12" fillId="0" borderId="25" xfId="2" applyNumberFormat="1" applyFont="1" applyBorder="1" applyAlignment="1">
      <alignment horizontal="center"/>
    </xf>
    <xf numFmtId="165" fontId="7" fillId="0" borderId="25" xfId="2" applyNumberFormat="1" applyFont="1" applyBorder="1" applyAlignment="1">
      <alignment horizontal="center"/>
    </xf>
    <xf numFmtId="3" fontId="7" fillId="0" borderId="25" xfId="2" applyNumberFormat="1" applyFont="1" applyBorder="1" applyAlignment="1">
      <alignment horizontal="right"/>
    </xf>
    <xf numFmtId="3" fontId="7" fillId="0" borderId="26" xfId="2" applyNumberFormat="1" applyFont="1" applyBorder="1" applyAlignment="1">
      <alignment horizontal="right"/>
    </xf>
    <xf numFmtId="3" fontId="7" fillId="0" borderId="27" xfId="2" applyNumberFormat="1" applyFont="1" applyBorder="1" applyAlignment="1">
      <alignment horizontal="right"/>
    </xf>
    <xf numFmtId="164" fontId="13" fillId="0" borderId="23" xfId="2" applyNumberFormat="1" applyFont="1" applyBorder="1"/>
    <xf numFmtId="0" fontId="11" fillId="0" borderId="28" xfId="2" applyFont="1" applyBorder="1" applyAlignment="1">
      <alignment horizontal="center"/>
    </xf>
    <xf numFmtId="0" fontId="7" fillId="0" borderId="29" xfId="2" applyFont="1" applyBorder="1"/>
    <xf numFmtId="2" fontId="12" fillId="0" borderId="29" xfId="2" applyNumberFormat="1" applyFont="1" applyBorder="1" applyAlignment="1">
      <alignment horizontal="center"/>
    </xf>
    <xf numFmtId="0" fontId="12" fillId="0" borderId="29" xfId="2" applyFont="1" applyBorder="1" applyAlignment="1">
      <alignment horizontal="center"/>
    </xf>
    <xf numFmtId="0" fontId="12" fillId="0" borderId="29" xfId="2" applyFont="1" applyFill="1" applyBorder="1" applyAlignment="1">
      <alignment horizontal="center"/>
    </xf>
    <xf numFmtId="165" fontId="12" fillId="0" borderId="29" xfId="2" applyNumberFormat="1" applyFont="1" applyBorder="1" applyAlignment="1">
      <alignment horizontal="center"/>
    </xf>
    <xf numFmtId="166" fontId="12" fillId="0" borderId="29" xfId="2" applyNumberFormat="1" applyFont="1" applyBorder="1" applyAlignment="1">
      <alignment horizontal="center"/>
    </xf>
    <xf numFmtId="165" fontId="12" fillId="2" borderId="29" xfId="2" applyNumberFormat="1" applyFont="1" applyFill="1" applyBorder="1" applyAlignment="1">
      <alignment horizontal="center"/>
    </xf>
    <xf numFmtId="167" fontId="12" fillId="2" borderId="29" xfId="2" applyNumberFormat="1" applyFont="1" applyFill="1" applyBorder="1" applyAlignment="1">
      <alignment horizontal="center"/>
    </xf>
    <xf numFmtId="165" fontId="7" fillId="0" borderId="29" xfId="2" applyNumberFormat="1" applyFont="1" applyBorder="1" applyAlignment="1">
      <alignment horizontal="center"/>
    </xf>
    <xf numFmtId="3" fontId="7" fillId="0" borderId="29" xfId="2" applyNumberFormat="1" applyFont="1" applyBorder="1" applyAlignment="1">
      <alignment horizontal="right"/>
    </xf>
    <xf numFmtId="3" fontId="7" fillId="0" borderId="30" xfId="2" applyNumberFormat="1" applyFont="1" applyBorder="1" applyAlignment="1">
      <alignment horizontal="right"/>
    </xf>
    <xf numFmtId="3" fontId="7" fillId="0" borderId="31" xfId="2" applyNumberFormat="1" applyFont="1" applyBorder="1" applyAlignment="1">
      <alignment horizontal="right"/>
    </xf>
    <xf numFmtId="0" fontId="7" fillId="0" borderId="29" xfId="0" applyFont="1" applyFill="1" applyBorder="1" applyAlignment="1">
      <alignment wrapText="1"/>
    </xf>
    <xf numFmtId="0" fontId="12" fillId="2" borderId="29" xfId="2" applyFont="1" applyFill="1" applyBorder="1" applyAlignment="1">
      <alignment horizontal="center"/>
    </xf>
    <xf numFmtId="168" fontId="14" fillId="2" borderId="29" xfId="2" applyNumberFormat="1" applyFont="1" applyFill="1" applyBorder="1" applyAlignment="1">
      <alignment horizontal="center" vertical="center"/>
    </xf>
    <xf numFmtId="167" fontId="12" fillId="0" borderId="29" xfId="2" applyNumberFormat="1" applyFont="1" applyBorder="1" applyAlignment="1">
      <alignment horizontal="center"/>
    </xf>
    <xf numFmtId="0" fontId="15" fillId="0" borderId="29" xfId="0" applyFont="1" applyFill="1" applyBorder="1" applyAlignment="1">
      <alignment horizontal="center" wrapText="1"/>
    </xf>
    <xf numFmtId="164" fontId="8" fillId="0" borderId="23" xfId="2" applyNumberFormat="1" applyFont="1" applyBorder="1"/>
    <xf numFmtId="0" fontId="11" fillId="0" borderId="32" xfId="2" applyFont="1" applyBorder="1" applyAlignment="1">
      <alignment horizontal="center"/>
    </xf>
    <xf numFmtId="0" fontId="7" fillId="0" borderId="33" xfId="2" applyFont="1" applyBorder="1"/>
    <xf numFmtId="0" fontId="12" fillId="0" borderId="33" xfId="2" applyFont="1" applyBorder="1" applyAlignment="1">
      <alignment horizontal="center"/>
    </xf>
    <xf numFmtId="0" fontId="12" fillId="2" borderId="33" xfId="2" applyFont="1" applyFill="1" applyBorder="1" applyAlignment="1">
      <alignment horizontal="center"/>
    </xf>
    <xf numFmtId="0" fontId="12" fillId="0" borderId="33" xfId="2" applyFont="1" applyFill="1" applyBorder="1" applyAlignment="1">
      <alignment horizontal="center"/>
    </xf>
    <xf numFmtId="165" fontId="12" fillId="0" borderId="33" xfId="2" applyNumberFormat="1" applyFont="1" applyBorder="1" applyAlignment="1">
      <alignment horizontal="center"/>
    </xf>
    <xf numFmtId="166" fontId="12" fillId="0" borderId="33" xfId="2" applyNumberFormat="1" applyFont="1" applyBorder="1" applyAlignment="1">
      <alignment horizontal="center"/>
    </xf>
    <xf numFmtId="165" fontId="12" fillId="2" borderId="33" xfId="2" applyNumberFormat="1" applyFont="1" applyFill="1" applyBorder="1" applyAlignment="1">
      <alignment horizontal="center"/>
    </xf>
    <xf numFmtId="167" fontId="12" fillId="2" borderId="33" xfId="2" applyNumberFormat="1" applyFont="1" applyFill="1" applyBorder="1" applyAlignment="1">
      <alignment horizontal="center"/>
    </xf>
    <xf numFmtId="165" fontId="7" fillId="0" borderId="33" xfId="2" applyNumberFormat="1" applyFont="1" applyBorder="1" applyAlignment="1">
      <alignment horizontal="center"/>
    </xf>
    <xf numFmtId="3" fontId="7" fillId="0" borderId="33" xfId="2" applyNumberFormat="1" applyFont="1" applyBorder="1" applyAlignment="1">
      <alignment horizontal="right"/>
    </xf>
    <xf numFmtId="3" fontId="7" fillId="0" borderId="34" xfId="2" applyNumberFormat="1" applyFont="1" applyBorder="1" applyAlignment="1">
      <alignment horizontal="right"/>
    </xf>
    <xf numFmtId="3" fontId="7" fillId="0" borderId="35" xfId="2" applyNumberFormat="1" applyFont="1" applyBorder="1" applyAlignment="1">
      <alignment horizontal="right"/>
    </xf>
    <xf numFmtId="0" fontId="10" fillId="0" borderId="36" xfId="2" applyFont="1" applyBorder="1" applyAlignment="1">
      <alignment horizontal="center"/>
    </xf>
    <xf numFmtId="0" fontId="5" fillId="0" borderId="10" xfId="2" applyFont="1" applyBorder="1"/>
    <xf numFmtId="0" fontId="12" fillId="0" borderId="10" xfId="2" applyFont="1" applyBorder="1" applyAlignment="1">
      <alignment horizontal="center"/>
    </xf>
    <xf numFmtId="0" fontId="12" fillId="2" borderId="10" xfId="2" applyFont="1" applyFill="1" applyBorder="1" applyAlignment="1">
      <alignment horizontal="center"/>
    </xf>
    <xf numFmtId="0" fontId="12" fillId="0" borderId="10" xfId="2" applyFont="1" applyFill="1" applyBorder="1" applyAlignment="1">
      <alignment horizontal="center"/>
    </xf>
    <xf numFmtId="165" fontId="12" fillId="0" borderId="10" xfId="2" applyNumberFormat="1" applyFont="1" applyBorder="1" applyAlignment="1">
      <alignment horizontal="center"/>
    </xf>
    <xf numFmtId="166" fontId="12" fillId="0" borderId="10" xfId="2" applyNumberFormat="1" applyFont="1" applyBorder="1" applyAlignment="1">
      <alignment horizontal="center"/>
    </xf>
    <xf numFmtId="165" fontId="12" fillId="2" borderId="10" xfId="2" applyNumberFormat="1" applyFont="1" applyFill="1" applyBorder="1" applyAlignment="1">
      <alignment horizontal="center"/>
    </xf>
    <xf numFmtId="167" fontId="12" fillId="2" borderId="10" xfId="2" applyNumberFormat="1" applyFont="1" applyFill="1" applyBorder="1" applyAlignment="1">
      <alignment horizontal="center"/>
    </xf>
    <xf numFmtId="165" fontId="7" fillId="0" borderId="10" xfId="2" applyNumberFormat="1" applyFont="1" applyBorder="1" applyAlignment="1">
      <alignment horizontal="center"/>
    </xf>
    <xf numFmtId="3" fontId="7" fillId="0" borderId="10" xfId="2" applyNumberFormat="1" applyFont="1" applyBorder="1" applyAlignment="1">
      <alignment horizontal="right"/>
    </xf>
    <xf numFmtId="3" fontId="7" fillId="0" borderId="11" xfId="2" applyNumberFormat="1" applyFont="1" applyBorder="1" applyAlignment="1">
      <alignment horizontal="right"/>
    </xf>
    <xf numFmtId="3" fontId="7" fillId="0" borderId="37" xfId="2" applyNumberFormat="1" applyFont="1" applyBorder="1" applyAlignment="1">
      <alignment horizontal="right"/>
    </xf>
    <xf numFmtId="0" fontId="11" fillId="0" borderId="38" xfId="2" applyFont="1" applyBorder="1" applyAlignment="1">
      <alignment horizontal="center"/>
    </xf>
    <xf numFmtId="0" fontId="7" fillId="0" borderId="39" xfId="2" applyFont="1" applyBorder="1"/>
    <xf numFmtId="0" fontId="12" fillId="0" borderId="39" xfId="2" applyFont="1" applyBorder="1" applyAlignment="1">
      <alignment horizontal="center"/>
    </xf>
    <xf numFmtId="0" fontId="12" fillId="2" borderId="39" xfId="2" applyFont="1" applyFill="1" applyBorder="1" applyAlignment="1">
      <alignment horizontal="center"/>
    </xf>
    <xf numFmtId="0" fontId="12" fillId="0" borderId="39" xfId="2" applyFont="1" applyFill="1" applyBorder="1" applyAlignment="1">
      <alignment horizontal="center"/>
    </xf>
    <xf numFmtId="165" fontId="12" fillId="0" borderId="39" xfId="2" applyNumberFormat="1" applyFont="1" applyBorder="1" applyAlignment="1">
      <alignment horizontal="center"/>
    </xf>
    <xf numFmtId="166" fontId="12" fillId="0" borderId="39" xfId="2" applyNumberFormat="1" applyFont="1" applyBorder="1" applyAlignment="1">
      <alignment horizontal="center"/>
    </xf>
    <xf numFmtId="167" fontId="12" fillId="0" borderId="39" xfId="2" applyNumberFormat="1" applyFont="1" applyBorder="1" applyAlignment="1">
      <alignment horizontal="center"/>
    </xf>
    <xf numFmtId="165" fontId="7" fillId="0" borderId="39" xfId="2" applyNumberFormat="1" applyFont="1" applyBorder="1" applyAlignment="1">
      <alignment horizontal="center"/>
    </xf>
    <xf numFmtId="3" fontId="7" fillId="0" borderId="39" xfId="2" applyNumberFormat="1" applyFont="1" applyBorder="1" applyAlignment="1">
      <alignment horizontal="right"/>
    </xf>
    <xf numFmtId="1" fontId="15" fillId="0" borderId="29" xfId="0" applyNumberFormat="1" applyFont="1" applyFill="1" applyBorder="1" applyAlignment="1">
      <alignment horizontal="center" wrapText="1"/>
    </xf>
    <xf numFmtId="0" fontId="7" fillId="0" borderId="40" xfId="2" applyFont="1" applyBorder="1"/>
    <xf numFmtId="0" fontId="7" fillId="0" borderId="41" xfId="0" applyFont="1" applyFill="1" applyBorder="1" applyAlignment="1">
      <alignment wrapText="1"/>
    </xf>
    <xf numFmtId="2" fontId="12" fillId="0" borderId="41" xfId="2" applyNumberFormat="1" applyFont="1" applyFill="1" applyBorder="1" applyAlignment="1">
      <alignment horizontal="center"/>
    </xf>
    <xf numFmtId="0" fontId="12" fillId="0" borderId="41" xfId="2" applyFont="1" applyFill="1" applyBorder="1" applyAlignment="1">
      <alignment horizontal="center"/>
    </xf>
    <xf numFmtId="168" fontId="14" fillId="0" borderId="41" xfId="2" applyNumberFormat="1" applyFont="1" applyFill="1" applyBorder="1" applyAlignment="1">
      <alignment horizontal="center" vertical="center"/>
    </xf>
    <xf numFmtId="167" fontId="12" fillId="0" borderId="41" xfId="2" applyNumberFormat="1" applyFont="1" applyFill="1" applyBorder="1" applyAlignment="1">
      <alignment horizontal="center"/>
    </xf>
    <xf numFmtId="165" fontId="12" fillId="0" borderId="41" xfId="2" applyNumberFormat="1" applyFont="1" applyFill="1" applyBorder="1" applyAlignment="1">
      <alignment horizontal="center"/>
    </xf>
    <xf numFmtId="0" fontId="15" fillId="0" borderId="41" xfId="0" applyFont="1" applyFill="1" applyBorder="1" applyAlignment="1">
      <alignment horizontal="center" wrapText="1"/>
    </xf>
    <xf numFmtId="165" fontId="7" fillId="0" borderId="41" xfId="2" applyNumberFormat="1" applyFont="1" applyFill="1" applyBorder="1" applyAlignment="1">
      <alignment horizontal="center"/>
    </xf>
    <xf numFmtId="3" fontId="7" fillId="0" borderId="41" xfId="2" applyNumberFormat="1" applyFont="1" applyBorder="1" applyAlignment="1">
      <alignment horizontal="right"/>
    </xf>
    <xf numFmtId="0" fontId="10" fillId="0" borderId="24" xfId="2" applyFont="1" applyBorder="1" applyAlignment="1">
      <alignment horizontal="center"/>
    </xf>
    <xf numFmtId="0" fontId="12" fillId="3" borderId="25" xfId="2" applyFont="1" applyFill="1" applyBorder="1" applyAlignment="1">
      <alignment horizontal="center"/>
    </xf>
    <xf numFmtId="0" fontId="10" fillId="0" borderId="28" xfId="2" applyFont="1" applyBorder="1" applyAlignment="1">
      <alignment horizontal="center"/>
    </xf>
    <xf numFmtId="2" fontId="12" fillId="0" borderId="10" xfId="2" applyNumberFormat="1" applyFont="1" applyBorder="1" applyAlignment="1">
      <alignment horizontal="center"/>
    </xf>
    <xf numFmtId="167" fontId="12" fillId="0" borderId="10" xfId="2" applyNumberFormat="1" applyFont="1" applyBorder="1" applyAlignment="1">
      <alignment horizontal="center"/>
    </xf>
    <xf numFmtId="0" fontId="7" fillId="0" borderId="25" xfId="0" applyFont="1" applyFill="1" applyBorder="1" applyAlignment="1">
      <alignment wrapText="1"/>
    </xf>
    <xf numFmtId="2" fontId="12" fillId="0" borderId="25" xfId="2" applyNumberFormat="1" applyFont="1" applyFill="1" applyBorder="1" applyAlignment="1">
      <alignment horizontal="center"/>
    </xf>
    <xf numFmtId="168" fontId="14" fillId="0" borderId="25" xfId="2" applyNumberFormat="1" applyFont="1" applyFill="1" applyBorder="1" applyAlignment="1">
      <alignment horizontal="center" vertical="center"/>
    </xf>
    <xf numFmtId="167" fontId="12" fillId="0" borderId="25" xfId="2" applyNumberFormat="1" applyFont="1" applyFill="1" applyBorder="1" applyAlignment="1">
      <alignment horizontal="center"/>
    </xf>
    <xf numFmtId="165" fontId="12" fillId="0" borderId="25" xfId="2" applyNumberFormat="1" applyFont="1" applyFill="1" applyBorder="1" applyAlignment="1">
      <alignment horizontal="center"/>
    </xf>
    <xf numFmtId="0" fontId="15" fillId="0" borderId="25" xfId="0" applyFont="1" applyFill="1" applyBorder="1" applyAlignment="1">
      <alignment horizontal="center" wrapText="1"/>
    </xf>
    <xf numFmtId="165" fontId="7" fillId="0" borderId="25" xfId="2" applyNumberFormat="1" applyFont="1" applyFill="1" applyBorder="1" applyAlignment="1">
      <alignment horizontal="center"/>
    </xf>
    <xf numFmtId="0" fontId="7" fillId="0" borderId="29" xfId="2" applyFont="1" applyFill="1" applyBorder="1"/>
    <xf numFmtId="165" fontId="7" fillId="3" borderId="29" xfId="2" applyNumberFormat="1" applyFont="1" applyFill="1" applyBorder="1" applyAlignment="1">
      <alignment horizontal="center"/>
    </xf>
    <xf numFmtId="3" fontId="7" fillId="3" borderId="29" xfId="2" applyNumberFormat="1" applyFont="1" applyFill="1" applyBorder="1" applyAlignment="1">
      <alignment horizontal="right"/>
    </xf>
    <xf numFmtId="0" fontId="7" fillId="2" borderId="33" xfId="2" applyFont="1" applyFill="1" applyBorder="1"/>
    <xf numFmtId="2" fontId="12" fillId="0" borderId="33" xfId="2" applyNumberFormat="1" applyFont="1" applyBorder="1" applyAlignment="1">
      <alignment horizontal="center"/>
    </xf>
    <xf numFmtId="167" fontId="12" fillId="0" borderId="33" xfId="2" applyNumberFormat="1" applyFont="1" applyBorder="1" applyAlignment="1">
      <alignment horizontal="center"/>
    </xf>
    <xf numFmtId="0" fontId="11" fillId="0" borderId="7" xfId="2" applyFont="1" applyBorder="1" applyAlignment="1">
      <alignment horizontal="center"/>
    </xf>
    <xf numFmtId="0" fontId="7" fillId="0" borderId="8" xfId="2" applyFont="1" applyBorder="1"/>
    <xf numFmtId="2" fontId="12" fillId="0" borderId="8" xfId="2" applyNumberFormat="1" applyFont="1" applyBorder="1" applyAlignment="1">
      <alignment horizontal="center"/>
    </xf>
    <xf numFmtId="0" fontId="12" fillId="0" borderId="8" xfId="2" applyFont="1" applyBorder="1" applyAlignment="1">
      <alignment horizontal="center"/>
    </xf>
    <xf numFmtId="0" fontId="12" fillId="2" borderId="8" xfId="2" applyFont="1" applyFill="1" applyBorder="1" applyAlignment="1">
      <alignment horizontal="center"/>
    </xf>
    <xf numFmtId="0" fontId="12" fillId="0" borderId="8" xfId="2" applyFont="1" applyFill="1" applyBorder="1" applyAlignment="1">
      <alignment horizontal="center"/>
    </xf>
    <xf numFmtId="165" fontId="12" fillId="0" borderId="8" xfId="2" applyNumberFormat="1" applyFont="1" applyBorder="1" applyAlignment="1">
      <alignment horizontal="center"/>
    </xf>
    <xf numFmtId="166" fontId="12" fillId="0" borderId="8" xfId="2" applyNumberFormat="1" applyFont="1" applyBorder="1" applyAlignment="1">
      <alignment horizontal="center"/>
    </xf>
    <xf numFmtId="167" fontId="12" fillId="0" borderId="8" xfId="2" applyNumberFormat="1" applyFont="1" applyBorder="1" applyAlignment="1">
      <alignment horizontal="center"/>
    </xf>
    <xf numFmtId="165" fontId="7" fillId="0" borderId="8" xfId="2" applyNumberFormat="1" applyFont="1" applyBorder="1" applyAlignment="1">
      <alignment horizontal="center"/>
    </xf>
    <xf numFmtId="3" fontId="7" fillId="0" borderId="8" xfId="2" applyNumberFormat="1" applyFont="1" applyBorder="1" applyAlignment="1">
      <alignment horizontal="right"/>
    </xf>
    <xf numFmtId="164" fontId="13" fillId="2" borderId="23" xfId="2" applyNumberFormat="1" applyFont="1" applyFill="1" applyBorder="1"/>
    <xf numFmtId="164" fontId="7" fillId="2" borderId="0" xfId="2" applyNumberFormat="1" applyFont="1" applyFill="1" applyBorder="1"/>
    <xf numFmtId="0" fontId="7" fillId="2" borderId="25" xfId="2" applyFont="1" applyFill="1" applyBorder="1"/>
    <xf numFmtId="2" fontId="12" fillId="3" borderId="25" xfId="2" applyNumberFormat="1" applyFont="1" applyFill="1" applyBorder="1" applyAlignment="1">
      <alignment horizontal="center"/>
    </xf>
    <xf numFmtId="165" fontId="12" fillId="3" borderId="25" xfId="2" applyNumberFormat="1" applyFont="1" applyFill="1" applyBorder="1" applyAlignment="1">
      <alignment horizontal="center"/>
    </xf>
    <xf numFmtId="166" fontId="12" fillId="3" borderId="25" xfId="2" applyNumberFormat="1" applyFont="1" applyFill="1" applyBorder="1" applyAlignment="1">
      <alignment horizontal="center"/>
    </xf>
    <xf numFmtId="167" fontId="12" fillId="3" borderId="25" xfId="2" applyNumberFormat="1" applyFont="1" applyFill="1" applyBorder="1" applyAlignment="1">
      <alignment horizontal="center"/>
    </xf>
    <xf numFmtId="165" fontId="7" fillId="3" borderId="25" xfId="2" applyNumberFormat="1" applyFont="1" applyFill="1" applyBorder="1" applyAlignment="1">
      <alignment horizontal="center"/>
    </xf>
    <xf numFmtId="3" fontId="7" fillId="3" borderId="25" xfId="2" applyNumberFormat="1" applyFont="1" applyFill="1" applyBorder="1" applyAlignment="1">
      <alignment horizontal="right"/>
    </xf>
    <xf numFmtId="0" fontId="11" fillId="3" borderId="28" xfId="2" applyFont="1" applyFill="1" applyBorder="1" applyAlignment="1">
      <alignment horizontal="center"/>
    </xf>
    <xf numFmtId="0" fontId="7" fillId="3" borderId="29" xfId="2" applyFont="1" applyFill="1" applyBorder="1"/>
    <xf numFmtId="2" fontId="12" fillId="3" borderId="29" xfId="2" applyNumberFormat="1" applyFont="1" applyFill="1" applyBorder="1" applyAlignment="1">
      <alignment horizontal="center"/>
    </xf>
    <xf numFmtId="0" fontId="12" fillId="3" borderId="29" xfId="2" applyFont="1" applyFill="1" applyBorder="1" applyAlignment="1">
      <alignment horizontal="center"/>
    </xf>
    <xf numFmtId="165" fontId="12" fillId="3" borderId="29" xfId="2" applyNumberFormat="1" applyFont="1" applyFill="1" applyBorder="1" applyAlignment="1">
      <alignment horizontal="center"/>
    </xf>
    <xf numFmtId="166" fontId="12" fillId="3" borderId="29" xfId="2" applyNumberFormat="1" applyFont="1" applyFill="1" applyBorder="1" applyAlignment="1">
      <alignment horizontal="center"/>
    </xf>
    <xf numFmtId="167" fontId="12" fillId="3" borderId="29" xfId="2" applyNumberFormat="1" applyFont="1" applyFill="1" applyBorder="1" applyAlignment="1">
      <alignment horizontal="center"/>
    </xf>
    <xf numFmtId="164" fontId="13" fillId="3" borderId="23" xfId="2" applyNumberFormat="1" applyFont="1" applyFill="1" applyBorder="1"/>
    <xf numFmtId="164" fontId="7" fillId="3" borderId="0" xfId="2" applyNumberFormat="1" applyFont="1" applyFill="1" applyBorder="1"/>
    <xf numFmtId="0" fontId="7" fillId="3" borderId="0" xfId="2" applyFont="1" applyFill="1" applyBorder="1"/>
    <xf numFmtId="0" fontId="7" fillId="2" borderId="29" xfId="2" applyFont="1" applyFill="1" applyBorder="1"/>
    <xf numFmtId="165" fontId="7" fillId="0" borderId="29" xfId="2" applyNumberFormat="1" applyFont="1" applyFill="1" applyBorder="1" applyAlignment="1">
      <alignment horizontal="center"/>
    </xf>
    <xf numFmtId="165" fontId="12" fillId="0" borderId="29" xfId="2" applyNumberFormat="1" applyFont="1" applyFill="1" applyBorder="1" applyAlignment="1">
      <alignment horizontal="center"/>
    </xf>
    <xf numFmtId="166" fontId="12" fillId="0" borderId="29" xfId="2" applyNumberFormat="1" applyFont="1" applyFill="1" applyBorder="1" applyAlignment="1">
      <alignment horizontal="center"/>
    </xf>
    <xf numFmtId="2" fontId="12" fillId="0" borderId="29" xfId="2" applyNumberFormat="1" applyFont="1" applyFill="1" applyBorder="1" applyAlignment="1">
      <alignment horizontal="center"/>
    </xf>
    <xf numFmtId="167" fontId="12" fillId="0" borderId="29" xfId="2" applyNumberFormat="1" applyFont="1" applyFill="1" applyBorder="1" applyAlignment="1">
      <alignment horizontal="center"/>
    </xf>
    <xf numFmtId="0" fontId="7" fillId="0" borderId="33" xfId="0" applyFont="1" applyFill="1" applyBorder="1" applyAlignment="1">
      <alignment wrapText="1"/>
    </xf>
    <xf numFmtId="2" fontId="12" fillId="0" borderId="33" xfId="2" applyNumberFormat="1" applyFont="1" applyFill="1" applyBorder="1" applyAlignment="1">
      <alignment horizontal="center"/>
    </xf>
    <xf numFmtId="168" fontId="14" fillId="0" borderId="33" xfId="2" applyNumberFormat="1" applyFont="1" applyFill="1" applyBorder="1" applyAlignment="1">
      <alignment horizontal="center" vertical="center"/>
    </xf>
    <xf numFmtId="165" fontId="12" fillId="0" borderId="33" xfId="2" applyNumberFormat="1" applyFont="1" applyFill="1" applyBorder="1" applyAlignment="1">
      <alignment horizontal="center"/>
    </xf>
    <xf numFmtId="0" fontId="15" fillId="0" borderId="33" xfId="0" applyFont="1" applyFill="1" applyBorder="1" applyAlignment="1">
      <alignment horizontal="center" wrapText="1"/>
    </xf>
    <xf numFmtId="165" fontId="7" fillId="3" borderId="33" xfId="2" applyNumberFormat="1" applyFont="1" applyFill="1" applyBorder="1" applyAlignment="1">
      <alignment horizontal="center"/>
    </xf>
    <xf numFmtId="3" fontId="7" fillId="3" borderId="33" xfId="2" applyNumberFormat="1" applyFont="1" applyFill="1" applyBorder="1" applyAlignment="1">
      <alignment horizontal="right"/>
    </xf>
    <xf numFmtId="0" fontId="7" fillId="0" borderId="25" xfId="2" applyFont="1" applyFill="1" applyBorder="1"/>
    <xf numFmtId="166" fontId="12" fillId="0" borderId="25" xfId="2" applyNumberFormat="1" applyFont="1" applyFill="1" applyBorder="1" applyAlignment="1">
      <alignment horizontal="center"/>
    </xf>
    <xf numFmtId="0" fontId="16" fillId="0" borderId="29" xfId="2" applyFont="1" applyBorder="1" applyAlignment="1">
      <alignment horizontal="center"/>
    </xf>
    <xf numFmtId="165" fontId="16" fillId="0" borderId="29" xfId="2" applyNumberFormat="1" applyFont="1" applyBorder="1" applyAlignment="1">
      <alignment horizontal="center"/>
    </xf>
    <xf numFmtId="167" fontId="16" fillId="0" borderId="29" xfId="2" applyNumberFormat="1" applyFont="1" applyBorder="1" applyAlignment="1">
      <alignment horizontal="center"/>
    </xf>
    <xf numFmtId="168" fontId="14" fillId="3" borderId="29" xfId="2" applyNumberFormat="1" applyFont="1" applyFill="1" applyBorder="1" applyAlignment="1">
      <alignment horizontal="center" vertical="center"/>
    </xf>
    <xf numFmtId="169" fontId="12" fillId="3" borderId="29" xfId="2" applyNumberFormat="1" applyFont="1" applyFill="1" applyBorder="1" applyAlignment="1">
      <alignment horizontal="center"/>
    </xf>
    <xf numFmtId="0" fontId="15" fillId="3" borderId="29" xfId="0" applyFont="1" applyFill="1" applyBorder="1" applyAlignment="1">
      <alignment horizontal="center" wrapText="1"/>
    </xf>
    <xf numFmtId="0" fontId="5" fillId="0" borderId="10" xfId="2" applyFont="1" applyFill="1" applyBorder="1"/>
    <xf numFmtId="2" fontId="12" fillId="0" borderId="10" xfId="2" applyNumberFormat="1" applyFont="1" applyFill="1" applyBorder="1" applyAlignment="1">
      <alignment horizontal="center"/>
    </xf>
    <xf numFmtId="165" fontId="12" fillId="0" borderId="10" xfId="2" applyNumberFormat="1" applyFont="1" applyFill="1" applyBorder="1" applyAlignment="1">
      <alignment horizontal="center"/>
    </xf>
    <xf numFmtId="166" fontId="12" fillId="0" borderId="10" xfId="2" applyNumberFormat="1" applyFont="1" applyFill="1" applyBorder="1" applyAlignment="1">
      <alignment horizontal="center"/>
    </xf>
    <xf numFmtId="167" fontId="12" fillId="0" borderId="10" xfId="2" applyNumberFormat="1" applyFont="1" applyFill="1" applyBorder="1" applyAlignment="1">
      <alignment horizontal="center"/>
    </xf>
    <xf numFmtId="165" fontId="7" fillId="0" borderId="10" xfId="2" applyNumberFormat="1" applyFont="1" applyFill="1" applyBorder="1" applyAlignment="1">
      <alignment horizontal="center"/>
    </xf>
    <xf numFmtId="3" fontId="7" fillId="3" borderId="37" xfId="2" applyNumberFormat="1" applyFont="1" applyFill="1" applyBorder="1" applyAlignment="1">
      <alignment horizontal="right"/>
    </xf>
    <xf numFmtId="2" fontId="12" fillId="3" borderId="39" xfId="2" applyNumberFormat="1" applyFont="1" applyFill="1" applyBorder="1" applyAlignment="1">
      <alignment horizontal="center"/>
    </xf>
    <xf numFmtId="0" fontId="12" fillId="3" borderId="39" xfId="2" applyFont="1" applyFill="1" applyBorder="1" applyAlignment="1">
      <alignment horizontal="center"/>
    </xf>
    <xf numFmtId="165" fontId="12" fillId="3" borderId="39" xfId="2" applyNumberFormat="1" applyFont="1" applyFill="1" applyBorder="1" applyAlignment="1">
      <alignment horizontal="center"/>
    </xf>
    <xf numFmtId="166" fontId="12" fillId="3" borderId="39" xfId="2" applyNumberFormat="1" applyFont="1" applyFill="1" applyBorder="1" applyAlignment="1">
      <alignment horizontal="center"/>
    </xf>
    <xf numFmtId="167" fontId="12" fillId="3" borderId="39" xfId="2" applyNumberFormat="1" applyFont="1" applyFill="1" applyBorder="1" applyAlignment="1">
      <alignment horizontal="center"/>
    </xf>
    <xf numFmtId="0" fontId="7" fillId="0" borderId="39" xfId="0" applyFont="1" applyFill="1" applyBorder="1" applyAlignment="1">
      <alignment wrapText="1"/>
    </xf>
    <xf numFmtId="2" fontId="12" fillId="0" borderId="39" xfId="2" applyNumberFormat="1" applyFont="1" applyBorder="1" applyAlignment="1">
      <alignment horizontal="center"/>
    </xf>
    <xf numFmtId="168" fontId="14" fillId="2" borderId="39" xfId="2" applyNumberFormat="1" applyFont="1" applyFill="1" applyBorder="1" applyAlignment="1">
      <alignment horizontal="center" vertical="center"/>
    </xf>
    <xf numFmtId="1" fontId="17" fillId="0" borderId="39" xfId="0" applyNumberFormat="1" applyFont="1" applyFill="1" applyBorder="1" applyAlignment="1">
      <alignment horizontal="center" wrapText="1"/>
    </xf>
    <xf numFmtId="1" fontId="17" fillId="0" borderId="29" xfId="0" applyNumberFormat="1" applyFont="1" applyFill="1" applyBorder="1" applyAlignment="1">
      <alignment horizontal="center" wrapText="1"/>
    </xf>
    <xf numFmtId="0" fontId="10" fillId="0" borderId="36" xfId="2" applyFont="1" applyFill="1" applyBorder="1" applyAlignment="1">
      <alignment horizontal="center"/>
    </xf>
    <xf numFmtId="0" fontId="11" fillId="0" borderId="24" xfId="2" applyFont="1" applyFill="1" applyBorder="1" applyAlignment="1">
      <alignment horizontal="center"/>
    </xf>
    <xf numFmtId="167" fontId="12" fillId="0" borderId="26" xfId="2" applyNumberFormat="1" applyFont="1" applyBorder="1" applyAlignment="1">
      <alignment horizontal="center"/>
    </xf>
    <xf numFmtId="165" fontId="7" fillId="0" borderId="42" xfId="2" applyNumberFormat="1" applyFont="1" applyBorder="1" applyAlignment="1">
      <alignment horizontal="center"/>
    </xf>
    <xf numFmtId="0" fontId="11" fillId="0" borderId="28" xfId="2" applyFont="1" applyFill="1" applyBorder="1" applyAlignment="1">
      <alignment horizontal="center"/>
    </xf>
    <xf numFmtId="167" fontId="12" fillId="0" borderId="30" xfId="2" applyNumberFormat="1" applyFont="1" applyBorder="1" applyAlignment="1">
      <alignment horizontal="center"/>
    </xf>
    <xf numFmtId="165" fontId="7" fillId="0" borderId="43" xfId="2" applyNumberFormat="1" applyFont="1" applyBorder="1" applyAlignment="1">
      <alignment horizontal="center"/>
    </xf>
    <xf numFmtId="0" fontId="11" fillId="0" borderId="32" xfId="2" applyFont="1" applyFill="1" applyBorder="1" applyAlignment="1">
      <alignment horizontal="center"/>
    </xf>
    <xf numFmtId="167" fontId="12" fillId="0" borderId="34" xfId="2" applyNumberFormat="1" applyFont="1" applyBorder="1" applyAlignment="1">
      <alignment horizontal="center"/>
    </xf>
    <xf numFmtId="165" fontId="7" fillId="0" borderId="44" xfId="2" applyNumberFormat="1" applyFont="1" applyBorder="1" applyAlignment="1">
      <alignment horizontal="center"/>
    </xf>
    <xf numFmtId="0" fontId="7" fillId="0" borderId="45" xfId="2" applyFont="1" applyBorder="1"/>
    <xf numFmtId="164" fontId="7" fillId="2" borderId="46" xfId="2" applyNumberFormat="1" applyFont="1" applyFill="1" applyBorder="1"/>
    <xf numFmtId="0" fontId="7" fillId="2" borderId="46" xfId="2" applyFont="1" applyFill="1" applyBorder="1"/>
    <xf numFmtId="165" fontId="17" fillId="0" borderId="29" xfId="0" applyNumberFormat="1" applyFont="1" applyFill="1" applyBorder="1" applyAlignment="1">
      <alignment horizontal="center" wrapText="1"/>
    </xf>
    <xf numFmtId="168" fontId="14" fillId="0" borderId="29" xfId="2" applyNumberFormat="1" applyFont="1" applyFill="1" applyBorder="1" applyAlignment="1">
      <alignment horizontal="center" vertical="center"/>
    </xf>
    <xf numFmtId="0" fontId="7" fillId="0" borderId="10" xfId="2" applyFont="1" applyBorder="1"/>
    <xf numFmtId="164" fontId="7" fillId="0" borderId="46" xfId="2" applyNumberFormat="1" applyFont="1" applyBorder="1"/>
    <xf numFmtId="0" fontId="7" fillId="0" borderId="46" xfId="2" applyFont="1" applyBorder="1"/>
    <xf numFmtId="0" fontId="10" fillId="0" borderId="32" xfId="2" applyFont="1" applyBorder="1" applyAlignment="1">
      <alignment horizontal="center"/>
    </xf>
    <xf numFmtId="168" fontId="14" fillId="2" borderId="33" xfId="2" applyNumberFormat="1" applyFont="1" applyFill="1" applyBorder="1" applyAlignment="1">
      <alignment horizontal="center" vertical="center"/>
    </xf>
    <xf numFmtId="2" fontId="12" fillId="3" borderId="33" xfId="2" applyNumberFormat="1" applyFont="1" applyFill="1" applyBorder="1" applyAlignment="1">
      <alignment horizontal="center"/>
    </xf>
    <xf numFmtId="0" fontId="12" fillId="3" borderId="33" xfId="2" applyFont="1" applyFill="1" applyBorder="1" applyAlignment="1">
      <alignment horizontal="center"/>
    </xf>
    <xf numFmtId="168" fontId="14" fillId="3" borderId="33" xfId="2" applyNumberFormat="1" applyFont="1" applyFill="1" applyBorder="1" applyAlignment="1">
      <alignment horizontal="center" vertical="center"/>
    </xf>
    <xf numFmtId="167" fontId="12" fillId="3" borderId="33" xfId="2" applyNumberFormat="1" applyFont="1" applyFill="1" applyBorder="1" applyAlignment="1">
      <alignment horizontal="center"/>
    </xf>
    <xf numFmtId="1" fontId="15" fillId="0" borderId="33" xfId="0" applyNumberFormat="1" applyFont="1" applyFill="1" applyBorder="1" applyAlignment="1">
      <alignment horizontal="center" wrapText="1"/>
    </xf>
    <xf numFmtId="0" fontId="18" fillId="0" borderId="29" xfId="0" applyFont="1" applyBorder="1" applyAlignment="1">
      <alignment horizontal="center"/>
    </xf>
    <xf numFmtId="0" fontId="18" fillId="0" borderId="29" xfId="0" applyFont="1" applyFill="1" applyBorder="1" applyAlignment="1">
      <alignment horizontal="center"/>
    </xf>
    <xf numFmtId="165" fontId="18" fillId="0" borderId="29" xfId="0" applyNumberFormat="1" applyFont="1" applyBorder="1" applyAlignment="1">
      <alignment horizontal="center"/>
    </xf>
    <xf numFmtId="0" fontId="5" fillId="0" borderId="11" xfId="0" applyFont="1" applyFill="1" applyBorder="1" applyAlignment="1">
      <alignment wrapText="1"/>
    </xf>
    <xf numFmtId="0" fontId="5" fillId="0" borderId="12" xfId="0" applyFont="1" applyFill="1" applyBorder="1" applyAlignment="1">
      <alignment wrapText="1"/>
    </xf>
    <xf numFmtId="168" fontId="14" fillId="0" borderId="10" xfId="2" applyNumberFormat="1" applyFont="1" applyFill="1" applyBorder="1" applyAlignment="1">
      <alignment horizontal="center" vertical="center"/>
    </xf>
    <xf numFmtId="0" fontId="15" fillId="0" borderId="10" xfId="0" applyFont="1" applyFill="1" applyBorder="1" applyAlignment="1">
      <alignment horizontal="center" wrapText="1"/>
    </xf>
    <xf numFmtId="165" fontId="7" fillId="3" borderId="10" xfId="2" applyNumberFormat="1" applyFont="1" applyFill="1" applyBorder="1" applyAlignment="1">
      <alignment horizontal="center"/>
    </xf>
    <xf numFmtId="3" fontId="7" fillId="3" borderId="10" xfId="2" applyNumberFormat="1" applyFont="1" applyFill="1" applyBorder="1" applyAlignment="1">
      <alignment horizontal="right"/>
    </xf>
    <xf numFmtId="3" fontId="7" fillId="3" borderId="11" xfId="2" applyNumberFormat="1" applyFont="1" applyFill="1" applyBorder="1" applyAlignment="1">
      <alignment horizontal="right"/>
    </xf>
    <xf numFmtId="164" fontId="8" fillId="0" borderId="23" xfId="2" applyNumberFormat="1" applyFont="1" applyBorder="1" applyAlignment="1">
      <alignment vertical="center"/>
    </xf>
    <xf numFmtId="164" fontId="5" fillId="0" borderId="0" xfId="2" applyNumberFormat="1" applyFont="1" applyBorder="1" applyAlignment="1">
      <alignment vertical="center"/>
    </xf>
    <xf numFmtId="165" fontId="5" fillId="0" borderId="0" xfId="2" applyNumberFormat="1" applyFont="1" applyBorder="1" applyAlignment="1">
      <alignment vertical="center"/>
    </xf>
    <xf numFmtId="165" fontId="5" fillId="0" borderId="0" xfId="2" applyNumberFormat="1" applyFont="1" applyAlignment="1">
      <alignment vertical="center"/>
    </xf>
    <xf numFmtId="168" fontId="14" fillId="2" borderId="25" xfId="2" applyNumberFormat="1" applyFont="1" applyFill="1" applyBorder="1" applyAlignment="1">
      <alignment horizontal="center" vertical="center"/>
    </xf>
    <xf numFmtId="0" fontId="5" fillId="0" borderId="10" xfId="0" applyFont="1" applyFill="1" applyBorder="1" applyAlignment="1">
      <alignment wrapText="1"/>
    </xf>
    <xf numFmtId="168" fontId="14" fillId="2" borderId="10" xfId="2" applyNumberFormat="1" applyFont="1" applyFill="1" applyBorder="1" applyAlignment="1">
      <alignment horizontal="center" vertical="center"/>
    </xf>
    <xf numFmtId="1" fontId="17" fillId="0" borderId="25" xfId="0" applyNumberFormat="1" applyFont="1" applyFill="1" applyBorder="1" applyAlignment="1">
      <alignment horizontal="center" wrapText="1"/>
    </xf>
    <xf numFmtId="0" fontId="11" fillId="0" borderId="47" xfId="2" applyFont="1" applyBorder="1" applyAlignment="1">
      <alignment horizontal="center"/>
    </xf>
    <xf numFmtId="168" fontId="14" fillId="3" borderId="39" xfId="2" applyNumberFormat="1" applyFont="1" applyFill="1" applyBorder="1" applyAlignment="1">
      <alignment horizontal="center" vertical="center"/>
    </xf>
    <xf numFmtId="1" fontId="15" fillId="0" borderId="39" xfId="0" applyNumberFormat="1" applyFont="1" applyFill="1" applyBorder="1" applyAlignment="1">
      <alignment horizontal="center" wrapText="1"/>
    </xf>
    <xf numFmtId="1" fontId="15" fillId="0" borderId="25" xfId="0" applyNumberFormat="1" applyFont="1" applyFill="1" applyBorder="1" applyAlignment="1">
      <alignment horizontal="center" wrapText="1"/>
    </xf>
    <xf numFmtId="167" fontId="12" fillId="0" borderId="39" xfId="2" applyNumberFormat="1" applyFont="1" applyFill="1" applyBorder="1" applyAlignment="1">
      <alignment horizontal="center"/>
    </xf>
    <xf numFmtId="167" fontId="12" fillId="0" borderId="33" xfId="2" applyNumberFormat="1" applyFont="1" applyFill="1" applyBorder="1" applyAlignment="1">
      <alignment horizontal="center"/>
    </xf>
    <xf numFmtId="165" fontId="10" fillId="4" borderId="48" xfId="2" applyNumberFormat="1" applyFont="1" applyFill="1" applyBorder="1" applyAlignment="1">
      <alignment horizontal="center" vertical="center"/>
    </xf>
    <xf numFmtId="0" fontId="5" fillId="4" borderId="49" xfId="2" applyFont="1" applyFill="1" applyBorder="1"/>
    <xf numFmtId="2" fontId="5" fillId="4" borderId="49" xfId="2" applyNumberFormat="1" applyFont="1" applyFill="1" applyBorder="1" applyAlignment="1">
      <alignment horizontal="center" vertical="center"/>
    </xf>
    <xf numFmtId="3" fontId="5" fillId="4" borderId="49" xfId="2" applyNumberFormat="1" applyFont="1" applyFill="1" applyBorder="1" applyAlignment="1">
      <alignment horizontal="right" vertical="center"/>
    </xf>
    <xf numFmtId="3" fontId="5" fillId="4" borderId="50" xfId="2" applyNumberFormat="1" applyFont="1" applyFill="1" applyBorder="1" applyAlignment="1">
      <alignment horizontal="right" vertical="center"/>
    </xf>
    <xf numFmtId="164" fontId="8" fillId="0" borderId="51" xfId="2" applyNumberFormat="1" applyFont="1" applyBorder="1" applyAlignment="1">
      <alignment vertical="center"/>
    </xf>
    <xf numFmtId="165" fontId="10" fillId="0" borderId="0" xfId="2" applyNumberFormat="1" applyFont="1" applyFill="1" applyBorder="1" applyAlignment="1">
      <alignment horizontal="center" vertical="center"/>
    </xf>
    <xf numFmtId="0" fontId="3" fillId="0" borderId="0" xfId="0" applyFont="1" applyBorder="1" applyAlignment="1">
      <alignment horizontal="center"/>
    </xf>
    <xf numFmtId="166" fontId="3" fillId="0" borderId="0" xfId="0" applyNumberFormat="1" applyFont="1" applyBorder="1"/>
    <xf numFmtId="2" fontId="3" fillId="0" borderId="0" xfId="2" applyNumberFormat="1" applyFont="1" applyFill="1" applyBorder="1" applyAlignment="1">
      <alignment horizontal="center" vertical="center"/>
    </xf>
    <xf numFmtId="170"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center" vertical="center"/>
    </xf>
    <xf numFmtId="3" fontId="5" fillId="0" borderId="0" xfId="2" applyNumberFormat="1" applyFont="1" applyFill="1" applyBorder="1" applyAlignment="1">
      <alignment horizontal="center" vertical="center"/>
    </xf>
    <xf numFmtId="164" fontId="5" fillId="0" borderId="0" xfId="2" applyNumberFormat="1" applyFont="1" applyFill="1" applyBorder="1" applyAlignment="1">
      <alignment vertical="center"/>
    </xf>
    <xf numFmtId="165" fontId="5" fillId="0" borderId="0" xfId="2" applyNumberFormat="1" applyFont="1" applyFill="1" applyBorder="1" applyAlignment="1">
      <alignment vertical="center"/>
    </xf>
    <xf numFmtId="165" fontId="5" fillId="0" borderId="0" xfId="2" applyNumberFormat="1" applyFont="1" applyFill="1" applyAlignment="1">
      <alignment vertical="center"/>
    </xf>
    <xf numFmtId="165" fontId="3" fillId="2" borderId="0" xfId="2" applyNumberFormat="1" applyFont="1" applyFill="1" applyBorder="1" applyAlignment="1">
      <alignment horizontal="center" vertical="center"/>
    </xf>
    <xf numFmtId="0" fontId="4" fillId="0" borderId="0" xfId="0" applyFont="1"/>
    <xf numFmtId="0" fontId="4" fillId="0" borderId="0" xfId="0" applyFont="1" applyFill="1"/>
    <xf numFmtId="172" fontId="3" fillId="0" borderId="0" xfId="1" applyNumberFormat="1" applyFont="1" applyAlignment="1">
      <alignment horizontal="center"/>
    </xf>
    <xf numFmtId="3" fontId="4" fillId="0" borderId="0" xfId="0" applyNumberFormat="1" applyFont="1"/>
    <xf numFmtId="0" fontId="3" fillId="0" borderId="0" xfId="0" applyFont="1"/>
    <xf numFmtId="172" fontId="3" fillId="0" borderId="0" xfId="1" applyNumberFormat="1" applyFont="1"/>
    <xf numFmtId="172" fontId="3" fillId="0" borderId="0" xfId="1" applyNumberFormat="1" applyFont="1" applyFill="1"/>
    <xf numFmtId="3" fontId="3" fillId="0" borderId="0" xfId="0" applyNumberFormat="1" applyFont="1"/>
    <xf numFmtId="0" fontId="4" fillId="0" borderId="0" xfId="0" applyFont="1" applyAlignment="1">
      <alignment horizontal="center"/>
    </xf>
    <xf numFmtId="172" fontId="4" fillId="0" borderId="0" xfId="1" applyNumberFormat="1" applyFont="1"/>
    <xf numFmtId="172" fontId="4" fillId="0" borderId="0" xfId="1" applyNumberFormat="1" applyFont="1" applyFill="1"/>
    <xf numFmtId="172" fontId="4" fillId="0" borderId="0" xfId="1" applyNumberFormat="1" applyFont="1" applyAlignment="1">
      <alignment horizontal="center"/>
    </xf>
    <xf numFmtId="164" fontId="4" fillId="0" borderId="0" xfId="0" applyNumberFormat="1" applyFont="1"/>
    <xf numFmtId="0" fontId="7" fillId="0" borderId="0" xfId="0" applyFont="1"/>
    <xf numFmtId="3" fontId="7" fillId="0" borderId="0" xfId="0" applyNumberFormat="1" applyFont="1"/>
    <xf numFmtId="3" fontId="5" fillId="0" borderId="0" xfId="0" applyNumberFormat="1" applyFont="1"/>
    <xf numFmtId="0" fontId="4" fillId="0" borderId="0" xfId="2" applyFont="1" applyBorder="1"/>
    <xf numFmtId="170" fontId="4" fillId="2" borderId="0" xfId="2" applyNumberFormat="1" applyFont="1" applyFill="1" applyBorder="1" applyAlignment="1">
      <alignment horizontal="center" vertical="center"/>
    </xf>
    <xf numFmtId="171" fontId="4" fillId="2" borderId="0" xfId="2" applyNumberFormat="1" applyFont="1" applyFill="1" applyBorder="1" applyAlignment="1">
      <alignment horizontal="center" vertical="center"/>
    </xf>
    <xf numFmtId="168" fontId="4" fillId="2" borderId="0" xfId="2" applyNumberFormat="1" applyFont="1" applyFill="1" applyBorder="1" applyAlignment="1">
      <alignment horizontal="center" vertical="center"/>
    </xf>
    <xf numFmtId="168" fontId="4" fillId="0" borderId="0" xfId="2" applyNumberFormat="1" applyFont="1" applyFill="1" applyBorder="1" applyAlignment="1">
      <alignment horizontal="center" vertical="center"/>
    </xf>
    <xf numFmtId="166" fontId="4" fillId="2" borderId="0" xfId="2" applyNumberFormat="1" applyFont="1" applyFill="1" applyBorder="1" applyAlignment="1">
      <alignment horizontal="center" vertical="center"/>
    </xf>
    <xf numFmtId="3" fontId="5" fillId="2" borderId="0" xfId="2" applyNumberFormat="1" applyFont="1" applyFill="1" applyBorder="1" applyAlignment="1">
      <alignment horizontal="center" vertical="center"/>
    </xf>
    <xf numFmtId="170" fontId="7" fillId="2" borderId="0" xfId="2" applyNumberFormat="1" applyFont="1" applyFill="1" applyBorder="1" applyAlignment="1">
      <alignment horizontal="center" vertical="center"/>
    </xf>
    <xf numFmtId="171" fontId="7" fillId="2" borderId="0" xfId="2" applyNumberFormat="1" applyFont="1" applyFill="1" applyBorder="1" applyAlignment="1">
      <alignment horizontal="center" vertical="center"/>
    </xf>
    <xf numFmtId="168" fontId="7" fillId="2" borderId="0" xfId="2" applyNumberFormat="1" applyFont="1" applyFill="1" applyBorder="1" applyAlignment="1">
      <alignment horizontal="center" vertical="center"/>
    </xf>
    <xf numFmtId="168" fontId="7" fillId="0" borderId="0"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70" fontId="5" fillId="2" borderId="0" xfId="2" applyNumberFormat="1" applyFont="1" applyFill="1" applyBorder="1" applyAlignment="1">
      <alignment horizontal="center" vertical="center"/>
    </xf>
    <xf numFmtId="171" fontId="5" fillId="2" borderId="0" xfId="2" applyNumberFormat="1" applyFont="1" applyFill="1" applyBorder="1" applyAlignment="1">
      <alignment horizontal="center" vertical="center"/>
    </xf>
    <xf numFmtId="166" fontId="5" fillId="2" borderId="0" xfId="2" applyNumberFormat="1" applyFont="1" applyFill="1" applyBorder="1" applyAlignment="1">
      <alignment horizontal="center" vertical="center"/>
    </xf>
    <xf numFmtId="168" fontId="5" fillId="2" borderId="0" xfId="2" applyNumberFormat="1" applyFont="1" applyFill="1" applyBorder="1" applyAlignment="1">
      <alignment horizontal="center" vertical="center"/>
    </xf>
    <xf numFmtId="168" fontId="5" fillId="0" borderId="0" xfId="2" applyNumberFormat="1" applyFont="1" applyFill="1" applyBorder="1" applyAlignment="1">
      <alignment horizontal="center" vertical="center"/>
    </xf>
    <xf numFmtId="0" fontId="7" fillId="0" borderId="0" xfId="2" applyFont="1" applyAlignment="1">
      <alignment horizontal="center"/>
    </xf>
    <xf numFmtId="0" fontId="7" fillId="0" borderId="0" xfId="2" applyFont="1" applyFill="1" applyAlignment="1">
      <alignment horizontal="center"/>
    </xf>
    <xf numFmtId="2" fontId="7" fillId="0" borderId="0" xfId="2" applyNumberFormat="1" applyFont="1" applyAlignment="1">
      <alignment horizontal="center"/>
    </xf>
  </cellXfs>
  <cellStyles count="3">
    <cellStyle name="Comma" xfId="1" builtinId="3"/>
    <cellStyle name="Normal" xfId="0" builtinId="0"/>
    <cellStyle name="Normal_Luong 20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285750</xdr:rowOff>
    </xdr:from>
    <xdr:to>
      <xdr:col>2</xdr:col>
      <xdr:colOff>266700</xdr:colOff>
      <xdr:row>1</xdr:row>
      <xdr:rowOff>285750</xdr:rowOff>
    </xdr:to>
    <xdr:sp macro="" textlink="">
      <xdr:nvSpPr>
        <xdr:cNvPr id="2" name="Line 2"/>
        <xdr:cNvSpPr>
          <a:spLocks noChangeShapeType="1"/>
        </xdr:cNvSpPr>
      </xdr:nvSpPr>
      <xdr:spPr bwMode="auto">
        <a:xfrm flipV="1">
          <a:off x="685800" y="476250"/>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323850</xdr:colOff>
      <xdr:row>2</xdr:row>
      <xdr:rowOff>0</xdr:rowOff>
    </xdr:from>
    <xdr:to>
      <xdr:col>17</xdr:col>
      <xdr:colOff>66675</xdr:colOff>
      <xdr:row>2</xdr:row>
      <xdr:rowOff>0</xdr:rowOff>
    </xdr:to>
    <xdr:sp macro="" textlink="">
      <xdr:nvSpPr>
        <xdr:cNvPr id="3" name="Line 2"/>
        <xdr:cNvSpPr>
          <a:spLocks noChangeShapeType="1"/>
        </xdr:cNvSpPr>
      </xdr:nvSpPr>
      <xdr:spPr bwMode="auto">
        <a:xfrm flipV="1">
          <a:off x="6010275" y="476250"/>
          <a:ext cx="192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Roaming/Microsoft/AddIns/Ufunctions.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Base"/>
      <sheetName val="vniBase"/>
      <sheetName val="abcBase"/>
    </sheetNames>
    <definedNames>
      <definedName name="VND"/>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19"/>
  <sheetViews>
    <sheetView tabSelected="1" topLeftCell="A49" workbookViewId="0">
      <selection activeCell="X63" sqref="X63"/>
    </sheetView>
  </sheetViews>
  <sheetFormatPr defaultColWidth="10.28515625" defaultRowHeight="11.25" x14ac:dyDescent="0.2"/>
  <cols>
    <col min="1" max="1" width="3.7109375" style="315" customWidth="1"/>
    <col min="2" max="2" width="20.140625" style="16" customWidth="1"/>
    <col min="3" max="3" width="6" style="315" customWidth="1"/>
    <col min="4" max="4" width="4.7109375" style="315" customWidth="1"/>
    <col min="5" max="5" width="5.7109375" style="315" customWidth="1"/>
    <col min="6" max="6" width="5.5703125" style="315" customWidth="1"/>
    <col min="7" max="7" width="4.5703125" style="316" customWidth="1"/>
    <col min="8" max="8" width="5.140625" style="315" customWidth="1"/>
    <col min="9" max="9" width="4.7109375" style="315" customWidth="1"/>
    <col min="10" max="10" width="7.28515625" style="315" customWidth="1"/>
    <col min="11" max="11" width="4.42578125" style="315" customWidth="1"/>
    <col min="12" max="12" width="5.85546875" style="315" customWidth="1"/>
    <col min="13" max="13" width="5.140625" style="315" customWidth="1"/>
    <col min="14" max="14" width="6.5703125" style="315" customWidth="1"/>
    <col min="15" max="15" width="7.5703125" style="317" customWidth="1"/>
    <col min="16" max="18" width="9.28515625" style="315" customWidth="1"/>
    <col min="19" max="19" width="8" style="315" customWidth="1"/>
    <col min="20" max="20" width="10.7109375" style="315" customWidth="1"/>
    <col min="21" max="21" width="84.140625" style="14" customWidth="1"/>
    <col min="22" max="59" width="10.28515625" style="14" customWidth="1"/>
    <col min="60" max="70" width="10.28515625" style="15" customWidth="1"/>
    <col min="71" max="256" width="10.28515625" style="16"/>
    <col min="257" max="257" width="5.42578125" style="16" customWidth="1"/>
    <col min="258" max="258" width="20.7109375" style="16" customWidth="1"/>
    <col min="259" max="259" width="6" style="16" customWidth="1"/>
    <col min="260" max="260" width="4.7109375" style="16" customWidth="1"/>
    <col min="261" max="261" width="5.7109375" style="16" customWidth="1"/>
    <col min="262" max="262" width="5.5703125" style="16" customWidth="1"/>
    <col min="263" max="263" width="4.5703125" style="16" customWidth="1"/>
    <col min="264" max="264" width="5.140625" style="16" customWidth="1"/>
    <col min="265" max="265" width="4.7109375" style="16" customWidth="1"/>
    <col min="266" max="266" width="7.28515625" style="16" customWidth="1"/>
    <col min="267" max="267" width="4.42578125" style="16" customWidth="1"/>
    <col min="268" max="268" width="5.85546875" style="16" customWidth="1"/>
    <col min="269" max="269" width="5.140625" style="16" customWidth="1"/>
    <col min="270" max="270" width="6.5703125" style="16" customWidth="1"/>
    <col min="271" max="271" width="7.5703125" style="16" customWidth="1"/>
    <col min="272" max="274" width="9.28515625" style="16" customWidth="1"/>
    <col min="275" max="275" width="8" style="16" customWidth="1"/>
    <col min="276" max="276" width="10.7109375" style="16" customWidth="1"/>
    <col min="277" max="277" width="84.140625" style="16" customWidth="1"/>
    <col min="278" max="326" width="10.28515625" style="16" customWidth="1"/>
    <col min="327" max="512" width="10.28515625" style="16"/>
    <col min="513" max="513" width="5.42578125" style="16" customWidth="1"/>
    <col min="514" max="514" width="20.7109375" style="16" customWidth="1"/>
    <col min="515" max="515" width="6" style="16" customWidth="1"/>
    <col min="516" max="516" width="4.7109375" style="16" customWidth="1"/>
    <col min="517" max="517" width="5.7109375" style="16" customWidth="1"/>
    <col min="518" max="518" width="5.5703125" style="16" customWidth="1"/>
    <col min="519" max="519" width="4.5703125" style="16" customWidth="1"/>
    <col min="520" max="520" width="5.140625" style="16" customWidth="1"/>
    <col min="521" max="521" width="4.7109375" style="16" customWidth="1"/>
    <col min="522" max="522" width="7.28515625" style="16" customWidth="1"/>
    <col min="523" max="523" width="4.42578125" style="16" customWidth="1"/>
    <col min="524" max="524" width="5.85546875" style="16" customWidth="1"/>
    <col min="525" max="525" width="5.140625" style="16" customWidth="1"/>
    <col min="526" max="526" width="6.5703125" style="16" customWidth="1"/>
    <col min="527" max="527" width="7.5703125" style="16" customWidth="1"/>
    <col min="528" max="530" width="9.28515625" style="16" customWidth="1"/>
    <col min="531" max="531" width="8" style="16" customWidth="1"/>
    <col min="532" max="532" width="10.7109375" style="16" customWidth="1"/>
    <col min="533" max="533" width="84.140625" style="16" customWidth="1"/>
    <col min="534" max="582" width="10.28515625" style="16" customWidth="1"/>
    <col min="583" max="768" width="10.28515625" style="16"/>
    <col min="769" max="769" width="5.42578125" style="16" customWidth="1"/>
    <col min="770" max="770" width="20.7109375" style="16" customWidth="1"/>
    <col min="771" max="771" width="6" style="16" customWidth="1"/>
    <col min="772" max="772" width="4.7109375" style="16" customWidth="1"/>
    <col min="773" max="773" width="5.7109375" style="16" customWidth="1"/>
    <col min="774" max="774" width="5.5703125" style="16" customWidth="1"/>
    <col min="775" max="775" width="4.5703125" style="16" customWidth="1"/>
    <col min="776" max="776" width="5.140625" style="16" customWidth="1"/>
    <col min="777" max="777" width="4.7109375" style="16" customWidth="1"/>
    <col min="778" max="778" width="7.28515625" style="16" customWidth="1"/>
    <col min="779" max="779" width="4.42578125" style="16" customWidth="1"/>
    <col min="780" max="780" width="5.85546875" style="16" customWidth="1"/>
    <col min="781" max="781" width="5.140625" style="16" customWidth="1"/>
    <col min="782" max="782" width="6.5703125" style="16" customWidth="1"/>
    <col min="783" max="783" width="7.5703125" style="16" customWidth="1"/>
    <col min="784" max="786" width="9.28515625" style="16" customWidth="1"/>
    <col min="787" max="787" width="8" style="16" customWidth="1"/>
    <col min="788" max="788" width="10.7109375" style="16" customWidth="1"/>
    <col min="789" max="789" width="84.140625" style="16" customWidth="1"/>
    <col min="790" max="838" width="10.28515625" style="16" customWidth="1"/>
    <col min="839" max="1024" width="10.28515625" style="16"/>
    <col min="1025" max="1025" width="5.42578125" style="16" customWidth="1"/>
    <col min="1026" max="1026" width="20.7109375" style="16" customWidth="1"/>
    <col min="1027" max="1027" width="6" style="16" customWidth="1"/>
    <col min="1028" max="1028" width="4.7109375" style="16" customWidth="1"/>
    <col min="1029" max="1029" width="5.7109375" style="16" customWidth="1"/>
    <col min="1030" max="1030" width="5.5703125" style="16" customWidth="1"/>
    <col min="1031" max="1031" width="4.5703125" style="16" customWidth="1"/>
    <col min="1032" max="1032" width="5.140625" style="16" customWidth="1"/>
    <col min="1033" max="1033" width="4.7109375" style="16" customWidth="1"/>
    <col min="1034" max="1034" width="7.28515625" style="16" customWidth="1"/>
    <col min="1035" max="1035" width="4.42578125" style="16" customWidth="1"/>
    <col min="1036" max="1036" width="5.85546875" style="16" customWidth="1"/>
    <col min="1037" max="1037" width="5.140625" style="16" customWidth="1"/>
    <col min="1038" max="1038" width="6.5703125" style="16" customWidth="1"/>
    <col min="1039" max="1039" width="7.5703125" style="16" customWidth="1"/>
    <col min="1040" max="1042" width="9.28515625" style="16" customWidth="1"/>
    <col min="1043" max="1043" width="8" style="16" customWidth="1"/>
    <col min="1044" max="1044" width="10.7109375" style="16" customWidth="1"/>
    <col min="1045" max="1045" width="84.140625" style="16" customWidth="1"/>
    <col min="1046" max="1094" width="10.28515625" style="16" customWidth="1"/>
    <col min="1095" max="1280" width="10.28515625" style="16"/>
    <col min="1281" max="1281" width="5.42578125" style="16" customWidth="1"/>
    <col min="1282" max="1282" width="20.7109375" style="16" customWidth="1"/>
    <col min="1283" max="1283" width="6" style="16" customWidth="1"/>
    <col min="1284" max="1284" width="4.7109375" style="16" customWidth="1"/>
    <col min="1285" max="1285" width="5.7109375" style="16" customWidth="1"/>
    <col min="1286" max="1286" width="5.5703125" style="16" customWidth="1"/>
    <col min="1287" max="1287" width="4.5703125" style="16" customWidth="1"/>
    <col min="1288" max="1288" width="5.140625" style="16" customWidth="1"/>
    <col min="1289" max="1289" width="4.7109375" style="16" customWidth="1"/>
    <col min="1290" max="1290" width="7.28515625" style="16" customWidth="1"/>
    <col min="1291" max="1291" width="4.42578125" style="16" customWidth="1"/>
    <col min="1292" max="1292" width="5.85546875" style="16" customWidth="1"/>
    <col min="1293" max="1293" width="5.140625" style="16" customWidth="1"/>
    <col min="1294" max="1294" width="6.5703125" style="16" customWidth="1"/>
    <col min="1295" max="1295" width="7.5703125" style="16" customWidth="1"/>
    <col min="1296" max="1298" width="9.28515625" style="16" customWidth="1"/>
    <col min="1299" max="1299" width="8" style="16" customWidth="1"/>
    <col min="1300" max="1300" width="10.7109375" style="16" customWidth="1"/>
    <col min="1301" max="1301" width="84.140625" style="16" customWidth="1"/>
    <col min="1302" max="1350" width="10.28515625" style="16" customWidth="1"/>
    <col min="1351" max="1536" width="10.28515625" style="16"/>
    <col min="1537" max="1537" width="5.42578125" style="16" customWidth="1"/>
    <col min="1538" max="1538" width="20.7109375" style="16" customWidth="1"/>
    <col min="1539" max="1539" width="6" style="16" customWidth="1"/>
    <col min="1540" max="1540" width="4.7109375" style="16" customWidth="1"/>
    <col min="1541" max="1541" width="5.7109375" style="16" customWidth="1"/>
    <col min="1542" max="1542" width="5.5703125" style="16" customWidth="1"/>
    <col min="1543" max="1543" width="4.5703125" style="16" customWidth="1"/>
    <col min="1544" max="1544" width="5.140625" style="16" customWidth="1"/>
    <col min="1545" max="1545" width="4.7109375" style="16" customWidth="1"/>
    <col min="1546" max="1546" width="7.28515625" style="16" customWidth="1"/>
    <col min="1547" max="1547" width="4.42578125" style="16" customWidth="1"/>
    <col min="1548" max="1548" width="5.85546875" style="16" customWidth="1"/>
    <col min="1549" max="1549" width="5.140625" style="16" customWidth="1"/>
    <col min="1550" max="1550" width="6.5703125" style="16" customWidth="1"/>
    <col min="1551" max="1551" width="7.5703125" style="16" customWidth="1"/>
    <col min="1552" max="1554" width="9.28515625" style="16" customWidth="1"/>
    <col min="1555" max="1555" width="8" style="16" customWidth="1"/>
    <col min="1556" max="1556" width="10.7109375" style="16" customWidth="1"/>
    <col min="1557" max="1557" width="84.140625" style="16" customWidth="1"/>
    <col min="1558" max="1606" width="10.28515625" style="16" customWidth="1"/>
    <col min="1607" max="1792" width="10.28515625" style="16"/>
    <col min="1793" max="1793" width="5.42578125" style="16" customWidth="1"/>
    <col min="1794" max="1794" width="20.7109375" style="16" customWidth="1"/>
    <col min="1795" max="1795" width="6" style="16" customWidth="1"/>
    <col min="1796" max="1796" width="4.7109375" style="16" customWidth="1"/>
    <col min="1797" max="1797" width="5.7109375" style="16" customWidth="1"/>
    <col min="1798" max="1798" width="5.5703125" style="16" customWidth="1"/>
    <col min="1799" max="1799" width="4.5703125" style="16" customWidth="1"/>
    <col min="1800" max="1800" width="5.140625" style="16" customWidth="1"/>
    <col min="1801" max="1801" width="4.7109375" style="16" customWidth="1"/>
    <col min="1802" max="1802" width="7.28515625" style="16" customWidth="1"/>
    <col min="1803" max="1803" width="4.42578125" style="16" customWidth="1"/>
    <col min="1804" max="1804" width="5.85546875" style="16" customWidth="1"/>
    <col min="1805" max="1805" width="5.140625" style="16" customWidth="1"/>
    <col min="1806" max="1806" width="6.5703125" style="16" customWidth="1"/>
    <col min="1807" max="1807" width="7.5703125" style="16" customWidth="1"/>
    <col min="1808" max="1810" width="9.28515625" style="16" customWidth="1"/>
    <col min="1811" max="1811" width="8" style="16" customWidth="1"/>
    <col min="1812" max="1812" width="10.7109375" style="16" customWidth="1"/>
    <col min="1813" max="1813" width="84.140625" style="16" customWidth="1"/>
    <col min="1814" max="1862" width="10.28515625" style="16" customWidth="1"/>
    <col min="1863" max="2048" width="10.28515625" style="16"/>
    <col min="2049" max="2049" width="5.42578125" style="16" customWidth="1"/>
    <col min="2050" max="2050" width="20.7109375" style="16" customWidth="1"/>
    <col min="2051" max="2051" width="6" style="16" customWidth="1"/>
    <col min="2052" max="2052" width="4.7109375" style="16" customWidth="1"/>
    <col min="2053" max="2053" width="5.7109375" style="16" customWidth="1"/>
    <col min="2054" max="2054" width="5.5703125" style="16" customWidth="1"/>
    <col min="2055" max="2055" width="4.5703125" style="16" customWidth="1"/>
    <col min="2056" max="2056" width="5.140625" style="16" customWidth="1"/>
    <col min="2057" max="2057" width="4.7109375" style="16" customWidth="1"/>
    <col min="2058" max="2058" width="7.28515625" style="16" customWidth="1"/>
    <col min="2059" max="2059" width="4.42578125" style="16" customWidth="1"/>
    <col min="2060" max="2060" width="5.85546875" style="16" customWidth="1"/>
    <col min="2061" max="2061" width="5.140625" style="16" customWidth="1"/>
    <col min="2062" max="2062" width="6.5703125" style="16" customWidth="1"/>
    <col min="2063" max="2063" width="7.5703125" style="16" customWidth="1"/>
    <col min="2064" max="2066" width="9.28515625" style="16" customWidth="1"/>
    <col min="2067" max="2067" width="8" style="16" customWidth="1"/>
    <col min="2068" max="2068" width="10.7109375" style="16" customWidth="1"/>
    <col min="2069" max="2069" width="84.140625" style="16" customWidth="1"/>
    <col min="2070" max="2118" width="10.28515625" style="16" customWidth="1"/>
    <col min="2119" max="2304" width="10.28515625" style="16"/>
    <col min="2305" max="2305" width="5.42578125" style="16" customWidth="1"/>
    <col min="2306" max="2306" width="20.7109375" style="16" customWidth="1"/>
    <col min="2307" max="2307" width="6" style="16" customWidth="1"/>
    <col min="2308" max="2308" width="4.7109375" style="16" customWidth="1"/>
    <col min="2309" max="2309" width="5.7109375" style="16" customWidth="1"/>
    <col min="2310" max="2310" width="5.5703125" style="16" customWidth="1"/>
    <col min="2311" max="2311" width="4.5703125" style="16" customWidth="1"/>
    <col min="2312" max="2312" width="5.140625" style="16" customWidth="1"/>
    <col min="2313" max="2313" width="4.7109375" style="16" customWidth="1"/>
    <col min="2314" max="2314" width="7.28515625" style="16" customWidth="1"/>
    <col min="2315" max="2315" width="4.42578125" style="16" customWidth="1"/>
    <col min="2316" max="2316" width="5.85546875" style="16" customWidth="1"/>
    <col min="2317" max="2317" width="5.140625" style="16" customWidth="1"/>
    <col min="2318" max="2318" width="6.5703125" style="16" customWidth="1"/>
    <col min="2319" max="2319" width="7.5703125" style="16" customWidth="1"/>
    <col min="2320" max="2322" width="9.28515625" style="16" customWidth="1"/>
    <col min="2323" max="2323" width="8" style="16" customWidth="1"/>
    <col min="2324" max="2324" width="10.7109375" style="16" customWidth="1"/>
    <col min="2325" max="2325" width="84.140625" style="16" customWidth="1"/>
    <col min="2326" max="2374" width="10.28515625" style="16" customWidth="1"/>
    <col min="2375" max="2560" width="10.28515625" style="16"/>
    <col min="2561" max="2561" width="5.42578125" style="16" customWidth="1"/>
    <col min="2562" max="2562" width="20.7109375" style="16" customWidth="1"/>
    <col min="2563" max="2563" width="6" style="16" customWidth="1"/>
    <col min="2564" max="2564" width="4.7109375" style="16" customWidth="1"/>
    <col min="2565" max="2565" width="5.7109375" style="16" customWidth="1"/>
    <col min="2566" max="2566" width="5.5703125" style="16" customWidth="1"/>
    <col min="2567" max="2567" width="4.5703125" style="16" customWidth="1"/>
    <col min="2568" max="2568" width="5.140625" style="16" customWidth="1"/>
    <col min="2569" max="2569" width="4.7109375" style="16" customWidth="1"/>
    <col min="2570" max="2570" width="7.28515625" style="16" customWidth="1"/>
    <col min="2571" max="2571" width="4.42578125" style="16" customWidth="1"/>
    <col min="2572" max="2572" width="5.85546875" style="16" customWidth="1"/>
    <col min="2573" max="2573" width="5.140625" style="16" customWidth="1"/>
    <col min="2574" max="2574" width="6.5703125" style="16" customWidth="1"/>
    <col min="2575" max="2575" width="7.5703125" style="16" customWidth="1"/>
    <col min="2576" max="2578" width="9.28515625" style="16" customWidth="1"/>
    <col min="2579" max="2579" width="8" style="16" customWidth="1"/>
    <col min="2580" max="2580" width="10.7109375" style="16" customWidth="1"/>
    <col min="2581" max="2581" width="84.140625" style="16" customWidth="1"/>
    <col min="2582" max="2630" width="10.28515625" style="16" customWidth="1"/>
    <col min="2631" max="2816" width="10.28515625" style="16"/>
    <col min="2817" max="2817" width="5.42578125" style="16" customWidth="1"/>
    <col min="2818" max="2818" width="20.7109375" style="16" customWidth="1"/>
    <col min="2819" max="2819" width="6" style="16" customWidth="1"/>
    <col min="2820" max="2820" width="4.7109375" style="16" customWidth="1"/>
    <col min="2821" max="2821" width="5.7109375" style="16" customWidth="1"/>
    <col min="2822" max="2822" width="5.5703125" style="16" customWidth="1"/>
    <col min="2823" max="2823" width="4.5703125" style="16" customWidth="1"/>
    <col min="2824" max="2824" width="5.140625" style="16" customWidth="1"/>
    <col min="2825" max="2825" width="4.7109375" style="16" customWidth="1"/>
    <col min="2826" max="2826" width="7.28515625" style="16" customWidth="1"/>
    <col min="2827" max="2827" width="4.42578125" style="16" customWidth="1"/>
    <col min="2828" max="2828" width="5.85546875" style="16" customWidth="1"/>
    <col min="2829" max="2829" width="5.140625" style="16" customWidth="1"/>
    <col min="2830" max="2830" width="6.5703125" style="16" customWidth="1"/>
    <col min="2831" max="2831" width="7.5703125" style="16" customWidth="1"/>
    <col min="2832" max="2834" width="9.28515625" style="16" customWidth="1"/>
    <col min="2835" max="2835" width="8" style="16" customWidth="1"/>
    <col min="2836" max="2836" width="10.7109375" style="16" customWidth="1"/>
    <col min="2837" max="2837" width="84.140625" style="16" customWidth="1"/>
    <col min="2838" max="2886" width="10.28515625" style="16" customWidth="1"/>
    <col min="2887" max="3072" width="10.28515625" style="16"/>
    <col min="3073" max="3073" width="5.42578125" style="16" customWidth="1"/>
    <col min="3074" max="3074" width="20.7109375" style="16" customWidth="1"/>
    <col min="3075" max="3075" width="6" style="16" customWidth="1"/>
    <col min="3076" max="3076" width="4.7109375" style="16" customWidth="1"/>
    <col min="3077" max="3077" width="5.7109375" style="16" customWidth="1"/>
    <col min="3078" max="3078" width="5.5703125" style="16" customWidth="1"/>
    <col min="3079" max="3079" width="4.5703125" style="16" customWidth="1"/>
    <col min="3080" max="3080" width="5.140625" style="16" customWidth="1"/>
    <col min="3081" max="3081" width="4.7109375" style="16" customWidth="1"/>
    <col min="3082" max="3082" width="7.28515625" style="16" customWidth="1"/>
    <col min="3083" max="3083" width="4.42578125" style="16" customWidth="1"/>
    <col min="3084" max="3084" width="5.85546875" style="16" customWidth="1"/>
    <col min="3085" max="3085" width="5.140625" style="16" customWidth="1"/>
    <col min="3086" max="3086" width="6.5703125" style="16" customWidth="1"/>
    <col min="3087" max="3087" width="7.5703125" style="16" customWidth="1"/>
    <col min="3088" max="3090" width="9.28515625" style="16" customWidth="1"/>
    <col min="3091" max="3091" width="8" style="16" customWidth="1"/>
    <col min="3092" max="3092" width="10.7109375" style="16" customWidth="1"/>
    <col min="3093" max="3093" width="84.140625" style="16" customWidth="1"/>
    <col min="3094" max="3142" width="10.28515625" style="16" customWidth="1"/>
    <col min="3143" max="3328" width="10.28515625" style="16"/>
    <col min="3329" max="3329" width="5.42578125" style="16" customWidth="1"/>
    <col min="3330" max="3330" width="20.7109375" style="16" customWidth="1"/>
    <col min="3331" max="3331" width="6" style="16" customWidth="1"/>
    <col min="3332" max="3332" width="4.7109375" style="16" customWidth="1"/>
    <col min="3333" max="3333" width="5.7109375" style="16" customWidth="1"/>
    <col min="3334" max="3334" width="5.5703125" style="16" customWidth="1"/>
    <col min="3335" max="3335" width="4.5703125" style="16" customWidth="1"/>
    <col min="3336" max="3336" width="5.140625" style="16" customWidth="1"/>
    <col min="3337" max="3337" width="4.7109375" style="16" customWidth="1"/>
    <col min="3338" max="3338" width="7.28515625" style="16" customWidth="1"/>
    <col min="3339" max="3339" width="4.42578125" style="16" customWidth="1"/>
    <col min="3340" max="3340" width="5.85546875" style="16" customWidth="1"/>
    <col min="3341" max="3341" width="5.140625" style="16" customWidth="1"/>
    <col min="3342" max="3342" width="6.5703125" style="16" customWidth="1"/>
    <col min="3343" max="3343" width="7.5703125" style="16" customWidth="1"/>
    <col min="3344" max="3346" width="9.28515625" style="16" customWidth="1"/>
    <col min="3347" max="3347" width="8" style="16" customWidth="1"/>
    <col min="3348" max="3348" width="10.7109375" style="16" customWidth="1"/>
    <col min="3349" max="3349" width="84.140625" style="16" customWidth="1"/>
    <col min="3350" max="3398" width="10.28515625" style="16" customWidth="1"/>
    <col min="3399" max="3584" width="10.28515625" style="16"/>
    <col min="3585" max="3585" width="5.42578125" style="16" customWidth="1"/>
    <col min="3586" max="3586" width="20.7109375" style="16" customWidth="1"/>
    <col min="3587" max="3587" width="6" style="16" customWidth="1"/>
    <col min="3588" max="3588" width="4.7109375" style="16" customWidth="1"/>
    <col min="3589" max="3589" width="5.7109375" style="16" customWidth="1"/>
    <col min="3590" max="3590" width="5.5703125" style="16" customWidth="1"/>
    <col min="3591" max="3591" width="4.5703125" style="16" customWidth="1"/>
    <col min="3592" max="3592" width="5.140625" style="16" customWidth="1"/>
    <col min="3593" max="3593" width="4.7109375" style="16" customWidth="1"/>
    <col min="3594" max="3594" width="7.28515625" style="16" customWidth="1"/>
    <col min="3595" max="3595" width="4.42578125" style="16" customWidth="1"/>
    <col min="3596" max="3596" width="5.85546875" style="16" customWidth="1"/>
    <col min="3597" max="3597" width="5.140625" style="16" customWidth="1"/>
    <col min="3598" max="3598" width="6.5703125" style="16" customWidth="1"/>
    <col min="3599" max="3599" width="7.5703125" style="16" customWidth="1"/>
    <col min="3600" max="3602" width="9.28515625" style="16" customWidth="1"/>
    <col min="3603" max="3603" width="8" style="16" customWidth="1"/>
    <col min="3604" max="3604" width="10.7109375" style="16" customWidth="1"/>
    <col min="3605" max="3605" width="84.140625" style="16" customWidth="1"/>
    <col min="3606" max="3654" width="10.28515625" style="16" customWidth="1"/>
    <col min="3655" max="3840" width="10.28515625" style="16"/>
    <col min="3841" max="3841" width="5.42578125" style="16" customWidth="1"/>
    <col min="3842" max="3842" width="20.7109375" style="16" customWidth="1"/>
    <col min="3843" max="3843" width="6" style="16" customWidth="1"/>
    <col min="3844" max="3844" width="4.7109375" style="16" customWidth="1"/>
    <col min="3845" max="3845" width="5.7109375" style="16" customWidth="1"/>
    <col min="3846" max="3846" width="5.5703125" style="16" customWidth="1"/>
    <col min="3847" max="3847" width="4.5703125" style="16" customWidth="1"/>
    <col min="3848" max="3848" width="5.140625" style="16" customWidth="1"/>
    <col min="3849" max="3849" width="4.7109375" style="16" customWidth="1"/>
    <col min="3850" max="3850" width="7.28515625" style="16" customWidth="1"/>
    <col min="3851" max="3851" width="4.42578125" style="16" customWidth="1"/>
    <col min="3852" max="3852" width="5.85546875" style="16" customWidth="1"/>
    <col min="3853" max="3853" width="5.140625" style="16" customWidth="1"/>
    <col min="3854" max="3854" width="6.5703125" style="16" customWidth="1"/>
    <col min="3855" max="3855" width="7.5703125" style="16" customWidth="1"/>
    <col min="3856" max="3858" width="9.28515625" style="16" customWidth="1"/>
    <col min="3859" max="3859" width="8" style="16" customWidth="1"/>
    <col min="3860" max="3860" width="10.7109375" style="16" customWidth="1"/>
    <col min="3861" max="3861" width="84.140625" style="16" customWidth="1"/>
    <col min="3862" max="3910" width="10.28515625" style="16" customWidth="1"/>
    <col min="3911" max="4096" width="10.28515625" style="16"/>
    <col min="4097" max="4097" width="5.42578125" style="16" customWidth="1"/>
    <col min="4098" max="4098" width="20.7109375" style="16" customWidth="1"/>
    <col min="4099" max="4099" width="6" style="16" customWidth="1"/>
    <col min="4100" max="4100" width="4.7109375" style="16" customWidth="1"/>
    <col min="4101" max="4101" width="5.7109375" style="16" customWidth="1"/>
    <col min="4102" max="4102" width="5.5703125" style="16" customWidth="1"/>
    <col min="4103" max="4103" width="4.5703125" style="16" customWidth="1"/>
    <col min="4104" max="4104" width="5.140625" style="16" customWidth="1"/>
    <col min="4105" max="4105" width="4.7109375" style="16" customWidth="1"/>
    <col min="4106" max="4106" width="7.28515625" style="16" customWidth="1"/>
    <col min="4107" max="4107" width="4.42578125" style="16" customWidth="1"/>
    <col min="4108" max="4108" width="5.85546875" style="16" customWidth="1"/>
    <col min="4109" max="4109" width="5.140625" style="16" customWidth="1"/>
    <col min="4110" max="4110" width="6.5703125" style="16" customWidth="1"/>
    <col min="4111" max="4111" width="7.5703125" style="16" customWidth="1"/>
    <col min="4112" max="4114" width="9.28515625" style="16" customWidth="1"/>
    <col min="4115" max="4115" width="8" style="16" customWidth="1"/>
    <col min="4116" max="4116" width="10.7109375" style="16" customWidth="1"/>
    <col min="4117" max="4117" width="84.140625" style="16" customWidth="1"/>
    <col min="4118" max="4166" width="10.28515625" style="16" customWidth="1"/>
    <col min="4167" max="4352" width="10.28515625" style="16"/>
    <col min="4353" max="4353" width="5.42578125" style="16" customWidth="1"/>
    <col min="4354" max="4354" width="20.7109375" style="16" customWidth="1"/>
    <col min="4355" max="4355" width="6" style="16" customWidth="1"/>
    <col min="4356" max="4356" width="4.7109375" style="16" customWidth="1"/>
    <col min="4357" max="4357" width="5.7109375" style="16" customWidth="1"/>
    <col min="4358" max="4358" width="5.5703125" style="16" customWidth="1"/>
    <col min="4359" max="4359" width="4.5703125" style="16" customWidth="1"/>
    <col min="4360" max="4360" width="5.140625" style="16" customWidth="1"/>
    <col min="4361" max="4361" width="4.7109375" style="16" customWidth="1"/>
    <col min="4362" max="4362" width="7.28515625" style="16" customWidth="1"/>
    <col min="4363" max="4363" width="4.42578125" style="16" customWidth="1"/>
    <col min="4364" max="4364" width="5.85546875" style="16" customWidth="1"/>
    <col min="4365" max="4365" width="5.140625" style="16" customWidth="1"/>
    <col min="4366" max="4366" width="6.5703125" style="16" customWidth="1"/>
    <col min="4367" max="4367" width="7.5703125" style="16" customWidth="1"/>
    <col min="4368" max="4370" width="9.28515625" style="16" customWidth="1"/>
    <col min="4371" max="4371" width="8" style="16" customWidth="1"/>
    <col min="4372" max="4372" width="10.7109375" style="16" customWidth="1"/>
    <col min="4373" max="4373" width="84.140625" style="16" customWidth="1"/>
    <col min="4374" max="4422" width="10.28515625" style="16" customWidth="1"/>
    <col min="4423" max="4608" width="10.28515625" style="16"/>
    <col min="4609" max="4609" width="5.42578125" style="16" customWidth="1"/>
    <col min="4610" max="4610" width="20.7109375" style="16" customWidth="1"/>
    <col min="4611" max="4611" width="6" style="16" customWidth="1"/>
    <col min="4612" max="4612" width="4.7109375" style="16" customWidth="1"/>
    <col min="4613" max="4613" width="5.7109375" style="16" customWidth="1"/>
    <col min="4614" max="4614" width="5.5703125" style="16" customWidth="1"/>
    <col min="4615" max="4615" width="4.5703125" style="16" customWidth="1"/>
    <col min="4616" max="4616" width="5.140625" style="16" customWidth="1"/>
    <col min="4617" max="4617" width="4.7109375" style="16" customWidth="1"/>
    <col min="4618" max="4618" width="7.28515625" style="16" customWidth="1"/>
    <col min="4619" max="4619" width="4.42578125" style="16" customWidth="1"/>
    <col min="4620" max="4620" width="5.85546875" style="16" customWidth="1"/>
    <col min="4621" max="4621" width="5.140625" style="16" customWidth="1"/>
    <col min="4622" max="4622" width="6.5703125" style="16" customWidth="1"/>
    <col min="4623" max="4623" width="7.5703125" style="16" customWidth="1"/>
    <col min="4624" max="4626" width="9.28515625" style="16" customWidth="1"/>
    <col min="4627" max="4627" width="8" style="16" customWidth="1"/>
    <col min="4628" max="4628" width="10.7109375" style="16" customWidth="1"/>
    <col min="4629" max="4629" width="84.140625" style="16" customWidth="1"/>
    <col min="4630" max="4678" width="10.28515625" style="16" customWidth="1"/>
    <col min="4679" max="4864" width="10.28515625" style="16"/>
    <col min="4865" max="4865" width="5.42578125" style="16" customWidth="1"/>
    <col min="4866" max="4866" width="20.7109375" style="16" customWidth="1"/>
    <col min="4867" max="4867" width="6" style="16" customWidth="1"/>
    <col min="4868" max="4868" width="4.7109375" style="16" customWidth="1"/>
    <col min="4869" max="4869" width="5.7109375" style="16" customWidth="1"/>
    <col min="4870" max="4870" width="5.5703125" style="16" customWidth="1"/>
    <col min="4871" max="4871" width="4.5703125" style="16" customWidth="1"/>
    <col min="4872" max="4872" width="5.140625" style="16" customWidth="1"/>
    <col min="4873" max="4873" width="4.7109375" style="16" customWidth="1"/>
    <col min="4874" max="4874" width="7.28515625" style="16" customWidth="1"/>
    <col min="4875" max="4875" width="4.42578125" style="16" customWidth="1"/>
    <col min="4876" max="4876" width="5.85546875" style="16" customWidth="1"/>
    <col min="4877" max="4877" width="5.140625" style="16" customWidth="1"/>
    <col min="4878" max="4878" width="6.5703125" style="16" customWidth="1"/>
    <col min="4879" max="4879" width="7.5703125" style="16" customWidth="1"/>
    <col min="4880" max="4882" width="9.28515625" style="16" customWidth="1"/>
    <col min="4883" max="4883" width="8" style="16" customWidth="1"/>
    <col min="4884" max="4884" width="10.7109375" style="16" customWidth="1"/>
    <col min="4885" max="4885" width="84.140625" style="16" customWidth="1"/>
    <col min="4886" max="4934" width="10.28515625" style="16" customWidth="1"/>
    <col min="4935" max="5120" width="10.28515625" style="16"/>
    <col min="5121" max="5121" width="5.42578125" style="16" customWidth="1"/>
    <col min="5122" max="5122" width="20.7109375" style="16" customWidth="1"/>
    <col min="5123" max="5123" width="6" style="16" customWidth="1"/>
    <col min="5124" max="5124" width="4.7109375" style="16" customWidth="1"/>
    <col min="5125" max="5125" width="5.7109375" style="16" customWidth="1"/>
    <col min="5126" max="5126" width="5.5703125" style="16" customWidth="1"/>
    <col min="5127" max="5127" width="4.5703125" style="16" customWidth="1"/>
    <col min="5128" max="5128" width="5.140625" style="16" customWidth="1"/>
    <col min="5129" max="5129" width="4.7109375" style="16" customWidth="1"/>
    <col min="5130" max="5130" width="7.28515625" style="16" customWidth="1"/>
    <col min="5131" max="5131" width="4.42578125" style="16" customWidth="1"/>
    <col min="5132" max="5132" width="5.85546875" style="16" customWidth="1"/>
    <col min="5133" max="5133" width="5.140625" style="16" customWidth="1"/>
    <col min="5134" max="5134" width="6.5703125" style="16" customWidth="1"/>
    <col min="5135" max="5135" width="7.5703125" style="16" customWidth="1"/>
    <col min="5136" max="5138" width="9.28515625" style="16" customWidth="1"/>
    <col min="5139" max="5139" width="8" style="16" customWidth="1"/>
    <col min="5140" max="5140" width="10.7109375" style="16" customWidth="1"/>
    <col min="5141" max="5141" width="84.140625" style="16" customWidth="1"/>
    <col min="5142" max="5190" width="10.28515625" style="16" customWidth="1"/>
    <col min="5191" max="5376" width="10.28515625" style="16"/>
    <col min="5377" max="5377" width="5.42578125" style="16" customWidth="1"/>
    <col min="5378" max="5378" width="20.7109375" style="16" customWidth="1"/>
    <col min="5379" max="5379" width="6" style="16" customWidth="1"/>
    <col min="5380" max="5380" width="4.7109375" style="16" customWidth="1"/>
    <col min="5381" max="5381" width="5.7109375" style="16" customWidth="1"/>
    <col min="5382" max="5382" width="5.5703125" style="16" customWidth="1"/>
    <col min="5383" max="5383" width="4.5703125" style="16" customWidth="1"/>
    <col min="5384" max="5384" width="5.140625" style="16" customWidth="1"/>
    <col min="5385" max="5385" width="4.7109375" style="16" customWidth="1"/>
    <col min="5386" max="5386" width="7.28515625" style="16" customWidth="1"/>
    <col min="5387" max="5387" width="4.42578125" style="16" customWidth="1"/>
    <col min="5388" max="5388" width="5.85546875" style="16" customWidth="1"/>
    <col min="5389" max="5389" width="5.140625" style="16" customWidth="1"/>
    <col min="5390" max="5390" width="6.5703125" style="16" customWidth="1"/>
    <col min="5391" max="5391" width="7.5703125" style="16" customWidth="1"/>
    <col min="5392" max="5394" width="9.28515625" style="16" customWidth="1"/>
    <col min="5395" max="5395" width="8" style="16" customWidth="1"/>
    <col min="5396" max="5396" width="10.7109375" style="16" customWidth="1"/>
    <col min="5397" max="5397" width="84.140625" style="16" customWidth="1"/>
    <col min="5398" max="5446" width="10.28515625" style="16" customWidth="1"/>
    <col min="5447" max="5632" width="10.28515625" style="16"/>
    <col min="5633" max="5633" width="5.42578125" style="16" customWidth="1"/>
    <col min="5634" max="5634" width="20.7109375" style="16" customWidth="1"/>
    <col min="5635" max="5635" width="6" style="16" customWidth="1"/>
    <col min="5636" max="5636" width="4.7109375" style="16" customWidth="1"/>
    <col min="5637" max="5637" width="5.7109375" style="16" customWidth="1"/>
    <col min="5638" max="5638" width="5.5703125" style="16" customWidth="1"/>
    <col min="5639" max="5639" width="4.5703125" style="16" customWidth="1"/>
    <col min="5640" max="5640" width="5.140625" style="16" customWidth="1"/>
    <col min="5641" max="5641" width="4.7109375" style="16" customWidth="1"/>
    <col min="5642" max="5642" width="7.28515625" style="16" customWidth="1"/>
    <col min="5643" max="5643" width="4.42578125" style="16" customWidth="1"/>
    <col min="5644" max="5644" width="5.85546875" style="16" customWidth="1"/>
    <col min="5645" max="5645" width="5.140625" style="16" customWidth="1"/>
    <col min="5646" max="5646" width="6.5703125" style="16" customWidth="1"/>
    <col min="5647" max="5647" width="7.5703125" style="16" customWidth="1"/>
    <col min="5648" max="5650" width="9.28515625" style="16" customWidth="1"/>
    <col min="5651" max="5651" width="8" style="16" customWidth="1"/>
    <col min="5652" max="5652" width="10.7109375" style="16" customWidth="1"/>
    <col min="5653" max="5653" width="84.140625" style="16" customWidth="1"/>
    <col min="5654" max="5702" width="10.28515625" style="16" customWidth="1"/>
    <col min="5703" max="5888" width="10.28515625" style="16"/>
    <col min="5889" max="5889" width="5.42578125" style="16" customWidth="1"/>
    <col min="5890" max="5890" width="20.7109375" style="16" customWidth="1"/>
    <col min="5891" max="5891" width="6" style="16" customWidth="1"/>
    <col min="5892" max="5892" width="4.7109375" style="16" customWidth="1"/>
    <col min="5893" max="5893" width="5.7109375" style="16" customWidth="1"/>
    <col min="5894" max="5894" width="5.5703125" style="16" customWidth="1"/>
    <col min="5895" max="5895" width="4.5703125" style="16" customWidth="1"/>
    <col min="5896" max="5896" width="5.140625" style="16" customWidth="1"/>
    <col min="5897" max="5897" width="4.7109375" style="16" customWidth="1"/>
    <col min="5898" max="5898" width="7.28515625" style="16" customWidth="1"/>
    <col min="5899" max="5899" width="4.42578125" style="16" customWidth="1"/>
    <col min="5900" max="5900" width="5.85546875" style="16" customWidth="1"/>
    <col min="5901" max="5901" width="5.140625" style="16" customWidth="1"/>
    <col min="5902" max="5902" width="6.5703125" style="16" customWidth="1"/>
    <col min="5903" max="5903" width="7.5703125" style="16" customWidth="1"/>
    <col min="5904" max="5906" width="9.28515625" style="16" customWidth="1"/>
    <col min="5907" max="5907" width="8" style="16" customWidth="1"/>
    <col min="5908" max="5908" width="10.7109375" style="16" customWidth="1"/>
    <col min="5909" max="5909" width="84.140625" style="16" customWidth="1"/>
    <col min="5910" max="5958" width="10.28515625" style="16" customWidth="1"/>
    <col min="5959" max="6144" width="10.28515625" style="16"/>
    <col min="6145" max="6145" width="5.42578125" style="16" customWidth="1"/>
    <col min="6146" max="6146" width="20.7109375" style="16" customWidth="1"/>
    <col min="6147" max="6147" width="6" style="16" customWidth="1"/>
    <col min="6148" max="6148" width="4.7109375" style="16" customWidth="1"/>
    <col min="6149" max="6149" width="5.7109375" style="16" customWidth="1"/>
    <col min="6150" max="6150" width="5.5703125" style="16" customWidth="1"/>
    <col min="6151" max="6151" width="4.5703125" style="16" customWidth="1"/>
    <col min="6152" max="6152" width="5.140625" style="16" customWidth="1"/>
    <col min="6153" max="6153" width="4.7109375" style="16" customWidth="1"/>
    <col min="6154" max="6154" width="7.28515625" style="16" customWidth="1"/>
    <col min="6155" max="6155" width="4.42578125" style="16" customWidth="1"/>
    <col min="6156" max="6156" width="5.85546875" style="16" customWidth="1"/>
    <col min="6157" max="6157" width="5.140625" style="16" customWidth="1"/>
    <col min="6158" max="6158" width="6.5703125" style="16" customWidth="1"/>
    <col min="6159" max="6159" width="7.5703125" style="16" customWidth="1"/>
    <col min="6160" max="6162" width="9.28515625" style="16" customWidth="1"/>
    <col min="6163" max="6163" width="8" style="16" customWidth="1"/>
    <col min="6164" max="6164" width="10.7109375" style="16" customWidth="1"/>
    <col min="6165" max="6165" width="84.140625" style="16" customWidth="1"/>
    <col min="6166" max="6214" width="10.28515625" style="16" customWidth="1"/>
    <col min="6215" max="6400" width="10.28515625" style="16"/>
    <col min="6401" max="6401" width="5.42578125" style="16" customWidth="1"/>
    <col min="6402" max="6402" width="20.7109375" style="16" customWidth="1"/>
    <col min="6403" max="6403" width="6" style="16" customWidth="1"/>
    <col min="6404" max="6404" width="4.7109375" style="16" customWidth="1"/>
    <col min="6405" max="6405" width="5.7109375" style="16" customWidth="1"/>
    <col min="6406" max="6406" width="5.5703125" style="16" customWidth="1"/>
    <col min="6407" max="6407" width="4.5703125" style="16" customWidth="1"/>
    <col min="6408" max="6408" width="5.140625" style="16" customWidth="1"/>
    <col min="6409" max="6409" width="4.7109375" style="16" customWidth="1"/>
    <col min="6410" max="6410" width="7.28515625" style="16" customWidth="1"/>
    <col min="6411" max="6411" width="4.42578125" style="16" customWidth="1"/>
    <col min="6412" max="6412" width="5.85546875" style="16" customWidth="1"/>
    <col min="6413" max="6413" width="5.140625" style="16" customWidth="1"/>
    <col min="6414" max="6414" width="6.5703125" style="16" customWidth="1"/>
    <col min="6415" max="6415" width="7.5703125" style="16" customWidth="1"/>
    <col min="6416" max="6418" width="9.28515625" style="16" customWidth="1"/>
    <col min="6419" max="6419" width="8" style="16" customWidth="1"/>
    <col min="6420" max="6420" width="10.7109375" style="16" customWidth="1"/>
    <col min="6421" max="6421" width="84.140625" style="16" customWidth="1"/>
    <col min="6422" max="6470" width="10.28515625" style="16" customWidth="1"/>
    <col min="6471" max="6656" width="10.28515625" style="16"/>
    <col min="6657" max="6657" width="5.42578125" style="16" customWidth="1"/>
    <col min="6658" max="6658" width="20.7109375" style="16" customWidth="1"/>
    <col min="6659" max="6659" width="6" style="16" customWidth="1"/>
    <col min="6660" max="6660" width="4.7109375" style="16" customWidth="1"/>
    <col min="6661" max="6661" width="5.7109375" style="16" customWidth="1"/>
    <col min="6662" max="6662" width="5.5703125" style="16" customWidth="1"/>
    <col min="6663" max="6663" width="4.5703125" style="16" customWidth="1"/>
    <col min="6664" max="6664" width="5.140625" style="16" customWidth="1"/>
    <col min="6665" max="6665" width="4.7109375" style="16" customWidth="1"/>
    <col min="6666" max="6666" width="7.28515625" style="16" customWidth="1"/>
    <col min="6667" max="6667" width="4.42578125" style="16" customWidth="1"/>
    <col min="6668" max="6668" width="5.85546875" style="16" customWidth="1"/>
    <col min="6669" max="6669" width="5.140625" style="16" customWidth="1"/>
    <col min="6670" max="6670" width="6.5703125" style="16" customWidth="1"/>
    <col min="6671" max="6671" width="7.5703125" style="16" customWidth="1"/>
    <col min="6672" max="6674" width="9.28515625" style="16" customWidth="1"/>
    <col min="6675" max="6675" width="8" style="16" customWidth="1"/>
    <col min="6676" max="6676" width="10.7109375" style="16" customWidth="1"/>
    <col min="6677" max="6677" width="84.140625" style="16" customWidth="1"/>
    <col min="6678" max="6726" width="10.28515625" style="16" customWidth="1"/>
    <col min="6727" max="6912" width="10.28515625" style="16"/>
    <col min="6913" max="6913" width="5.42578125" style="16" customWidth="1"/>
    <col min="6914" max="6914" width="20.7109375" style="16" customWidth="1"/>
    <col min="6915" max="6915" width="6" style="16" customWidth="1"/>
    <col min="6916" max="6916" width="4.7109375" style="16" customWidth="1"/>
    <col min="6917" max="6917" width="5.7109375" style="16" customWidth="1"/>
    <col min="6918" max="6918" width="5.5703125" style="16" customWidth="1"/>
    <col min="6919" max="6919" width="4.5703125" style="16" customWidth="1"/>
    <col min="6920" max="6920" width="5.140625" style="16" customWidth="1"/>
    <col min="6921" max="6921" width="4.7109375" style="16" customWidth="1"/>
    <col min="6922" max="6922" width="7.28515625" style="16" customWidth="1"/>
    <col min="6923" max="6923" width="4.42578125" style="16" customWidth="1"/>
    <col min="6924" max="6924" width="5.85546875" style="16" customWidth="1"/>
    <col min="6925" max="6925" width="5.140625" style="16" customWidth="1"/>
    <col min="6926" max="6926" width="6.5703125" style="16" customWidth="1"/>
    <col min="6927" max="6927" width="7.5703125" style="16" customWidth="1"/>
    <col min="6928" max="6930" width="9.28515625" style="16" customWidth="1"/>
    <col min="6931" max="6931" width="8" style="16" customWidth="1"/>
    <col min="6932" max="6932" width="10.7109375" style="16" customWidth="1"/>
    <col min="6933" max="6933" width="84.140625" style="16" customWidth="1"/>
    <col min="6934" max="6982" width="10.28515625" style="16" customWidth="1"/>
    <col min="6983" max="7168" width="10.28515625" style="16"/>
    <col min="7169" max="7169" width="5.42578125" style="16" customWidth="1"/>
    <col min="7170" max="7170" width="20.7109375" style="16" customWidth="1"/>
    <col min="7171" max="7171" width="6" style="16" customWidth="1"/>
    <col min="7172" max="7172" width="4.7109375" style="16" customWidth="1"/>
    <col min="7173" max="7173" width="5.7109375" style="16" customWidth="1"/>
    <col min="7174" max="7174" width="5.5703125" style="16" customWidth="1"/>
    <col min="7175" max="7175" width="4.5703125" style="16" customWidth="1"/>
    <col min="7176" max="7176" width="5.140625" style="16" customWidth="1"/>
    <col min="7177" max="7177" width="4.7109375" style="16" customWidth="1"/>
    <col min="7178" max="7178" width="7.28515625" style="16" customWidth="1"/>
    <col min="7179" max="7179" width="4.42578125" style="16" customWidth="1"/>
    <col min="7180" max="7180" width="5.85546875" style="16" customWidth="1"/>
    <col min="7181" max="7181" width="5.140625" style="16" customWidth="1"/>
    <col min="7182" max="7182" width="6.5703125" style="16" customWidth="1"/>
    <col min="7183" max="7183" width="7.5703125" style="16" customWidth="1"/>
    <col min="7184" max="7186" width="9.28515625" style="16" customWidth="1"/>
    <col min="7187" max="7187" width="8" style="16" customWidth="1"/>
    <col min="7188" max="7188" width="10.7109375" style="16" customWidth="1"/>
    <col min="7189" max="7189" width="84.140625" style="16" customWidth="1"/>
    <col min="7190" max="7238" width="10.28515625" style="16" customWidth="1"/>
    <col min="7239" max="7424" width="10.28515625" style="16"/>
    <col min="7425" max="7425" width="5.42578125" style="16" customWidth="1"/>
    <col min="7426" max="7426" width="20.7109375" style="16" customWidth="1"/>
    <col min="7427" max="7427" width="6" style="16" customWidth="1"/>
    <col min="7428" max="7428" width="4.7109375" style="16" customWidth="1"/>
    <col min="7429" max="7429" width="5.7109375" style="16" customWidth="1"/>
    <col min="7430" max="7430" width="5.5703125" style="16" customWidth="1"/>
    <col min="7431" max="7431" width="4.5703125" style="16" customWidth="1"/>
    <col min="7432" max="7432" width="5.140625" style="16" customWidth="1"/>
    <col min="7433" max="7433" width="4.7109375" style="16" customWidth="1"/>
    <col min="7434" max="7434" width="7.28515625" style="16" customWidth="1"/>
    <col min="7435" max="7435" width="4.42578125" style="16" customWidth="1"/>
    <col min="7436" max="7436" width="5.85546875" style="16" customWidth="1"/>
    <col min="7437" max="7437" width="5.140625" style="16" customWidth="1"/>
    <col min="7438" max="7438" width="6.5703125" style="16" customWidth="1"/>
    <col min="7439" max="7439" width="7.5703125" style="16" customWidth="1"/>
    <col min="7440" max="7442" width="9.28515625" style="16" customWidth="1"/>
    <col min="7443" max="7443" width="8" style="16" customWidth="1"/>
    <col min="7444" max="7444" width="10.7109375" style="16" customWidth="1"/>
    <col min="7445" max="7445" width="84.140625" style="16" customWidth="1"/>
    <col min="7446" max="7494" width="10.28515625" style="16" customWidth="1"/>
    <col min="7495" max="7680" width="10.28515625" style="16"/>
    <col min="7681" max="7681" width="5.42578125" style="16" customWidth="1"/>
    <col min="7682" max="7682" width="20.7109375" style="16" customWidth="1"/>
    <col min="7683" max="7683" width="6" style="16" customWidth="1"/>
    <col min="7684" max="7684" width="4.7109375" style="16" customWidth="1"/>
    <col min="7685" max="7685" width="5.7109375" style="16" customWidth="1"/>
    <col min="7686" max="7686" width="5.5703125" style="16" customWidth="1"/>
    <col min="7687" max="7687" width="4.5703125" style="16" customWidth="1"/>
    <col min="7688" max="7688" width="5.140625" style="16" customWidth="1"/>
    <col min="7689" max="7689" width="4.7109375" style="16" customWidth="1"/>
    <col min="7690" max="7690" width="7.28515625" style="16" customWidth="1"/>
    <col min="7691" max="7691" width="4.42578125" style="16" customWidth="1"/>
    <col min="7692" max="7692" width="5.85546875" style="16" customWidth="1"/>
    <col min="7693" max="7693" width="5.140625" style="16" customWidth="1"/>
    <col min="7694" max="7694" width="6.5703125" style="16" customWidth="1"/>
    <col min="7695" max="7695" width="7.5703125" style="16" customWidth="1"/>
    <col min="7696" max="7698" width="9.28515625" style="16" customWidth="1"/>
    <col min="7699" max="7699" width="8" style="16" customWidth="1"/>
    <col min="7700" max="7700" width="10.7109375" style="16" customWidth="1"/>
    <col min="7701" max="7701" width="84.140625" style="16" customWidth="1"/>
    <col min="7702" max="7750" width="10.28515625" style="16" customWidth="1"/>
    <col min="7751" max="7936" width="10.28515625" style="16"/>
    <col min="7937" max="7937" width="5.42578125" style="16" customWidth="1"/>
    <col min="7938" max="7938" width="20.7109375" style="16" customWidth="1"/>
    <col min="7939" max="7939" width="6" style="16" customWidth="1"/>
    <col min="7940" max="7940" width="4.7109375" style="16" customWidth="1"/>
    <col min="7941" max="7941" width="5.7109375" style="16" customWidth="1"/>
    <col min="7942" max="7942" width="5.5703125" style="16" customWidth="1"/>
    <col min="7943" max="7943" width="4.5703125" style="16" customWidth="1"/>
    <col min="7944" max="7944" width="5.140625" style="16" customWidth="1"/>
    <col min="7945" max="7945" width="4.7109375" style="16" customWidth="1"/>
    <col min="7946" max="7946" width="7.28515625" style="16" customWidth="1"/>
    <col min="7947" max="7947" width="4.42578125" style="16" customWidth="1"/>
    <col min="7948" max="7948" width="5.85546875" style="16" customWidth="1"/>
    <col min="7949" max="7949" width="5.140625" style="16" customWidth="1"/>
    <col min="7950" max="7950" width="6.5703125" style="16" customWidth="1"/>
    <col min="7951" max="7951" width="7.5703125" style="16" customWidth="1"/>
    <col min="7952" max="7954" width="9.28515625" style="16" customWidth="1"/>
    <col min="7955" max="7955" width="8" style="16" customWidth="1"/>
    <col min="7956" max="7956" width="10.7109375" style="16" customWidth="1"/>
    <col min="7957" max="7957" width="84.140625" style="16" customWidth="1"/>
    <col min="7958" max="8006" width="10.28515625" style="16" customWidth="1"/>
    <col min="8007" max="8192" width="10.28515625" style="16"/>
    <col min="8193" max="8193" width="5.42578125" style="16" customWidth="1"/>
    <col min="8194" max="8194" width="20.7109375" style="16" customWidth="1"/>
    <col min="8195" max="8195" width="6" style="16" customWidth="1"/>
    <col min="8196" max="8196" width="4.7109375" style="16" customWidth="1"/>
    <col min="8197" max="8197" width="5.7109375" style="16" customWidth="1"/>
    <col min="8198" max="8198" width="5.5703125" style="16" customWidth="1"/>
    <col min="8199" max="8199" width="4.5703125" style="16" customWidth="1"/>
    <col min="8200" max="8200" width="5.140625" style="16" customWidth="1"/>
    <col min="8201" max="8201" width="4.7109375" style="16" customWidth="1"/>
    <col min="8202" max="8202" width="7.28515625" style="16" customWidth="1"/>
    <col min="8203" max="8203" width="4.42578125" style="16" customWidth="1"/>
    <col min="8204" max="8204" width="5.85546875" style="16" customWidth="1"/>
    <col min="8205" max="8205" width="5.140625" style="16" customWidth="1"/>
    <col min="8206" max="8206" width="6.5703125" style="16" customWidth="1"/>
    <col min="8207" max="8207" width="7.5703125" style="16" customWidth="1"/>
    <col min="8208" max="8210" width="9.28515625" style="16" customWidth="1"/>
    <col min="8211" max="8211" width="8" style="16" customWidth="1"/>
    <col min="8212" max="8212" width="10.7109375" style="16" customWidth="1"/>
    <col min="8213" max="8213" width="84.140625" style="16" customWidth="1"/>
    <col min="8214" max="8262" width="10.28515625" style="16" customWidth="1"/>
    <col min="8263" max="8448" width="10.28515625" style="16"/>
    <col min="8449" max="8449" width="5.42578125" style="16" customWidth="1"/>
    <col min="8450" max="8450" width="20.7109375" style="16" customWidth="1"/>
    <col min="8451" max="8451" width="6" style="16" customWidth="1"/>
    <col min="8452" max="8452" width="4.7109375" style="16" customWidth="1"/>
    <col min="8453" max="8453" width="5.7109375" style="16" customWidth="1"/>
    <col min="8454" max="8454" width="5.5703125" style="16" customWidth="1"/>
    <col min="8455" max="8455" width="4.5703125" style="16" customWidth="1"/>
    <col min="8456" max="8456" width="5.140625" style="16" customWidth="1"/>
    <col min="8457" max="8457" width="4.7109375" style="16" customWidth="1"/>
    <col min="8458" max="8458" width="7.28515625" style="16" customWidth="1"/>
    <col min="8459" max="8459" width="4.42578125" style="16" customWidth="1"/>
    <col min="8460" max="8460" width="5.85546875" style="16" customWidth="1"/>
    <col min="8461" max="8461" width="5.140625" style="16" customWidth="1"/>
    <col min="8462" max="8462" width="6.5703125" style="16" customWidth="1"/>
    <col min="8463" max="8463" width="7.5703125" style="16" customWidth="1"/>
    <col min="8464" max="8466" width="9.28515625" style="16" customWidth="1"/>
    <col min="8467" max="8467" width="8" style="16" customWidth="1"/>
    <col min="8468" max="8468" width="10.7109375" style="16" customWidth="1"/>
    <col min="8469" max="8469" width="84.140625" style="16" customWidth="1"/>
    <col min="8470" max="8518" width="10.28515625" style="16" customWidth="1"/>
    <col min="8519" max="8704" width="10.28515625" style="16"/>
    <col min="8705" max="8705" width="5.42578125" style="16" customWidth="1"/>
    <col min="8706" max="8706" width="20.7109375" style="16" customWidth="1"/>
    <col min="8707" max="8707" width="6" style="16" customWidth="1"/>
    <col min="8708" max="8708" width="4.7109375" style="16" customWidth="1"/>
    <col min="8709" max="8709" width="5.7109375" style="16" customWidth="1"/>
    <col min="8710" max="8710" width="5.5703125" style="16" customWidth="1"/>
    <col min="8711" max="8711" width="4.5703125" style="16" customWidth="1"/>
    <col min="8712" max="8712" width="5.140625" style="16" customWidth="1"/>
    <col min="8713" max="8713" width="4.7109375" style="16" customWidth="1"/>
    <col min="8714" max="8714" width="7.28515625" style="16" customWidth="1"/>
    <col min="8715" max="8715" width="4.42578125" style="16" customWidth="1"/>
    <col min="8716" max="8716" width="5.85546875" style="16" customWidth="1"/>
    <col min="8717" max="8717" width="5.140625" style="16" customWidth="1"/>
    <col min="8718" max="8718" width="6.5703125" style="16" customWidth="1"/>
    <col min="8719" max="8719" width="7.5703125" style="16" customWidth="1"/>
    <col min="8720" max="8722" width="9.28515625" style="16" customWidth="1"/>
    <col min="8723" max="8723" width="8" style="16" customWidth="1"/>
    <col min="8724" max="8724" width="10.7109375" style="16" customWidth="1"/>
    <col min="8725" max="8725" width="84.140625" style="16" customWidth="1"/>
    <col min="8726" max="8774" width="10.28515625" style="16" customWidth="1"/>
    <col min="8775" max="8960" width="10.28515625" style="16"/>
    <col min="8961" max="8961" width="5.42578125" style="16" customWidth="1"/>
    <col min="8962" max="8962" width="20.7109375" style="16" customWidth="1"/>
    <col min="8963" max="8963" width="6" style="16" customWidth="1"/>
    <col min="8964" max="8964" width="4.7109375" style="16" customWidth="1"/>
    <col min="8965" max="8965" width="5.7109375" style="16" customWidth="1"/>
    <col min="8966" max="8966" width="5.5703125" style="16" customWidth="1"/>
    <col min="8967" max="8967" width="4.5703125" style="16" customWidth="1"/>
    <col min="8968" max="8968" width="5.140625" style="16" customWidth="1"/>
    <col min="8969" max="8969" width="4.7109375" style="16" customWidth="1"/>
    <col min="8970" max="8970" width="7.28515625" style="16" customWidth="1"/>
    <col min="8971" max="8971" width="4.42578125" style="16" customWidth="1"/>
    <col min="8972" max="8972" width="5.85546875" style="16" customWidth="1"/>
    <col min="8973" max="8973" width="5.140625" style="16" customWidth="1"/>
    <col min="8974" max="8974" width="6.5703125" style="16" customWidth="1"/>
    <col min="8975" max="8975" width="7.5703125" style="16" customWidth="1"/>
    <col min="8976" max="8978" width="9.28515625" style="16" customWidth="1"/>
    <col min="8979" max="8979" width="8" style="16" customWidth="1"/>
    <col min="8980" max="8980" width="10.7109375" style="16" customWidth="1"/>
    <col min="8981" max="8981" width="84.140625" style="16" customWidth="1"/>
    <col min="8982" max="9030" width="10.28515625" style="16" customWidth="1"/>
    <col min="9031" max="9216" width="10.28515625" style="16"/>
    <col min="9217" max="9217" width="5.42578125" style="16" customWidth="1"/>
    <col min="9218" max="9218" width="20.7109375" style="16" customWidth="1"/>
    <col min="9219" max="9219" width="6" style="16" customWidth="1"/>
    <col min="9220" max="9220" width="4.7109375" style="16" customWidth="1"/>
    <col min="9221" max="9221" width="5.7109375" style="16" customWidth="1"/>
    <col min="9222" max="9222" width="5.5703125" style="16" customWidth="1"/>
    <col min="9223" max="9223" width="4.5703125" style="16" customWidth="1"/>
    <col min="9224" max="9224" width="5.140625" style="16" customWidth="1"/>
    <col min="9225" max="9225" width="4.7109375" style="16" customWidth="1"/>
    <col min="9226" max="9226" width="7.28515625" style="16" customWidth="1"/>
    <col min="9227" max="9227" width="4.42578125" style="16" customWidth="1"/>
    <col min="9228" max="9228" width="5.85546875" style="16" customWidth="1"/>
    <col min="9229" max="9229" width="5.140625" style="16" customWidth="1"/>
    <col min="9230" max="9230" width="6.5703125" style="16" customWidth="1"/>
    <col min="9231" max="9231" width="7.5703125" style="16" customWidth="1"/>
    <col min="9232" max="9234" width="9.28515625" style="16" customWidth="1"/>
    <col min="9235" max="9235" width="8" style="16" customWidth="1"/>
    <col min="9236" max="9236" width="10.7109375" style="16" customWidth="1"/>
    <col min="9237" max="9237" width="84.140625" style="16" customWidth="1"/>
    <col min="9238" max="9286" width="10.28515625" style="16" customWidth="1"/>
    <col min="9287" max="9472" width="10.28515625" style="16"/>
    <col min="9473" max="9473" width="5.42578125" style="16" customWidth="1"/>
    <col min="9474" max="9474" width="20.7109375" style="16" customWidth="1"/>
    <col min="9475" max="9475" width="6" style="16" customWidth="1"/>
    <col min="9476" max="9476" width="4.7109375" style="16" customWidth="1"/>
    <col min="9477" max="9477" width="5.7109375" style="16" customWidth="1"/>
    <col min="9478" max="9478" width="5.5703125" style="16" customWidth="1"/>
    <col min="9479" max="9479" width="4.5703125" style="16" customWidth="1"/>
    <col min="9480" max="9480" width="5.140625" style="16" customWidth="1"/>
    <col min="9481" max="9481" width="4.7109375" style="16" customWidth="1"/>
    <col min="9482" max="9482" width="7.28515625" style="16" customWidth="1"/>
    <col min="9483" max="9483" width="4.42578125" style="16" customWidth="1"/>
    <col min="9484" max="9484" width="5.85546875" style="16" customWidth="1"/>
    <col min="9485" max="9485" width="5.140625" style="16" customWidth="1"/>
    <col min="9486" max="9486" width="6.5703125" style="16" customWidth="1"/>
    <col min="9487" max="9487" width="7.5703125" style="16" customWidth="1"/>
    <col min="9488" max="9490" width="9.28515625" style="16" customWidth="1"/>
    <col min="9491" max="9491" width="8" style="16" customWidth="1"/>
    <col min="9492" max="9492" width="10.7109375" style="16" customWidth="1"/>
    <col min="9493" max="9493" width="84.140625" style="16" customWidth="1"/>
    <col min="9494" max="9542" width="10.28515625" style="16" customWidth="1"/>
    <col min="9543" max="9728" width="10.28515625" style="16"/>
    <col min="9729" max="9729" width="5.42578125" style="16" customWidth="1"/>
    <col min="9730" max="9730" width="20.7109375" style="16" customWidth="1"/>
    <col min="9731" max="9731" width="6" style="16" customWidth="1"/>
    <col min="9732" max="9732" width="4.7109375" style="16" customWidth="1"/>
    <col min="9733" max="9733" width="5.7109375" style="16" customWidth="1"/>
    <col min="9734" max="9734" width="5.5703125" style="16" customWidth="1"/>
    <col min="9735" max="9735" width="4.5703125" style="16" customWidth="1"/>
    <col min="9736" max="9736" width="5.140625" style="16" customWidth="1"/>
    <col min="9737" max="9737" width="4.7109375" style="16" customWidth="1"/>
    <col min="9738" max="9738" width="7.28515625" style="16" customWidth="1"/>
    <col min="9739" max="9739" width="4.42578125" style="16" customWidth="1"/>
    <col min="9740" max="9740" width="5.85546875" style="16" customWidth="1"/>
    <col min="9741" max="9741" width="5.140625" style="16" customWidth="1"/>
    <col min="9742" max="9742" width="6.5703125" style="16" customWidth="1"/>
    <col min="9743" max="9743" width="7.5703125" style="16" customWidth="1"/>
    <col min="9744" max="9746" width="9.28515625" style="16" customWidth="1"/>
    <col min="9747" max="9747" width="8" style="16" customWidth="1"/>
    <col min="9748" max="9748" width="10.7109375" style="16" customWidth="1"/>
    <col min="9749" max="9749" width="84.140625" style="16" customWidth="1"/>
    <col min="9750" max="9798" width="10.28515625" style="16" customWidth="1"/>
    <col min="9799" max="9984" width="10.28515625" style="16"/>
    <col min="9985" max="9985" width="5.42578125" style="16" customWidth="1"/>
    <col min="9986" max="9986" width="20.7109375" style="16" customWidth="1"/>
    <col min="9987" max="9987" width="6" style="16" customWidth="1"/>
    <col min="9988" max="9988" width="4.7109375" style="16" customWidth="1"/>
    <col min="9989" max="9989" width="5.7109375" style="16" customWidth="1"/>
    <col min="9990" max="9990" width="5.5703125" style="16" customWidth="1"/>
    <col min="9991" max="9991" width="4.5703125" style="16" customWidth="1"/>
    <col min="9992" max="9992" width="5.140625" style="16" customWidth="1"/>
    <col min="9993" max="9993" width="4.7109375" style="16" customWidth="1"/>
    <col min="9994" max="9994" width="7.28515625" style="16" customWidth="1"/>
    <col min="9995" max="9995" width="4.42578125" style="16" customWidth="1"/>
    <col min="9996" max="9996" width="5.85546875" style="16" customWidth="1"/>
    <col min="9997" max="9997" width="5.140625" style="16" customWidth="1"/>
    <col min="9998" max="9998" width="6.5703125" style="16" customWidth="1"/>
    <col min="9999" max="9999" width="7.5703125" style="16" customWidth="1"/>
    <col min="10000" max="10002" width="9.28515625" style="16" customWidth="1"/>
    <col min="10003" max="10003" width="8" style="16" customWidth="1"/>
    <col min="10004" max="10004" width="10.7109375" style="16" customWidth="1"/>
    <col min="10005" max="10005" width="84.140625" style="16" customWidth="1"/>
    <col min="10006" max="10054" width="10.28515625" style="16" customWidth="1"/>
    <col min="10055" max="10240" width="10.28515625" style="16"/>
    <col min="10241" max="10241" width="5.42578125" style="16" customWidth="1"/>
    <col min="10242" max="10242" width="20.7109375" style="16" customWidth="1"/>
    <col min="10243" max="10243" width="6" style="16" customWidth="1"/>
    <col min="10244" max="10244" width="4.7109375" style="16" customWidth="1"/>
    <col min="10245" max="10245" width="5.7109375" style="16" customWidth="1"/>
    <col min="10246" max="10246" width="5.5703125" style="16" customWidth="1"/>
    <col min="10247" max="10247" width="4.5703125" style="16" customWidth="1"/>
    <col min="10248" max="10248" width="5.140625" style="16" customWidth="1"/>
    <col min="10249" max="10249" width="4.7109375" style="16" customWidth="1"/>
    <col min="10250" max="10250" width="7.28515625" style="16" customWidth="1"/>
    <col min="10251" max="10251" width="4.42578125" style="16" customWidth="1"/>
    <col min="10252" max="10252" width="5.85546875" style="16" customWidth="1"/>
    <col min="10253" max="10253" width="5.140625" style="16" customWidth="1"/>
    <col min="10254" max="10254" width="6.5703125" style="16" customWidth="1"/>
    <col min="10255" max="10255" width="7.5703125" style="16" customWidth="1"/>
    <col min="10256" max="10258" width="9.28515625" style="16" customWidth="1"/>
    <col min="10259" max="10259" width="8" style="16" customWidth="1"/>
    <col min="10260" max="10260" width="10.7109375" style="16" customWidth="1"/>
    <col min="10261" max="10261" width="84.140625" style="16" customWidth="1"/>
    <col min="10262" max="10310" width="10.28515625" style="16" customWidth="1"/>
    <col min="10311" max="10496" width="10.28515625" style="16"/>
    <col min="10497" max="10497" width="5.42578125" style="16" customWidth="1"/>
    <col min="10498" max="10498" width="20.7109375" style="16" customWidth="1"/>
    <col min="10499" max="10499" width="6" style="16" customWidth="1"/>
    <col min="10500" max="10500" width="4.7109375" style="16" customWidth="1"/>
    <col min="10501" max="10501" width="5.7109375" style="16" customWidth="1"/>
    <col min="10502" max="10502" width="5.5703125" style="16" customWidth="1"/>
    <col min="10503" max="10503" width="4.5703125" style="16" customWidth="1"/>
    <col min="10504" max="10504" width="5.140625" style="16" customWidth="1"/>
    <col min="10505" max="10505" width="4.7109375" style="16" customWidth="1"/>
    <col min="10506" max="10506" width="7.28515625" style="16" customWidth="1"/>
    <col min="10507" max="10507" width="4.42578125" style="16" customWidth="1"/>
    <col min="10508" max="10508" width="5.85546875" style="16" customWidth="1"/>
    <col min="10509" max="10509" width="5.140625" style="16" customWidth="1"/>
    <col min="10510" max="10510" width="6.5703125" style="16" customWidth="1"/>
    <col min="10511" max="10511" width="7.5703125" style="16" customWidth="1"/>
    <col min="10512" max="10514" width="9.28515625" style="16" customWidth="1"/>
    <col min="10515" max="10515" width="8" style="16" customWidth="1"/>
    <col min="10516" max="10516" width="10.7109375" style="16" customWidth="1"/>
    <col min="10517" max="10517" width="84.140625" style="16" customWidth="1"/>
    <col min="10518" max="10566" width="10.28515625" style="16" customWidth="1"/>
    <col min="10567" max="10752" width="10.28515625" style="16"/>
    <col min="10753" max="10753" width="5.42578125" style="16" customWidth="1"/>
    <col min="10754" max="10754" width="20.7109375" style="16" customWidth="1"/>
    <col min="10755" max="10755" width="6" style="16" customWidth="1"/>
    <col min="10756" max="10756" width="4.7109375" style="16" customWidth="1"/>
    <col min="10757" max="10757" width="5.7109375" style="16" customWidth="1"/>
    <col min="10758" max="10758" width="5.5703125" style="16" customWidth="1"/>
    <col min="10759" max="10759" width="4.5703125" style="16" customWidth="1"/>
    <col min="10760" max="10760" width="5.140625" style="16" customWidth="1"/>
    <col min="10761" max="10761" width="4.7109375" style="16" customWidth="1"/>
    <col min="10762" max="10762" width="7.28515625" style="16" customWidth="1"/>
    <col min="10763" max="10763" width="4.42578125" style="16" customWidth="1"/>
    <col min="10764" max="10764" width="5.85546875" style="16" customWidth="1"/>
    <col min="10765" max="10765" width="5.140625" style="16" customWidth="1"/>
    <col min="10766" max="10766" width="6.5703125" style="16" customWidth="1"/>
    <col min="10767" max="10767" width="7.5703125" style="16" customWidth="1"/>
    <col min="10768" max="10770" width="9.28515625" style="16" customWidth="1"/>
    <col min="10771" max="10771" width="8" style="16" customWidth="1"/>
    <col min="10772" max="10772" width="10.7109375" style="16" customWidth="1"/>
    <col min="10773" max="10773" width="84.140625" style="16" customWidth="1"/>
    <col min="10774" max="10822" width="10.28515625" style="16" customWidth="1"/>
    <col min="10823" max="11008" width="10.28515625" style="16"/>
    <col min="11009" max="11009" width="5.42578125" style="16" customWidth="1"/>
    <col min="11010" max="11010" width="20.7109375" style="16" customWidth="1"/>
    <col min="11011" max="11011" width="6" style="16" customWidth="1"/>
    <col min="11012" max="11012" width="4.7109375" style="16" customWidth="1"/>
    <col min="11013" max="11013" width="5.7109375" style="16" customWidth="1"/>
    <col min="11014" max="11014" width="5.5703125" style="16" customWidth="1"/>
    <col min="11015" max="11015" width="4.5703125" style="16" customWidth="1"/>
    <col min="11016" max="11016" width="5.140625" style="16" customWidth="1"/>
    <col min="11017" max="11017" width="4.7109375" style="16" customWidth="1"/>
    <col min="11018" max="11018" width="7.28515625" style="16" customWidth="1"/>
    <col min="11019" max="11019" width="4.42578125" style="16" customWidth="1"/>
    <col min="11020" max="11020" width="5.85546875" style="16" customWidth="1"/>
    <col min="11021" max="11021" width="5.140625" style="16" customWidth="1"/>
    <col min="11022" max="11022" width="6.5703125" style="16" customWidth="1"/>
    <col min="11023" max="11023" width="7.5703125" style="16" customWidth="1"/>
    <col min="11024" max="11026" width="9.28515625" style="16" customWidth="1"/>
    <col min="11027" max="11027" width="8" style="16" customWidth="1"/>
    <col min="11028" max="11028" width="10.7109375" style="16" customWidth="1"/>
    <col min="11029" max="11029" width="84.140625" style="16" customWidth="1"/>
    <col min="11030" max="11078" width="10.28515625" style="16" customWidth="1"/>
    <col min="11079" max="11264" width="10.28515625" style="16"/>
    <col min="11265" max="11265" width="5.42578125" style="16" customWidth="1"/>
    <col min="11266" max="11266" width="20.7109375" style="16" customWidth="1"/>
    <col min="11267" max="11267" width="6" style="16" customWidth="1"/>
    <col min="11268" max="11268" width="4.7109375" style="16" customWidth="1"/>
    <col min="11269" max="11269" width="5.7109375" style="16" customWidth="1"/>
    <col min="11270" max="11270" width="5.5703125" style="16" customWidth="1"/>
    <col min="11271" max="11271" width="4.5703125" style="16" customWidth="1"/>
    <col min="11272" max="11272" width="5.140625" style="16" customWidth="1"/>
    <col min="11273" max="11273" width="4.7109375" style="16" customWidth="1"/>
    <col min="11274" max="11274" width="7.28515625" style="16" customWidth="1"/>
    <col min="11275" max="11275" width="4.42578125" style="16" customWidth="1"/>
    <col min="11276" max="11276" width="5.85546875" style="16" customWidth="1"/>
    <col min="11277" max="11277" width="5.140625" style="16" customWidth="1"/>
    <col min="11278" max="11278" width="6.5703125" style="16" customWidth="1"/>
    <col min="11279" max="11279" width="7.5703125" style="16" customWidth="1"/>
    <col min="11280" max="11282" width="9.28515625" style="16" customWidth="1"/>
    <col min="11283" max="11283" width="8" style="16" customWidth="1"/>
    <col min="11284" max="11284" width="10.7109375" style="16" customWidth="1"/>
    <col min="11285" max="11285" width="84.140625" style="16" customWidth="1"/>
    <col min="11286" max="11334" width="10.28515625" style="16" customWidth="1"/>
    <col min="11335" max="11520" width="10.28515625" style="16"/>
    <col min="11521" max="11521" width="5.42578125" style="16" customWidth="1"/>
    <col min="11522" max="11522" width="20.7109375" style="16" customWidth="1"/>
    <col min="11523" max="11523" width="6" style="16" customWidth="1"/>
    <col min="11524" max="11524" width="4.7109375" style="16" customWidth="1"/>
    <col min="11525" max="11525" width="5.7109375" style="16" customWidth="1"/>
    <col min="11526" max="11526" width="5.5703125" style="16" customWidth="1"/>
    <col min="11527" max="11527" width="4.5703125" style="16" customWidth="1"/>
    <col min="11528" max="11528" width="5.140625" style="16" customWidth="1"/>
    <col min="11529" max="11529" width="4.7109375" style="16" customWidth="1"/>
    <col min="11530" max="11530" width="7.28515625" style="16" customWidth="1"/>
    <col min="11531" max="11531" width="4.42578125" style="16" customWidth="1"/>
    <col min="11532" max="11532" width="5.85546875" style="16" customWidth="1"/>
    <col min="11533" max="11533" width="5.140625" style="16" customWidth="1"/>
    <col min="11534" max="11534" width="6.5703125" style="16" customWidth="1"/>
    <col min="11535" max="11535" width="7.5703125" style="16" customWidth="1"/>
    <col min="11536" max="11538" width="9.28515625" style="16" customWidth="1"/>
    <col min="11539" max="11539" width="8" style="16" customWidth="1"/>
    <col min="11540" max="11540" width="10.7109375" style="16" customWidth="1"/>
    <col min="11541" max="11541" width="84.140625" style="16" customWidth="1"/>
    <col min="11542" max="11590" width="10.28515625" style="16" customWidth="1"/>
    <col min="11591" max="11776" width="10.28515625" style="16"/>
    <col min="11777" max="11777" width="5.42578125" style="16" customWidth="1"/>
    <col min="11778" max="11778" width="20.7109375" style="16" customWidth="1"/>
    <col min="11779" max="11779" width="6" style="16" customWidth="1"/>
    <col min="11780" max="11780" width="4.7109375" style="16" customWidth="1"/>
    <col min="11781" max="11781" width="5.7109375" style="16" customWidth="1"/>
    <col min="11782" max="11782" width="5.5703125" style="16" customWidth="1"/>
    <col min="11783" max="11783" width="4.5703125" style="16" customWidth="1"/>
    <col min="11784" max="11784" width="5.140625" style="16" customWidth="1"/>
    <col min="11785" max="11785" width="4.7109375" style="16" customWidth="1"/>
    <col min="11786" max="11786" width="7.28515625" style="16" customWidth="1"/>
    <col min="11787" max="11787" width="4.42578125" style="16" customWidth="1"/>
    <col min="11788" max="11788" width="5.85546875" style="16" customWidth="1"/>
    <col min="11789" max="11789" width="5.140625" style="16" customWidth="1"/>
    <col min="11790" max="11790" width="6.5703125" style="16" customWidth="1"/>
    <col min="11791" max="11791" width="7.5703125" style="16" customWidth="1"/>
    <col min="11792" max="11794" width="9.28515625" style="16" customWidth="1"/>
    <col min="11795" max="11795" width="8" style="16" customWidth="1"/>
    <col min="11796" max="11796" width="10.7109375" style="16" customWidth="1"/>
    <col min="11797" max="11797" width="84.140625" style="16" customWidth="1"/>
    <col min="11798" max="11846" width="10.28515625" style="16" customWidth="1"/>
    <col min="11847" max="12032" width="10.28515625" style="16"/>
    <col min="12033" max="12033" width="5.42578125" style="16" customWidth="1"/>
    <col min="12034" max="12034" width="20.7109375" style="16" customWidth="1"/>
    <col min="12035" max="12035" width="6" style="16" customWidth="1"/>
    <col min="12036" max="12036" width="4.7109375" style="16" customWidth="1"/>
    <col min="12037" max="12037" width="5.7109375" style="16" customWidth="1"/>
    <col min="12038" max="12038" width="5.5703125" style="16" customWidth="1"/>
    <col min="12039" max="12039" width="4.5703125" style="16" customWidth="1"/>
    <col min="12040" max="12040" width="5.140625" style="16" customWidth="1"/>
    <col min="12041" max="12041" width="4.7109375" style="16" customWidth="1"/>
    <col min="12042" max="12042" width="7.28515625" style="16" customWidth="1"/>
    <col min="12043" max="12043" width="4.42578125" style="16" customWidth="1"/>
    <col min="12044" max="12044" width="5.85546875" style="16" customWidth="1"/>
    <col min="12045" max="12045" width="5.140625" style="16" customWidth="1"/>
    <col min="12046" max="12046" width="6.5703125" style="16" customWidth="1"/>
    <col min="12047" max="12047" width="7.5703125" style="16" customWidth="1"/>
    <col min="12048" max="12050" width="9.28515625" style="16" customWidth="1"/>
    <col min="12051" max="12051" width="8" style="16" customWidth="1"/>
    <col min="12052" max="12052" width="10.7109375" style="16" customWidth="1"/>
    <col min="12053" max="12053" width="84.140625" style="16" customWidth="1"/>
    <col min="12054" max="12102" width="10.28515625" style="16" customWidth="1"/>
    <col min="12103" max="12288" width="10.28515625" style="16"/>
    <col min="12289" max="12289" width="5.42578125" style="16" customWidth="1"/>
    <col min="12290" max="12290" width="20.7109375" style="16" customWidth="1"/>
    <col min="12291" max="12291" width="6" style="16" customWidth="1"/>
    <col min="12292" max="12292" width="4.7109375" style="16" customWidth="1"/>
    <col min="12293" max="12293" width="5.7109375" style="16" customWidth="1"/>
    <col min="12294" max="12294" width="5.5703125" style="16" customWidth="1"/>
    <col min="12295" max="12295" width="4.5703125" style="16" customWidth="1"/>
    <col min="12296" max="12296" width="5.140625" style="16" customWidth="1"/>
    <col min="12297" max="12297" width="4.7109375" style="16" customWidth="1"/>
    <col min="12298" max="12298" width="7.28515625" style="16" customWidth="1"/>
    <col min="12299" max="12299" width="4.42578125" style="16" customWidth="1"/>
    <col min="12300" max="12300" width="5.85546875" style="16" customWidth="1"/>
    <col min="12301" max="12301" width="5.140625" style="16" customWidth="1"/>
    <col min="12302" max="12302" width="6.5703125" style="16" customWidth="1"/>
    <col min="12303" max="12303" width="7.5703125" style="16" customWidth="1"/>
    <col min="12304" max="12306" width="9.28515625" style="16" customWidth="1"/>
    <col min="12307" max="12307" width="8" style="16" customWidth="1"/>
    <col min="12308" max="12308" width="10.7109375" style="16" customWidth="1"/>
    <col min="12309" max="12309" width="84.140625" style="16" customWidth="1"/>
    <col min="12310" max="12358" width="10.28515625" style="16" customWidth="1"/>
    <col min="12359" max="12544" width="10.28515625" style="16"/>
    <col min="12545" max="12545" width="5.42578125" style="16" customWidth="1"/>
    <col min="12546" max="12546" width="20.7109375" style="16" customWidth="1"/>
    <col min="12547" max="12547" width="6" style="16" customWidth="1"/>
    <col min="12548" max="12548" width="4.7109375" style="16" customWidth="1"/>
    <col min="12549" max="12549" width="5.7109375" style="16" customWidth="1"/>
    <col min="12550" max="12550" width="5.5703125" style="16" customWidth="1"/>
    <col min="12551" max="12551" width="4.5703125" style="16" customWidth="1"/>
    <col min="12552" max="12552" width="5.140625" style="16" customWidth="1"/>
    <col min="12553" max="12553" width="4.7109375" style="16" customWidth="1"/>
    <col min="12554" max="12554" width="7.28515625" style="16" customWidth="1"/>
    <col min="12555" max="12555" width="4.42578125" style="16" customWidth="1"/>
    <col min="12556" max="12556" width="5.85546875" style="16" customWidth="1"/>
    <col min="12557" max="12557" width="5.140625" style="16" customWidth="1"/>
    <col min="12558" max="12558" width="6.5703125" style="16" customWidth="1"/>
    <col min="12559" max="12559" width="7.5703125" style="16" customWidth="1"/>
    <col min="12560" max="12562" width="9.28515625" style="16" customWidth="1"/>
    <col min="12563" max="12563" width="8" style="16" customWidth="1"/>
    <col min="12564" max="12564" width="10.7109375" style="16" customWidth="1"/>
    <col min="12565" max="12565" width="84.140625" style="16" customWidth="1"/>
    <col min="12566" max="12614" width="10.28515625" style="16" customWidth="1"/>
    <col min="12615" max="12800" width="10.28515625" style="16"/>
    <col min="12801" max="12801" width="5.42578125" style="16" customWidth="1"/>
    <col min="12802" max="12802" width="20.7109375" style="16" customWidth="1"/>
    <col min="12803" max="12803" width="6" style="16" customWidth="1"/>
    <col min="12804" max="12804" width="4.7109375" style="16" customWidth="1"/>
    <col min="12805" max="12805" width="5.7109375" style="16" customWidth="1"/>
    <col min="12806" max="12806" width="5.5703125" style="16" customWidth="1"/>
    <col min="12807" max="12807" width="4.5703125" style="16" customWidth="1"/>
    <col min="12808" max="12808" width="5.140625" style="16" customWidth="1"/>
    <col min="12809" max="12809" width="4.7109375" style="16" customWidth="1"/>
    <col min="12810" max="12810" width="7.28515625" style="16" customWidth="1"/>
    <col min="12811" max="12811" width="4.42578125" style="16" customWidth="1"/>
    <col min="12812" max="12812" width="5.85546875" style="16" customWidth="1"/>
    <col min="12813" max="12813" width="5.140625" style="16" customWidth="1"/>
    <col min="12814" max="12814" width="6.5703125" style="16" customWidth="1"/>
    <col min="12815" max="12815" width="7.5703125" style="16" customWidth="1"/>
    <col min="12816" max="12818" width="9.28515625" style="16" customWidth="1"/>
    <col min="12819" max="12819" width="8" style="16" customWidth="1"/>
    <col min="12820" max="12820" width="10.7109375" style="16" customWidth="1"/>
    <col min="12821" max="12821" width="84.140625" style="16" customWidth="1"/>
    <col min="12822" max="12870" width="10.28515625" style="16" customWidth="1"/>
    <col min="12871" max="13056" width="10.28515625" style="16"/>
    <col min="13057" max="13057" width="5.42578125" style="16" customWidth="1"/>
    <col min="13058" max="13058" width="20.7109375" style="16" customWidth="1"/>
    <col min="13059" max="13059" width="6" style="16" customWidth="1"/>
    <col min="13060" max="13060" width="4.7109375" style="16" customWidth="1"/>
    <col min="13061" max="13061" width="5.7109375" style="16" customWidth="1"/>
    <col min="13062" max="13062" width="5.5703125" style="16" customWidth="1"/>
    <col min="13063" max="13063" width="4.5703125" style="16" customWidth="1"/>
    <col min="13064" max="13064" width="5.140625" style="16" customWidth="1"/>
    <col min="13065" max="13065" width="4.7109375" style="16" customWidth="1"/>
    <col min="13066" max="13066" width="7.28515625" style="16" customWidth="1"/>
    <col min="13067" max="13067" width="4.42578125" style="16" customWidth="1"/>
    <col min="13068" max="13068" width="5.85546875" style="16" customWidth="1"/>
    <col min="13069" max="13069" width="5.140625" style="16" customWidth="1"/>
    <col min="13070" max="13070" width="6.5703125" style="16" customWidth="1"/>
    <col min="13071" max="13071" width="7.5703125" style="16" customWidth="1"/>
    <col min="13072" max="13074" width="9.28515625" style="16" customWidth="1"/>
    <col min="13075" max="13075" width="8" style="16" customWidth="1"/>
    <col min="13076" max="13076" width="10.7109375" style="16" customWidth="1"/>
    <col min="13077" max="13077" width="84.140625" style="16" customWidth="1"/>
    <col min="13078" max="13126" width="10.28515625" style="16" customWidth="1"/>
    <col min="13127" max="13312" width="10.28515625" style="16"/>
    <col min="13313" max="13313" width="5.42578125" style="16" customWidth="1"/>
    <col min="13314" max="13314" width="20.7109375" style="16" customWidth="1"/>
    <col min="13315" max="13315" width="6" style="16" customWidth="1"/>
    <col min="13316" max="13316" width="4.7109375" style="16" customWidth="1"/>
    <col min="13317" max="13317" width="5.7109375" style="16" customWidth="1"/>
    <col min="13318" max="13318" width="5.5703125" style="16" customWidth="1"/>
    <col min="13319" max="13319" width="4.5703125" style="16" customWidth="1"/>
    <col min="13320" max="13320" width="5.140625" style="16" customWidth="1"/>
    <col min="13321" max="13321" width="4.7109375" style="16" customWidth="1"/>
    <col min="13322" max="13322" width="7.28515625" style="16" customWidth="1"/>
    <col min="13323" max="13323" width="4.42578125" style="16" customWidth="1"/>
    <col min="13324" max="13324" width="5.85546875" style="16" customWidth="1"/>
    <col min="13325" max="13325" width="5.140625" style="16" customWidth="1"/>
    <col min="13326" max="13326" width="6.5703125" style="16" customWidth="1"/>
    <col min="13327" max="13327" width="7.5703125" style="16" customWidth="1"/>
    <col min="13328" max="13330" width="9.28515625" style="16" customWidth="1"/>
    <col min="13331" max="13331" width="8" style="16" customWidth="1"/>
    <col min="13332" max="13332" width="10.7109375" style="16" customWidth="1"/>
    <col min="13333" max="13333" width="84.140625" style="16" customWidth="1"/>
    <col min="13334" max="13382" width="10.28515625" style="16" customWidth="1"/>
    <col min="13383" max="13568" width="10.28515625" style="16"/>
    <col min="13569" max="13569" width="5.42578125" style="16" customWidth="1"/>
    <col min="13570" max="13570" width="20.7109375" style="16" customWidth="1"/>
    <col min="13571" max="13571" width="6" style="16" customWidth="1"/>
    <col min="13572" max="13572" width="4.7109375" style="16" customWidth="1"/>
    <col min="13573" max="13573" width="5.7109375" style="16" customWidth="1"/>
    <col min="13574" max="13574" width="5.5703125" style="16" customWidth="1"/>
    <col min="13575" max="13575" width="4.5703125" style="16" customWidth="1"/>
    <col min="13576" max="13576" width="5.140625" style="16" customWidth="1"/>
    <col min="13577" max="13577" width="4.7109375" style="16" customWidth="1"/>
    <col min="13578" max="13578" width="7.28515625" style="16" customWidth="1"/>
    <col min="13579" max="13579" width="4.42578125" style="16" customWidth="1"/>
    <col min="13580" max="13580" width="5.85546875" style="16" customWidth="1"/>
    <col min="13581" max="13581" width="5.140625" style="16" customWidth="1"/>
    <col min="13582" max="13582" width="6.5703125" style="16" customWidth="1"/>
    <col min="13583" max="13583" width="7.5703125" style="16" customWidth="1"/>
    <col min="13584" max="13586" width="9.28515625" style="16" customWidth="1"/>
    <col min="13587" max="13587" width="8" style="16" customWidth="1"/>
    <col min="13588" max="13588" width="10.7109375" style="16" customWidth="1"/>
    <col min="13589" max="13589" width="84.140625" style="16" customWidth="1"/>
    <col min="13590" max="13638" width="10.28515625" style="16" customWidth="1"/>
    <col min="13639" max="13824" width="10.28515625" style="16"/>
    <col min="13825" max="13825" width="5.42578125" style="16" customWidth="1"/>
    <col min="13826" max="13826" width="20.7109375" style="16" customWidth="1"/>
    <col min="13827" max="13827" width="6" style="16" customWidth="1"/>
    <col min="13828" max="13828" width="4.7109375" style="16" customWidth="1"/>
    <col min="13829" max="13829" width="5.7109375" style="16" customWidth="1"/>
    <col min="13830" max="13830" width="5.5703125" style="16" customWidth="1"/>
    <col min="13831" max="13831" width="4.5703125" style="16" customWidth="1"/>
    <col min="13832" max="13832" width="5.140625" style="16" customWidth="1"/>
    <col min="13833" max="13833" width="4.7109375" style="16" customWidth="1"/>
    <col min="13834" max="13834" width="7.28515625" style="16" customWidth="1"/>
    <col min="13835" max="13835" width="4.42578125" style="16" customWidth="1"/>
    <col min="13836" max="13836" width="5.85546875" style="16" customWidth="1"/>
    <col min="13837" max="13837" width="5.140625" style="16" customWidth="1"/>
    <col min="13838" max="13838" width="6.5703125" style="16" customWidth="1"/>
    <col min="13839" max="13839" width="7.5703125" style="16" customWidth="1"/>
    <col min="13840" max="13842" width="9.28515625" style="16" customWidth="1"/>
    <col min="13843" max="13843" width="8" style="16" customWidth="1"/>
    <col min="13844" max="13844" width="10.7109375" style="16" customWidth="1"/>
    <col min="13845" max="13845" width="84.140625" style="16" customWidth="1"/>
    <col min="13846" max="13894" width="10.28515625" style="16" customWidth="1"/>
    <col min="13895" max="14080" width="10.28515625" style="16"/>
    <col min="14081" max="14081" width="5.42578125" style="16" customWidth="1"/>
    <col min="14082" max="14082" width="20.7109375" style="16" customWidth="1"/>
    <col min="14083" max="14083" width="6" style="16" customWidth="1"/>
    <col min="14084" max="14084" width="4.7109375" style="16" customWidth="1"/>
    <col min="14085" max="14085" width="5.7109375" style="16" customWidth="1"/>
    <col min="14086" max="14086" width="5.5703125" style="16" customWidth="1"/>
    <col min="14087" max="14087" width="4.5703125" style="16" customWidth="1"/>
    <col min="14088" max="14088" width="5.140625" style="16" customWidth="1"/>
    <col min="14089" max="14089" width="4.7109375" style="16" customWidth="1"/>
    <col min="14090" max="14090" width="7.28515625" style="16" customWidth="1"/>
    <col min="14091" max="14091" width="4.42578125" style="16" customWidth="1"/>
    <col min="14092" max="14092" width="5.85546875" style="16" customWidth="1"/>
    <col min="14093" max="14093" width="5.140625" style="16" customWidth="1"/>
    <col min="14094" max="14094" width="6.5703125" style="16" customWidth="1"/>
    <col min="14095" max="14095" width="7.5703125" style="16" customWidth="1"/>
    <col min="14096" max="14098" width="9.28515625" style="16" customWidth="1"/>
    <col min="14099" max="14099" width="8" style="16" customWidth="1"/>
    <col min="14100" max="14100" width="10.7109375" style="16" customWidth="1"/>
    <col min="14101" max="14101" width="84.140625" style="16" customWidth="1"/>
    <col min="14102" max="14150" width="10.28515625" style="16" customWidth="1"/>
    <col min="14151" max="14336" width="10.28515625" style="16"/>
    <col min="14337" max="14337" width="5.42578125" style="16" customWidth="1"/>
    <col min="14338" max="14338" width="20.7109375" style="16" customWidth="1"/>
    <col min="14339" max="14339" width="6" style="16" customWidth="1"/>
    <col min="14340" max="14340" width="4.7109375" style="16" customWidth="1"/>
    <col min="14341" max="14341" width="5.7109375" style="16" customWidth="1"/>
    <col min="14342" max="14342" width="5.5703125" style="16" customWidth="1"/>
    <col min="14343" max="14343" width="4.5703125" style="16" customWidth="1"/>
    <col min="14344" max="14344" width="5.140625" style="16" customWidth="1"/>
    <col min="14345" max="14345" width="4.7109375" style="16" customWidth="1"/>
    <col min="14346" max="14346" width="7.28515625" style="16" customWidth="1"/>
    <col min="14347" max="14347" width="4.42578125" style="16" customWidth="1"/>
    <col min="14348" max="14348" width="5.85546875" style="16" customWidth="1"/>
    <col min="14349" max="14349" width="5.140625" style="16" customWidth="1"/>
    <col min="14350" max="14350" width="6.5703125" style="16" customWidth="1"/>
    <col min="14351" max="14351" width="7.5703125" style="16" customWidth="1"/>
    <col min="14352" max="14354" width="9.28515625" style="16" customWidth="1"/>
    <col min="14355" max="14355" width="8" style="16" customWidth="1"/>
    <col min="14356" max="14356" width="10.7109375" style="16" customWidth="1"/>
    <col min="14357" max="14357" width="84.140625" style="16" customWidth="1"/>
    <col min="14358" max="14406" width="10.28515625" style="16" customWidth="1"/>
    <col min="14407" max="14592" width="10.28515625" style="16"/>
    <col min="14593" max="14593" width="5.42578125" style="16" customWidth="1"/>
    <col min="14594" max="14594" width="20.7109375" style="16" customWidth="1"/>
    <col min="14595" max="14595" width="6" style="16" customWidth="1"/>
    <col min="14596" max="14596" width="4.7109375" style="16" customWidth="1"/>
    <col min="14597" max="14597" width="5.7109375" style="16" customWidth="1"/>
    <col min="14598" max="14598" width="5.5703125" style="16" customWidth="1"/>
    <col min="14599" max="14599" width="4.5703125" style="16" customWidth="1"/>
    <col min="14600" max="14600" width="5.140625" style="16" customWidth="1"/>
    <col min="14601" max="14601" width="4.7109375" style="16" customWidth="1"/>
    <col min="14602" max="14602" width="7.28515625" style="16" customWidth="1"/>
    <col min="14603" max="14603" width="4.42578125" style="16" customWidth="1"/>
    <col min="14604" max="14604" width="5.85546875" style="16" customWidth="1"/>
    <col min="14605" max="14605" width="5.140625" style="16" customWidth="1"/>
    <col min="14606" max="14606" width="6.5703125" style="16" customWidth="1"/>
    <col min="14607" max="14607" width="7.5703125" style="16" customWidth="1"/>
    <col min="14608" max="14610" width="9.28515625" style="16" customWidth="1"/>
    <col min="14611" max="14611" width="8" style="16" customWidth="1"/>
    <col min="14612" max="14612" width="10.7109375" style="16" customWidth="1"/>
    <col min="14613" max="14613" width="84.140625" style="16" customWidth="1"/>
    <col min="14614" max="14662" width="10.28515625" style="16" customWidth="1"/>
    <col min="14663" max="14848" width="10.28515625" style="16"/>
    <col min="14849" max="14849" width="5.42578125" style="16" customWidth="1"/>
    <col min="14850" max="14850" width="20.7109375" style="16" customWidth="1"/>
    <col min="14851" max="14851" width="6" style="16" customWidth="1"/>
    <col min="14852" max="14852" width="4.7109375" style="16" customWidth="1"/>
    <col min="14853" max="14853" width="5.7109375" style="16" customWidth="1"/>
    <col min="14854" max="14854" width="5.5703125" style="16" customWidth="1"/>
    <col min="14855" max="14855" width="4.5703125" style="16" customWidth="1"/>
    <col min="14856" max="14856" width="5.140625" style="16" customWidth="1"/>
    <col min="14857" max="14857" width="4.7109375" style="16" customWidth="1"/>
    <col min="14858" max="14858" width="7.28515625" style="16" customWidth="1"/>
    <col min="14859" max="14859" width="4.42578125" style="16" customWidth="1"/>
    <col min="14860" max="14860" width="5.85546875" style="16" customWidth="1"/>
    <col min="14861" max="14861" width="5.140625" style="16" customWidth="1"/>
    <col min="14862" max="14862" width="6.5703125" style="16" customWidth="1"/>
    <col min="14863" max="14863" width="7.5703125" style="16" customWidth="1"/>
    <col min="14864" max="14866" width="9.28515625" style="16" customWidth="1"/>
    <col min="14867" max="14867" width="8" style="16" customWidth="1"/>
    <col min="14868" max="14868" width="10.7109375" style="16" customWidth="1"/>
    <col min="14869" max="14869" width="84.140625" style="16" customWidth="1"/>
    <col min="14870" max="14918" width="10.28515625" style="16" customWidth="1"/>
    <col min="14919" max="15104" width="10.28515625" style="16"/>
    <col min="15105" max="15105" width="5.42578125" style="16" customWidth="1"/>
    <col min="15106" max="15106" width="20.7109375" style="16" customWidth="1"/>
    <col min="15107" max="15107" width="6" style="16" customWidth="1"/>
    <col min="15108" max="15108" width="4.7109375" style="16" customWidth="1"/>
    <col min="15109" max="15109" width="5.7109375" style="16" customWidth="1"/>
    <col min="15110" max="15110" width="5.5703125" style="16" customWidth="1"/>
    <col min="15111" max="15111" width="4.5703125" style="16" customWidth="1"/>
    <col min="15112" max="15112" width="5.140625" style="16" customWidth="1"/>
    <col min="15113" max="15113" width="4.7109375" style="16" customWidth="1"/>
    <col min="15114" max="15114" width="7.28515625" style="16" customWidth="1"/>
    <col min="15115" max="15115" width="4.42578125" style="16" customWidth="1"/>
    <col min="15116" max="15116" width="5.85546875" style="16" customWidth="1"/>
    <col min="15117" max="15117" width="5.140625" style="16" customWidth="1"/>
    <col min="15118" max="15118" width="6.5703125" style="16" customWidth="1"/>
    <col min="15119" max="15119" width="7.5703125" style="16" customWidth="1"/>
    <col min="15120" max="15122" width="9.28515625" style="16" customWidth="1"/>
    <col min="15123" max="15123" width="8" style="16" customWidth="1"/>
    <col min="15124" max="15124" width="10.7109375" style="16" customWidth="1"/>
    <col min="15125" max="15125" width="84.140625" style="16" customWidth="1"/>
    <col min="15126" max="15174" width="10.28515625" style="16" customWidth="1"/>
    <col min="15175" max="15360" width="10.28515625" style="16"/>
    <col min="15361" max="15361" width="5.42578125" style="16" customWidth="1"/>
    <col min="15362" max="15362" width="20.7109375" style="16" customWidth="1"/>
    <col min="15363" max="15363" width="6" style="16" customWidth="1"/>
    <col min="15364" max="15364" width="4.7109375" style="16" customWidth="1"/>
    <col min="15365" max="15365" width="5.7109375" style="16" customWidth="1"/>
    <col min="15366" max="15366" width="5.5703125" style="16" customWidth="1"/>
    <col min="15367" max="15367" width="4.5703125" style="16" customWidth="1"/>
    <col min="15368" max="15368" width="5.140625" style="16" customWidth="1"/>
    <col min="15369" max="15369" width="4.7109375" style="16" customWidth="1"/>
    <col min="15370" max="15370" width="7.28515625" style="16" customWidth="1"/>
    <col min="15371" max="15371" width="4.42578125" style="16" customWidth="1"/>
    <col min="15372" max="15372" width="5.85546875" style="16" customWidth="1"/>
    <col min="15373" max="15373" width="5.140625" style="16" customWidth="1"/>
    <col min="15374" max="15374" width="6.5703125" style="16" customWidth="1"/>
    <col min="15375" max="15375" width="7.5703125" style="16" customWidth="1"/>
    <col min="15376" max="15378" width="9.28515625" style="16" customWidth="1"/>
    <col min="15379" max="15379" width="8" style="16" customWidth="1"/>
    <col min="15380" max="15380" width="10.7109375" style="16" customWidth="1"/>
    <col min="15381" max="15381" width="84.140625" style="16" customWidth="1"/>
    <col min="15382" max="15430" width="10.28515625" style="16" customWidth="1"/>
    <col min="15431" max="15616" width="10.28515625" style="16"/>
    <col min="15617" max="15617" width="5.42578125" style="16" customWidth="1"/>
    <col min="15618" max="15618" width="20.7109375" style="16" customWidth="1"/>
    <col min="15619" max="15619" width="6" style="16" customWidth="1"/>
    <col min="15620" max="15620" width="4.7109375" style="16" customWidth="1"/>
    <col min="15621" max="15621" width="5.7109375" style="16" customWidth="1"/>
    <col min="15622" max="15622" width="5.5703125" style="16" customWidth="1"/>
    <col min="15623" max="15623" width="4.5703125" style="16" customWidth="1"/>
    <col min="15624" max="15624" width="5.140625" style="16" customWidth="1"/>
    <col min="15625" max="15625" width="4.7109375" style="16" customWidth="1"/>
    <col min="15626" max="15626" width="7.28515625" style="16" customWidth="1"/>
    <col min="15627" max="15627" width="4.42578125" style="16" customWidth="1"/>
    <col min="15628" max="15628" width="5.85546875" style="16" customWidth="1"/>
    <col min="15629" max="15629" width="5.140625" style="16" customWidth="1"/>
    <col min="15630" max="15630" width="6.5703125" style="16" customWidth="1"/>
    <col min="15631" max="15631" width="7.5703125" style="16" customWidth="1"/>
    <col min="15632" max="15634" width="9.28515625" style="16" customWidth="1"/>
    <col min="15635" max="15635" width="8" style="16" customWidth="1"/>
    <col min="15636" max="15636" width="10.7109375" style="16" customWidth="1"/>
    <col min="15637" max="15637" width="84.140625" style="16" customWidth="1"/>
    <col min="15638" max="15686" width="10.28515625" style="16" customWidth="1"/>
    <col min="15687" max="15872" width="10.28515625" style="16"/>
    <col min="15873" max="15873" width="5.42578125" style="16" customWidth="1"/>
    <col min="15874" max="15874" width="20.7109375" style="16" customWidth="1"/>
    <col min="15875" max="15875" width="6" style="16" customWidth="1"/>
    <col min="15876" max="15876" width="4.7109375" style="16" customWidth="1"/>
    <col min="15877" max="15877" width="5.7109375" style="16" customWidth="1"/>
    <col min="15878" max="15878" width="5.5703125" style="16" customWidth="1"/>
    <col min="15879" max="15879" width="4.5703125" style="16" customWidth="1"/>
    <col min="15880" max="15880" width="5.140625" style="16" customWidth="1"/>
    <col min="15881" max="15881" width="4.7109375" style="16" customWidth="1"/>
    <col min="15882" max="15882" width="7.28515625" style="16" customWidth="1"/>
    <col min="15883" max="15883" width="4.42578125" style="16" customWidth="1"/>
    <col min="15884" max="15884" width="5.85546875" style="16" customWidth="1"/>
    <col min="15885" max="15885" width="5.140625" style="16" customWidth="1"/>
    <col min="15886" max="15886" width="6.5703125" style="16" customWidth="1"/>
    <col min="15887" max="15887" width="7.5703125" style="16" customWidth="1"/>
    <col min="15888" max="15890" width="9.28515625" style="16" customWidth="1"/>
    <col min="15891" max="15891" width="8" style="16" customWidth="1"/>
    <col min="15892" max="15892" width="10.7109375" style="16" customWidth="1"/>
    <col min="15893" max="15893" width="84.140625" style="16" customWidth="1"/>
    <col min="15894" max="15942" width="10.28515625" style="16" customWidth="1"/>
    <col min="15943" max="16128" width="10.28515625" style="16"/>
    <col min="16129" max="16129" width="5.42578125" style="16" customWidth="1"/>
    <col min="16130" max="16130" width="20.7109375" style="16" customWidth="1"/>
    <col min="16131" max="16131" width="6" style="16" customWidth="1"/>
    <col min="16132" max="16132" width="4.7109375" style="16" customWidth="1"/>
    <col min="16133" max="16133" width="5.7109375" style="16" customWidth="1"/>
    <col min="16134" max="16134" width="5.5703125" style="16" customWidth="1"/>
    <col min="16135" max="16135" width="4.5703125" style="16" customWidth="1"/>
    <col min="16136" max="16136" width="5.140625" style="16" customWidth="1"/>
    <col min="16137" max="16137" width="4.7109375" style="16" customWidth="1"/>
    <col min="16138" max="16138" width="7.28515625" style="16" customWidth="1"/>
    <col min="16139" max="16139" width="4.42578125" style="16" customWidth="1"/>
    <col min="16140" max="16140" width="5.85546875" style="16" customWidth="1"/>
    <col min="16141" max="16141" width="5.140625" style="16" customWidth="1"/>
    <col min="16142" max="16142" width="6.5703125" style="16" customWidth="1"/>
    <col min="16143" max="16143" width="7.5703125" style="16" customWidth="1"/>
    <col min="16144" max="16146" width="9.28515625" style="16" customWidth="1"/>
    <col min="16147" max="16147" width="8" style="16" customWidth="1"/>
    <col min="16148" max="16148" width="10.7109375" style="16" customWidth="1"/>
    <col min="16149" max="16149" width="84.140625" style="16" customWidth="1"/>
    <col min="16150" max="16198" width="10.28515625" style="16" customWidth="1"/>
    <col min="16199" max="16384" width="10.28515625" style="16"/>
  </cols>
  <sheetData>
    <row r="1" spans="1:71" s="7" customFormat="1" ht="18.75" customHeight="1" x14ac:dyDescent="0.25">
      <c r="A1" s="1" t="s">
        <v>0</v>
      </c>
      <c r="B1" s="2"/>
      <c r="C1" s="3"/>
      <c r="D1" s="3"/>
      <c r="E1" s="3"/>
      <c r="F1" s="4"/>
      <c r="G1" s="5"/>
      <c r="H1" s="6"/>
      <c r="I1" s="6"/>
      <c r="J1" s="6"/>
      <c r="K1" s="6"/>
      <c r="L1" s="6"/>
      <c r="M1" s="6"/>
      <c r="O1" s="2"/>
      <c r="P1" s="8" t="s">
        <v>1</v>
      </c>
      <c r="Q1" s="2"/>
      <c r="R1" s="2"/>
      <c r="S1" s="2"/>
      <c r="T1" s="2"/>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10"/>
      <c r="BJ1" s="10"/>
      <c r="BK1" s="10"/>
      <c r="BL1" s="10"/>
      <c r="BM1" s="10"/>
      <c r="BN1" s="10"/>
      <c r="BO1" s="10"/>
      <c r="BP1" s="10"/>
      <c r="BQ1" s="10"/>
      <c r="BR1" s="10"/>
      <c r="BS1" s="10"/>
    </row>
    <row r="2" spans="1:71" s="7" customFormat="1" ht="18.75" x14ac:dyDescent="0.3">
      <c r="A2" s="1" t="s">
        <v>2</v>
      </c>
      <c r="B2" s="2"/>
      <c r="C2" s="3"/>
      <c r="D2" s="3"/>
      <c r="E2" s="3"/>
      <c r="F2" s="4"/>
      <c r="G2" s="5"/>
      <c r="H2" s="6"/>
      <c r="I2" s="6"/>
      <c r="J2" s="6"/>
      <c r="K2" s="6"/>
      <c r="L2" s="6"/>
      <c r="M2" s="6"/>
      <c r="O2" s="11"/>
      <c r="P2" s="12" t="s">
        <v>3</v>
      </c>
      <c r="Q2" s="2"/>
      <c r="R2" s="2"/>
      <c r="S2" s="2"/>
      <c r="T2" s="2"/>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10"/>
      <c r="BI2" s="10"/>
      <c r="BJ2" s="10"/>
      <c r="BK2" s="10"/>
      <c r="BL2" s="10"/>
      <c r="BM2" s="10"/>
      <c r="BN2" s="10"/>
      <c r="BO2" s="10"/>
      <c r="BP2" s="10"/>
      <c r="BQ2" s="10"/>
      <c r="BR2" s="10"/>
    </row>
    <row r="3" spans="1:71" ht="26.25" customHeight="1" thickBot="1" x14ac:dyDescent="0.3">
      <c r="A3" s="13" t="s">
        <v>4</v>
      </c>
      <c r="B3" s="13"/>
      <c r="C3" s="13"/>
      <c r="D3" s="13"/>
      <c r="E3" s="13"/>
      <c r="F3" s="13"/>
      <c r="G3" s="13"/>
      <c r="H3" s="13"/>
      <c r="I3" s="13"/>
      <c r="J3" s="13"/>
      <c r="K3" s="13"/>
      <c r="L3" s="13"/>
      <c r="M3" s="13"/>
      <c r="N3" s="13"/>
      <c r="O3" s="13"/>
      <c r="P3" s="13"/>
      <c r="Q3" s="13"/>
      <c r="R3" s="13"/>
      <c r="S3" s="13"/>
      <c r="T3" s="13"/>
    </row>
    <row r="4" spans="1:71" s="7" customFormat="1" ht="18" customHeight="1" thickTop="1" x14ac:dyDescent="0.15">
      <c r="A4" s="17" t="s">
        <v>5</v>
      </c>
      <c r="B4" s="18" t="s">
        <v>6</v>
      </c>
      <c r="C4" s="18" t="s">
        <v>7</v>
      </c>
      <c r="D4" s="19" t="s">
        <v>8</v>
      </c>
      <c r="E4" s="19"/>
      <c r="F4" s="19"/>
      <c r="G4" s="19"/>
      <c r="H4" s="19"/>
      <c r="I4" s="19"/>
      <c r="J4" s="19"/>
      <c r="K4" s="19"/>
      <c r="L4" s="19"/>
      <c r="M4" s="19"/>
      <c r="N4" s="19"/>
      <c r="O4" s="20" t="s">
        <v>9</v>
      </c>
      <c r="P4" s="18" t="s">
        <v>10</v>
      </c>
      <c r="Q4" s="18" t="s">
        <v>11</v>
      </c>
      <c r="R4" s="18" t="s">
        <v>12</v>
      </c>
      <c r="S4" s="18" t="s">
        <v>13</v>
      </c>
      <c r="T4" s="21" t="s">
        <v>14</v>
      </c>
      <c r="U4" s="22" t="s">
        <v>15</v>
      </c>
      <c r="V4" s="23"/>
      <c r="W4" s="23"/>
      <c r="X4" s="23"/>
      <c r="Y4" s="23"/>
      <c r="Z4" s="23"/>
      <c r="AA4" s="23"/>
      <c r="AB4" s="23"/>
      <c r="AC4" s="23"/>
      <c r="AD4" s="23"/>
      <c r="AE4" s="23"/>
      <c r="AF4" s="23"/>
      <c r="AG4" s="23"/>
      <c r="AH4" s="23"/>
      <c r="AI4" s="23"/>
      <c r="AJ4" s="23"/>
      <c r="AK4" s="23"/>
      <c r="AL4" s="23"/>
      <c r="AM4" s="9"/>
      <c r="AN4" s="9"/>
      <c r="AO4" s="9"/>
      <c r="AP4" s="9"/>
      <c r="AQ4" s="9"/>
      <c r="AR4" s="9"/>
      <c r="AS4" s="9"/>
      <c r="AT4" s="9"/>
      <c r="AU4" s="9"/>
      <c r="AV4" s="9"/>
      <c r="AW4" s="9"/>
      <c r="AX4" s="9"/>
      <c r="AY4" s="9"/>
      <c r="AZ4" s="9"/>
      <c r="BA4" s="9"/>
      <c r="BB4" s="9"/>
      <c r="BC4" s="9"/>
      <c r="BD4" s="9"/>
      <c r="BE4" s="9"/>
      <c r="BF4" s="9"/>
      <c r="BG4" s="9"/>
      <c r="BH4" s="10"/>
      <c r="BI4" s="10"/>
      <c r="BJ4" s="10"/>
      <c r="BK4" s="10"/>
      <c r="BL4" s="10"/>
      <c r="BM4" s="10"/>
      <c r="BN4" s="10"/>
      <c r="BO4" s="10"/>
      <c r="BP4" s="10"/>
      <c r="BQ4" s="10"/>
      <c r="BR4" s="10"/>
    </row>
    <row r="5" spans="1:71" s="7" customFormat="1" ht="24" customHeight="1" x14ac:dyDescent="0.15">
      <c r="A5" s="24"/>
      <c r="B5" s="25"/>
      <c r="C5" s="25"/>
      <c r="D5" s="26" t="s">
        <v>16</v>
      </c>
      <c r="E5" s="26" t="s">
        <v>17</v>
      </c>
      <c r="F5" s="27" t="s">
        <v>18</v>
      </c>
      <c r="G5" s="28" t="s">
        <v>19</v>
      </c>
      <c r="H5" s="27" t="s">
        <v>20</v>
      </c>
      <c r="I5" s="29" t="s">
        <v>21</v>
      </c>
      <c r="J5" s="29"/>
      <c r="K5" s="30" t="s">
        <v>22</v>
      </c>
      <c r="L5" s="31"/>
      <c r="M5" s="26" t="s">
        <v>23</v>
      </c>
      <c r="N5" s="26" t="s">
        <v>24</v>
      </c>
      <c r="O5" s="32"/>
      <c r="P5" s="25"/>
      <c r="Q5" s="25"/>
      <c r="R5" s="25"/>
      <c r="S5" s="25"/>
      <c r="T5" s="33"/>
      <c r="U5" s="34"/>
      <c r="V5" s="23"/>
      <c r="W5" s="23"/>
      <c r="X5" s="23"/>
      <c r="Y5" s="23"/>
      <c r="Z5" s="23"/>
      <c r="AA5" s="23"/>
      <c r="AB5" s="23"/>
      <c r="AC5" s="23"/>
      <c r="AD5" s="23"/>
      <c r="AE5" s="23"/>
      <c r="AF5" s="23"/>
      <c r="AG5" s="23"/>
      <c r="AH5" s="23"/>
      <c r="AI5" s="23"/>
      <c r="AJ5" s="23"/>
      <c r="AK5" s="23"/>
      <c r="AL5" s="23"/>
      <c r="AM5" s="9"/>
      <c r="AN5" s="9"/>
      <c r="AO5" s="9"/>
      <c r="AP5" s="9"/>
      <c r="AQ5" s="9"/>
      <c r="AR5" s="9"/>
      <c r="AS5" s="9"/>
      <c r="AT5" s="9"/>
      <c r="AU5" s="9"/>
      <c r="AV5" s="9"/>
      <c r="AW5" s="9"/>
      <c r="AX5" s="9"/>
      <c r="AY5" s="9"/>
      <c r="AZ5" s="9"/>
      <c r="BA5" s="9"/>
      <c r="BB5" s="9"/>
      <c r="BC5" s="9"/>
      <c r="BD5" s="9"/>
      <c r="BE5" s="9"/>
      <c r="BF5" s="9"/>
      <c r="BG5" s="9"/>
      <c r="BH5" s="10"/>
      <c r="BI5" s="10"/>
      <c r="BJ5" s="10"/>
      <c r="BK5" s="10"/>
      <c r="BL5" s="10"/>
      <c r="BM5" s="10"/>
      <c r="BN5" s="10"/>
      <c r="BO5" s="10"/>
      <c r="BP5" s="10"/>
      <c r="BQ5" s="10"/>
      <c r="BR5" s="10"/>
    </row>
    <row r="6" spans="1:71" s="41" customFormat="1" ht="22.5" customHeight="1" x14ac:dyDescent="0.15">
      <c r="A6" s="35"/>
      <c r="B6" s="36"/>
      <c r="C6" s="36"/>
      <c r="D6" s="36"/>
      <c r="E6" s="36"/>
      <c r="F6" s="27"/>
      <c r="G6" s="28"/>
      <c r="H6" s="27"/>
      <c r="I6" s="37" t="s">
        <v>25</v>
      </c>
      <c r="J6" s="37" t="s">
        <v>26</v>
      </c>
      <c r="K6" s="37" t="s">
        <v>25</v>
      </c>
      <c r="L6" s="37" t="s">
        <v>26</v>
      </c>
      <c r="M6" s="36"/>
      <c r="N6" s="36"/>
      <c r="O6" s="38"/>
      <c r="P6" s="36"/>
      <c r="Q6" s="36"/>
      <c r="R6" s="36"/>
      <c r="S6" s="36"/>
      <c r="T6" s="39"/>
      <c r="U6" s="40"/>
      <c r="V6" s="23"/>
      <c r="W6" s="23"/>
      <c r="X6" s="23"/>
      <c r="Y6" s="23"/>
      <c r="Z6" s="23"/>
      <c r="AA6" s="23"/>
      <c r="AB6" s="23"/>
      <c r="AC6" s="23"/>
      <c r="AD6" s="23"/>
      <c r="AE6" s="23"/>
      <c r="AF6" s="23"/>
      <c r="AG6" s="23"/>
      <c r="AH6" s="23"/>
      <c r="AI6" s="23"/>
      <c r="AJ6" s="23"/>
      <c r="AK6" s="23"/>
      <c r="AL6" s="23"/>
      <c r="AM6" s="9"/>
      <c r="AN6" s="9"/>
      <c r="AO6" s="9"/>
      <c r="AP6" s="9"/>
      <c r="AQ6" s="9"/>
      <c r="AR6" s="9"/>
      <c r="AS6" s="9"/>
      <c r="AT6" s="9"/>
      <c r="AU6" s="9"/>
      <c r="AV6" s="9"/>
      <c r="AW6" s="9"/>
      <c r="AX6" s="9"/>
      <c r="AY6" s="9"/>
      <c r="AZ6" s="9"/>
      <c r="BA6" s="9"/>
      <c r="BB6" s="9"/>
      <c r="BC6" s="9"/>
      <c r="BD6" s="9"/>
      <c r="BE6" s="9"/>
      <c r="BF6" s="9"/>
      <c r="BG6" s="9"/>
      <c r="BH6" s="10"/>
      <c r="BI6" s="10"/>
      <c r="BJ6" s="10"/>
      <c r="BK6" s="10"/>
      <c r="BL6" s="10"/>
      <c r="BM6" s="10"/>
      <c r="BN6" s="10"/>
      <c r="BO6" s="10"/>
      <c r="BP6" s="10"/>
      <c r="BQ6" s="10"/>
      <c r="BR6" s="10"/>
    </row>
    <row r="7" spans="1:71" s="10" customFormat="1" x14ac:dyDescent="0.2">
      <c r="A7" s="42" t="s">
        <v>27</v>
      </c>
      <c r="B7" s="43" t="s">
        <v>28</v>
      </c>
      <c r="C7" s="44"/>
      <c r="D7" s="44"/>
      <c r="E7" s="44"/>
      <c r="F7" s="44"/>
      <c r="G7" s="45"/>
      <c r="H7" s="44"/>
      <c r="I7" s="44"/>
      <c r="J7" s="44"/>
      <c r="K7" s="44"/>
      <c r="L7" s="44"/>
      <c r="M7" s="46"/>
      <c r="N7" s="44"/>
      <c r="O7" s="47"/>
      <c r="P7" s="44"/>
      <c r="Q7" s="44"/>
      <c r="R7" s="48"/>
      <c r="S7" s="48"/>
      <c r="T7" s="49"/>
      <c r="U7" s="50"/>
      <c r="V7" s="23"/>
      <c r="W7" s="23"/>
      <c r="X7" s="23"/>
      <c r="Y7" s="23"/>
      <c r="Z7" s="23"/>
      <c r="AA7" s="23"/>
      <c r="AB7" s="23"/>
      <c r="AC7" s="23"/>
      <c r="AD7" s="23"/>
      <c r="AE7" s="23"/>
      <c r="AF7" s="23"/>
      <c r="AG7" s="23"/>
      <c r="AH7" s="23"/>
      <c r="AI7" s="23"/>
      <c r="AJ7" s="23"/>
      <c r="AK7" s="23"/>
      <c r="AL7" s="23"/>
      <c r="AM7" s="9"/>
      <c r="AN7" s="9"/>
      <c r="AO7" s="9"/>
      <c r="AP7" s="9"/>
      <c r="AQ7" s="9"/>
      <c r="AR7" s="9"/>
      <c r="AS7" s="9"/>
      <c r="AT7" s="9"/>
      <c r="AU7" s="9"/>
      <c r="AV7" s="9"/>
      <c r="AW7" s="9"/>
      <c r="AX7" s="9"/>
      <c r="AY7" s="9"/>
      <c r="AZ7" s="9"/>
      <c r="BA7" s="9"/>
      <c r="BB7" s="9"/>
      <c r="BC7" s="9"/>
      <c r="BD7" s="9"/>
      <c r="BE7" s="9"/>
      <c r="BF7" s="9"/>
      <c r="BG7" s="9"/>
    </row>
    <row r="8" spans="1:71" s="15" customFormat="1" ht="15.75" customHeight="1" x14ac:dyDescent="0.2">
      <c r="A8" s="51">
        <v>1</v>
      </c>
      <c r="B8" s="52" t="s">
        <v>29</v>
      </c>
      <c r="C8" s="53">
        <v>5.42</v>
      </c>
      <c r="D8" s="53">
        <v>0.7</v>
      </c>
      <c r="E8" s="53">
        <v>0.3</v>
      </c>
      <c r="F8" s="53">
        <v>0.3</v>
      </c>
      <c r="G8" s="54"/>
      <c r="H8" s="53"/>
      <c r="I8" s="53">
        <v>60</v>
      </c>
      <c r="J8" s="55">
        <f>(C8+D8+L8)*I8/100</f>
        <v>3.6719999999999997</v>
      </c>
      <c r="K8" s="56"/>
      <c r="L8" s="57"/>
      <c r="M8" s="58">
        <v>0.3</v>
      </c>
      <c r="N8" s="59">
        <f>(D8+E8+F8+H8+G8+J8+L8+M8)</f>
        <v>5.2719999999999994</v>
      </c>
      <c r="O8" s="59">
        <f>N8+C8</f>
        <v>10.692</v>
      </c>
      <c r="P8" s="60">
        <f>O8*1390000</f>
        <v>14861880</v>
      </c>
      <c r="Q8" s="60">
        <f>(C8+D8+L8)*1390000*9.5%</f>
        <v>808146</v>
      </c>
      <c r="R8" s="60">
        <f>P8-Q8</f>
        <v>14053734</v>
      </c>
      <c r="S8" s="61">
        <f>(C8+D8+L8)*1390000*1%</f>
        <v>85068</v>
      </c>
      <c r="T8" s="62">
        <f>R8-S8+32</f>
        <v>13968698</v>
      </c>
      <c r="U8" s="63"/>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71" s="15" customFormat="1" ht="15.75" customHeight="1" x14ac:dyDescent="0.2">
      <c r="A9" s="64">
        <v>2</v>
      </c>
      <c r="B9" s="65" t="s">
        <v>30</v>
      </c>
      <c r="C9" s="66">
        <v>4.4000000000000004</v>
      </c>
      <c r="D9" s="67">
        <v>0.5</v>
      </c>
      <c r="E9" s="67">
        <v>0.3</v>
      </c>
      <c r="F9" s="67">
        <v>0.1</v>
      </c>
      <c r="G9" s="68"/>
      <c r="H9" s="67"/>
      <c r="I9" s="67">
        <v>60</v>
      </c>
      <c r="J9" s="69">
        <f>(C9+D9+L9)*I9/100</f>
        <v>2.94</v>
      </c>
      <c r="K9" s="70"/>
      <c r="L9" s="71"/>
      <c r="M9" s="72">
        <v>0.3</v>
      </c>
      <c r="N9" s="73">
        <f t="shared" ref="N9:N34" si="0">(D9+E9+F9+H9+G9+J9+L9+M9)</f>
        <v>4.1399999999999997</v>
      </c>
      <c r="O9" s="73">
        <f>N9+C9</f>
        <v>8.5399999999999991</v>
      </c>
      <c r="P9" s="74">
        <f>O9*1390000</f>
        <v>11870599.999999998</v>
      </c>
      <c r="Q9" s="74">
        <f>(C9+D9+L9)*1390000*10.5%</f>
        <v>715155.00000000012</v>
      </c>
      <c r="R9" s="74">
        <f>P9-Q9</f>
        <v>11155444.999999998</v>
      </c>
      <c r="S9" s="75">
        <f>(C9+D9+L9)*1390000*1%</f>
        <v>68110.000000000015</v>
      </c>
      <c r="T9" s="76">
        <f>R9-S9</f>
        <v>11087334.999999998</v>
      </c>
      <c r="U9" s="82" t="s">
        <v>213</v>
      </c>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71" s="15" customFormat="1" ht="15.75" customHeight="1" x14ac:dyDescent="0.2">
      <c r="A10" s="64">
        <v>3</v>
      </c>
      <c r="B10" s="77" t="s">
        <v>31</v>
      </c>
      <c r="C10" s="67">
        <v>4.9800000000000004</v>
      </c>
      <c r="D10" s="67">
        <v>0.5</v>
      </c>
      <c r="E10" s="78">
        <v>0.3</v>
      </c>
      <c r="F10" s="79"/>
      <c r="G10" s="68">
        <v>0.2</v>
      </c>
      <c r="H10" s="80">
        <v>0.4</v>
      </c>
      <c r="I10" s="67">
        <v>40</v>
      </c>
      <c r="J10" s="69">
        <f>(C10+D10+L10)*I10/100</f>
        <v>2.1920000000000002</v>
      </c>
      <c r="K10" s="81"/>
      <c r="L10" s="69"/>
      <c r="M10" s="67">
        <v>0.3</v>
      </c>
      <c r="N10" s="73">
        <f t="shared" si="0"/>
        <v>3.8920000000000003</v>
      </c>
      <c r="O10" s="73">
        <f>N10+C10</f>
        <v>8.8719999999999999</v>
      </c>
      <c r="P10" s="74">
        <f>O10*1390000</f>
        <v>12332080</v>
      </c>
      <c r="Q10" s="74">
        <f t="shared" ref="Q10:Q73" si="1">(C10+D10+L10)*1390000*10.5%</f>
        <v>799806.00000000012</v>
      </c>
      <c r="R10" s="74">
        <f>P10-Q10</f>
        <v>11532274</v>
      </c>
      <c r="S10" s="75">
        <f>(C10+D10+L10)*1390000*1%</f>
        <v>76172.000000000015</v>
      </c>
      <c r="T10" s="76">
        <f>R10-S10</f>
        <v>11456102</v>
      </c>
      <c r="U10" s="82" t="s">
        <v>32</v>
      </c>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71" s="15" customFormat="1" ht="15.75" customHeight="1" x14ac:dyDescent="0.2">
      <c r="A11" s="83">
        <v>4</v>
      </c>
      <c r="B11" s="84" t="s">
        <v>33</v>
      </c>
      <c r="C11" s="85">
        <v>5.76</v>
      </c>
      <c r="D11" s="85">
        <v>0.5</v>
      </c>
      <c r="E11" s="86">
        <v>0.3</v>
      </c>
      <c r="F11" s="85"/>
      <c r="G11" s="87"/>
      <c r="H11" s="85"/>
      <c r="I11" s="85">
        <v>40</v>
      </c>
      <c r="J11" s="88">
        <f>(C11+D11+L11)*I11/100</f>
        <v>2.5039999999999996</v>
      </c>
      <c r="K11" s="89"/>
      <c r="L11" s="90"/>
      <c r="M11" s="91"/>
      <c r="N11" s="92">
        <f t="shared" si="0"/>
        <v>3.3039999999999994</v>
      </c>
      <c r="O11" s="92">
        <f>N11+C11</f>
        <v>9.0640000000000001</v>
      </c>
      <c r="P11" s="93">
        <f>O11*1390000</f>
        <v>12598960</v>
      </c>
      <c r="Q11" s="74">
        <f t="shared" si="1"/>
        <v>913647</v>
      </c>
      <c r="R11" s="93">
        <f>P11-Q11</f>
        <v>11685313</v>
      </c>
      <c r="S11" s="94">
        <f>(C11+D11+L11)*1390000*1%</f>
        <v>87014</v>
      </c>
      <c r="T11" s="95">
        <f>R11-S11</f>
        <v>11598299</v>
      </c>
      <c r="U11" s="63"/>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71" s="15" customFormat="1" ht="15.75" customHeight="1" x14ac:dyDescent="0.2">
      <c r="A12" s="96" t="s">
        <v>34</v>
      </c>
      <c r="B12" s="97" t="s">
        <v>35</v>
      </c>
      <c r="C12" s="98"/>
      <c r="D12" s="98"/>
      <c r="E12" s="99"/>
      <c r="F12" s="98"/>
      <c r="G12" s="100"/>
      <c r="H12" s="98"/>
      <c r="I12" s="98"/>
      <c r="J12" s="101"/>
      <c r="K12" s="102"/>
      <c r="L12" s="103"/>
      <c r="M12" s="104"/>
      <c r="N12" s="105"/>
      <c r="O12" s="105"/>
      <c r="P12" s="106"/>
      <c r="Q12" s="106"/>
      <c r="R12" s="106"/>
      <c r="S12" s="107"/>
      <c r="T12" s="108"/>
      <c r="U12" s="63"/>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row>
    <row r="13" spans="1:71" ht="15.75" customHeight="1" x14ac:dyDescent="0.2">
      <c r="A13" s="109">
        <v>1</v>
      </c>
      <c r="B13" s="110" t="s">
        <v>36</v>
      </c>
      <c r="C13" s="111">
        <v>3.99</v>
      </c>
      <c r="D13" s="111">
        <v>0.4</v>
      </c>
      <c r="E13" s="112">
        <v>0.3</v>
      </c>
      <c r="F13" s="111">
        <v>0.2</v>
      </c>
      <c r="G13" s="113"/>
      <c r="H13" s="111"/>
      <c r="I13" s="111">
        <v>20</v>
      </c>
      <c r="J13" s="114">
        <f t="shared" ref="J13:J20" si="2">(C13+D13+L13)*I13/100</f>
        <v>0.87800000000000011</v>
      </c>
      <c r="K13" s="115"/>
      <c r="L13" s="114"/>
      <c r="M13" s="116">
        <v>0.3</v>
      </c>
      <c r="N13" s="59">
        <f t="shared" si="0"/>
        <v>2.0779999999999998</v>
      </c>
      <c r="O13" s="117">
        <f t="shared" ref="O13:O20" si="3">N13+C13</f>
        <v>6.0679999999999996</v>
      </c>
      <c r="P13" s="118">
        <f t="shared" ref="P13:P20" si="4">O13*1390000</f>
        <v>8434520</v>
      </c>
      <c r="Q13" s="74">
        <f t="shared" si="1"/>
        <v>640720.50000000012</v>
      </c>
      <c r="R13" s="118">
        <f t="shared" ref="R13:R20" si="5">P13-Q13</f>
        <v>7793799.5</v>
      </c>
      <c r="S13" s="61">
        <f t="shared" ref="S13:S20" si="6">(C13+D13+L13)*1390000*1%</f>
        <v>61021.000000000007</v>
      </c>
      <c r="T13" s="62">
        <f t="shared" ref="T13:T20" si="7">R13-S13</f>
        <v>7732778.5</v>
      </c>
      <c r="U13" s="63"/>
    </row>
    <row r="14" spans="1:71" ht="15.75" customHeight="1" x14ac:dyDescent="0.2">
      <c r="A14" s="109">
        <v>2</v>
      </c>
      <c r="B14" s="77" t="s">
        <v>37</v>
      </c>
      <c r="C14" s="66">
        <v>3</v>
      </c>
      <c r="D14" s="67">
        <v>0.3</v>
      </c>
      <c r="E14" s="78">
        <v>0.3</v>
      </c>
      <c r="F14" s="78"/>
      <c r="G14" s="68"/>
      <c r="H14" s="80"/>
      <c r="I14" s="68">
        <v>20</v>
      </c>
      <c r="J14" s="69">
        <f>(C14+D14+L14)*I14/100</f>
        <v>0.66</v>
      </c>
      <c r="K14" s="119"/>
      <c r="L14" s="69"/>
      <c r="M14" s="67"/>
      <c r="N14" s="73">
        <f t="shared" si="0"/>
        <v>1.26</v>
      </c>
      <c r="O14" s="73">
        <f>N14+C14</f>
        <v>4.26</v>
      </c>
      <c r="P14" s="74">
        <f>O14*1390000</f>
        <v>5921400</v>
      </c>
      <c r="Q14" s="74">
        <f t="shared" si="1"/>
        <v>481635</v>
      </c>
      <c r="R14" s="74">
        <f>P14-Q14</f>
        <v>5439765</v>
      </c>
      <c r="S14" s="75">
        <f t="shared" si="6"/>
        <v>45870</v>
      </c>
      <c r="T14" s="76">
        <f t="shared" si="7"/>
        <v>5393895</v>
      </c>
      <c r="U14" s="82" t="s">
        <v>38</v>
      </c>
    </row>
    <row r="15" spans="1:71" ht="15.75" customHeight="1" x14ac:dyDescent="0.2">
      <c r="A15" s="64">
        <v>3</v>
      </c>
      <c r="B15" s="65" t="s">
        <v>39</v>
      </c>
      <c r="C15" s="66">
        <v>3.03</v>
      </c>
      <c r="D15" s="67">
        <v>0.3</v>
      </c>
      <c r="E15" s="78">
        <v>0.3</v>
      </c>
      <c r="F15" s="67"/>
      <c r="G15" s="68"/>
      <c r="H15" s="67"/>
      <c r="I15" s="78">
        <v>20</v>
      </c>
      <c r="J15" s="69">
        <f t="shared" si="2"/>
        <v>0.66599999999999993</v>
      </c>
      <c r="K15" s="70"/>
      <c r="L15" s="71"/>
      <c r="M15" s="72"/>
      <c r="N15" s="73">
        <f t="shared" si="0"/>
        <v>1.266</v>
      </c>
      <c r="O15" s="73">
        <f t="shared" si="3"/>
        <v>4.2959999999999994</v>
      </c>
      <c r="P15" s="74">
        <f t="shared" si="4"/>
        <v>5971439.9999999991</v>
      </c>
      <c r="Q15" s="74">
        <f t="shared" si="1"/>
        <v>486013.49999999988</v>
      </c>
      <c r="R15" s="74">
        <f t="shared" si="5"/>
        <v>5485426.4999999991</v>
      </c>
      <c r="S15" s="75">
        <f t="shared" si="6"/>
        <v>46286.999999999993</v>
      </c>
      <c r="T15" s="76">
        <f t="shared" si="7"/>
        <v>5439139.4999999991</v>
      </c>
      <c r="U15" s="63"/>
    </row>
    <row r="16" spans="1:71" s="120" customFormat="1" ht="15.75" customHeight="1" x14ac:dyDescent="0.2">
      <c r="A16" s="109">
        <v>4</v>
      </c>
      <c r="B16" s="65" t="s">
        <v>40</v>
      </c>
      <c r="C16" s="67">
        <v>2.86</v>
      </c>
      <c r="D16" s="67"/>
      <c r="E16" s="67">
        <v>0.3</v>
      </c>
      <c r="F16" s="67"/>
      <c r="G16" s="68">
        <v>0.2</v>
      </c>
      <c r="H16" s="67"/>
      <c r="I16" s="67">
        <v>20</v>
      </c>
      <c r="J16" s="69">
        <f t="shared" si="2"/>
        <v>0.57199999999999995</v>
      </c>
      <c r="K16" s="70"/>
      <c r="L16" s="71"/>
      <c r="M16" s="72"/>
      <c r="N16" s="73">
        <f t="shared" si="0"/>
        <v>1.0720000000000001</v>
      </c>
      <c r="O16" s="73">
        <f t="shared" si="3"/>
        <v>3.9319999999999999</v>
      </c>
      <c r="P16" s="74">
        <f t="shared" si="4"/>
        <v>5465480</v>
      </c>
      <c r="Q16" s="74">
        <f t="shared" si="1"/>
        <v>417417</v>
      </c>
      <c r="R16" s="74">
        <f t="shared" si="5"/>
        <v>5048063</v>
      </c>
      <c r="S16" s="75">
        <f t="shared" si="6"/>
        <v>39754</v>
      </c>
      <c r="T16" s="76">
        <f t="shared" si="7"/>
        <v>5008309</v>
      </c>
      <c r="U16" s="63"/>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5"/>
      <c r="BI16" s="15"/>
      <c r="BJ16" s="15"/>
      <c r="BK16" s="15"/>
      <c r="BL16" s="15"/>
      <c r="BM16" s="15"/>
      <c r="BN16" s="15"/>
      <c r="BO16" s="15"/>
      <c r="BP16" s="15"/>
      <c r="BQ16" s="15"/>
      <c r="BR16" s="15"/>
    </row>
    <row r="17" spans="1:21" ht="15.75" customHeight="1" x14ac:dyDescent="0.2">
      <c r="A17" s="64">
        <v>5</v>
      </c>
      <c r="B17" s="65" t="s">
        <v>41</v>
      </c>
      <c r="C17" s="66">
        <v>2.66</v>
      </c>
      <c r="D17" s="67"/>
      <c r="E17" s="78">
        <v>0.3</v>
      </c>
      <c r="F17" s="67"/>
      <c r="G17" s="68"/>
      <c r="H17" s="67"/>
      <c r="I17" s="78">
        <v>20</v>
      </c>
      <c r="J17" s="69">
        <f t="shared" si="2"/>
        <v>0.53200000000000003</v>
      </c>
      <c r="K17" s="70"/>
      <c r="L17" s="69"/>
      <c r="M17" s="80"/>
      <c r="N17" s="73">
        <f t="shared" si="0"/>
        <v>0.83200000000000007</v>
      </c>
      <c r="O17" s="73">
        <f t="shared" si="3"/>
        <v>3.492</v>
      </c>
      <c r="P17" s="74">
        <f t="shared" si="4"/>
        <v>4853880</v>
      </c>
      <c r="Q17" s="74">
        <f t="shared" si="1"/>
        <v>388227</v>
      </c>
      <c r="R17" s="74">
        <f t="shared" si="5"/>
        <v>4465653</v>
      </c>
      <c r="S17" s="75">
        <f t="shared" si="6"/>
        <v>36974</v>
      </c>
      <c r="T17" s="76">
        <f t="shared" si="7"/>
        <v>4428679</v>
      </c>
      <c r="U17" s="63"/>
    </row>
    <row r="18" spans="1:21" ht="15.75" customHeight="1" x14ac:dyDescent="0.2">
      <c r="A18" s="109">
        <v>6</v>
      </c>
      <c r="B18" s="65" t="s">
        <v>42</v>
      </c>
      <c r="C18" s="67">
        <v>2.72</v>
      </c>
      <c r="D18" s="67"/>
      <c r="E18" s="67">
        <v>0.3</v>
      </c>
      <c r="F18" s="67"/>
      <c r="G18" s="68"/>
      <c r="H18" s="67"/>
      <c r="I18" s="67">
        <v>20</v>
      </c>
      <c r="J18" s="69">
        <f t="shared" si="2"/>
        <v>0.54400000000000004</v>
      </c>
      <c r="K18" s="70"/>
      <c r="L18" s="71"/>
      <c r="M18" s="72"/>
      <c r="N18" s="73">
        <f t="shared" si="0"/>
        <v>0.84400000000000008</v>
      </c>
      <c r="O18" s="73">
        <f t="shared" si="3"/>
        <v>3.5640000000000001</v>
      </c>
      <c r="P18" s="74">
        <f t="shared" si="4"/>
        <v>4953960</v>
      </c>
      <c r="Q18" s="74">
        <f t="shared" si="1"/>
        <v>396984.00000000006</v>
      </c>
      <c r="R18" s="74">
        <f t="shared" si="5"/>
        <v>4556976</v>
      </c>
      <c r="S18" s="75">
        <f t="shared" si="6"/>
        <v>37808.000000000007</v>
      </c>
      <c r="T18" s="76">
        <f t="shared" si="7"/>
        <v>4519168</v>
      </c>
      <c r="U18" s="63"/>
    </row>
    <row r="19" spans="1:21" ht="15.75" customHeight="1" x14ac:dyDescent="0.2">
      <c r="A19" s="64">
        <v>7</v>
      </c>
      <c r="B19" s="77" t="s">
        <v>43</v>
      </c>
      <c r="C19" s="66">
        <v>2.72</v>
      </c>
      <c r="D19" s="67"/>
      <c r="E19" s="78">
        <v>0.3</v>
      </c>
      <c r="F19" s="79"/>
      <c r="G19" s="68"/>
      <c r="H19" s="80"/>
      <c r="I19" s="78">
        <v>20</v>
      </c>
      <c r="J19" s="69">
        <f>(C19+D19+L19)*I19/100</f>
        <v>0.54400000000000004</v>
      </c>
      <c r="K19" s="119"/>
      <c r="L19" s="69"/>
      <c r="M19" s="67"/>
      <c r="N19" s="73">
        <f t="shared" si="0"/>
        <v>0.84400000000000008</v>
      </c>
      <c r="O19" s="73">
        <f>N19+C19</f>
        <v>3.5640000000000001</v>
      </c>
      <c r="P19" s="74">
        <f>O19*1390000</f>
        <v>4953960</v>
      </c>
      <c r="Q19" s="74">
        <f t="shared" si="1"/>
        <v>396984.00000000006</v>
      </c>
      <c r="R19" s="74">
        <f>P19-Q19</f>
        <v>4556976</v>
      </c>
      <c r="S19" s="75">
        <f t="shared" si="6"/>
        <v>37808.000000000007</v>
      </c>
      <c r="T19" s="76">
        <f t="shared" si="7"/>
        <v>4519168</v>
      </c>
      <c r="U19" s="82" t="s">
        <v>38</v>
      </c>
    </row>
    <row r="20" spans="1:21" ht="15.75" customHeight="1" x14ac:dyDescent="0.2">
      <c r="A20" s="109">
        <v>8</v>
      </c>
      <c r="B20" s="121" t="s">
        <v>44</v>
      </c>
      <c r="C20" s="122">
        <v>2.34</v>
      </c>
      <c r="D20" s="123"/>
      <c r="E20" s="123">
        <v>0.3</v>
      </c>
      <c r="F20" s="124"/>
      <c r="G20" s="123"/>
      <c r="H20" s="125"/>
      <c r="I20" s="123">
        <v>20</v>
      </c>
      <c r="J20" s="126">
        <f t="shared" si="2"/>
        <v>0.46799999999999997</v>
      </c>
      <c r="K20" s="127"/>
      <c r="L20" s="126"/>
      <c r="M20" s="123"/>
      <c r="N20" s="92">
        <f t="shared" si="0"/>
        <v>0.76800000000000002</v>
      </c>
      <c r="O20" s="128">
        <f t="shared" si="3"/>
        <v>3.1079999999999997</v>
      </c>
      <c r="P20" s="129">
        <f t="shared" si="4"/>
        <v>4320119.9999999991</v>
      </c>
      <c r="Q20" s="74">
        <f t="shared" si="1"/>
        <v>341523</v>
      </c>
      <c r="R20" s="129">
        <f t="shared" si="5"/>
        <v>3978596.9999999991</v>
      </c>
      <c r="S20" s="94">
        <f t="shared" si="6"/>
        <v>32526</v>
      </c>
      <c r="T20" s="95">
        <f t="shared" si="7"/>
        <v>3946070.9999999991</v>
      </c>
      <c r="U20" s="63"/>
    </row>
    <row r="21" spans="1:21" ht="15.75" customHeight="1" x14ac:dyDescent="0.2">
      <c r="A21" s="96" t="s">
        <v>45</v>
      </c>
      <c r="B21" s="97" t="s">
        <v>46</v>
      </c>
      <c r="C21" s="98"/>
      <c r="D21" s="98"/>
      <c r="E21" s="98"/>
      <c r="F21" s="98"/>
      <c r="G21" s="100"/>
      <c r="H21" s="98"/>
      <c r="I21" s="98"/>
      <c r="J21" s="101"/>
      <c r="K21" s="102"/>
      <c r="L21" s="103"/>
      <c r="M21" s="104"/>
      <c r="N21" s="105"/>
      <c r="O21" s="105"/>
      <c r="P21" s="106"/>
      <c r="Q21" s="106"/>
      <c r="R21" s="106"/>
      <c r="S21" s="107"/>
      <c r="T21" s="108"/>
      <c r="U21" s="63"/>
    </row>
    <row r="22" spans="1:21" ht="15.75" customHeight="1" x14ac:dyDescent="0.2">
      <c r="A22" s="130">
        <v>1</v>
      </c>
      <c r="B22" s="52" t="s">
        <v>47</v>
      </c>
      <c r="C22" s="53">
        <v>4.0599999999999996</v>
      </c>
      <c r="D22" s="53">
        <v>0.4</v>
      </c>
      <c r="E22" s="131">
        <v>0.3</v>
      </c>
      <c r="F22" s="53"/>
      <c r="G22" s="54"/>
      <c r="H22" s="53"/>
      <c r="I22" s="53">
        <v>40</v>
      </c>
      <c r="J22" s="55">
        <f t="shared" ref="J22:J27" si="8">(C22+D22+L22)*I22/100</f>
        <v>1.88144</v>
      </c>
      <c r="K22" s="56">
        <v>6</v>
      </c>
      <c r="L22" s="55">
        <f>C22*K22/100</f>
        <v>0.24359999999999998</v>
      </c>
      <c r="M22" s="58">
        <v>0.3</v>
      </c>
      <c r="N22" s="59">
        <f t="shared" si="0"/>
        <v>3.1250399999999994</v>
      </c>
      <c r="O22" s="59">
        <f t="shared" ref="O22:O27" si="9">N22+C22</f>
        <v>7.185039999999999</v>
      </c>
      <c r="P22" s="60">
        <f t="shared" ref="P22:P27" si="10">O22*1390000</f>
        <v>9987205.5999999978</v>
      </c>
      <c r="Q22" s="74">
        <f t="shared" si="1"/>
        <v>686490.41999999993</v>
      </c>
      <c r="R22" s="60">
        <f t="shared" ref="R22:R27" si="11">P22-Q22</f>
        <v>9300715.1799999978</v>
      </c>
      <c r="S22" s="61">
        <f t="shared" ref="S22:S27" si="12">(C22+D22+L22)*1390000*1%</f>
        <v>65380.04</v>
      </c>
      <c r="T22" s="62">
        <f t="shared" ref="T22:T27" si="13">R22-S22</f>
        <v>9235335.1399999987</v>
      </c>
      <c r="U22" s="63"/>
    </row>
    <row r="23" spans="1:21" ht="15.75" customHeight="1" x14ac:dyDescent="0.2">
      <c r="A23" s="132">
        <v>2</v>
      </c>
      <c r="B23" s="65" t="s">
        <v>48</v>
      </c>
      <c r="C23" s="67">
        <v>2.91</v>
      </c>
      <c r="D23" s="67">
        <v>0.3</v>
      </c>
      <c r="E23" s="78">
        <v>0.3</v>
      </c>
      <c r="F23" s="78"/>
      <c r="G23" s="68"/>
      <c r="H23" s="78"/>
      <c r="I23" s="67">
        <v>40</v>
      </c>
      <c r="J23" s="69">
        <f t="shared" si="8"/>
        <v>1.284</v>
      </c>
      <c r="K23" s="70"/>
      <c r="L23" s="71"/>
      <c r="M23" s="72"/>
      <c r="N23" s="73">
        <f t="shared" si="0"/>
        <v>1.8839999999999999</v>
      </c>
      <c r="O23" s="73">
        <f t="shared" si="9"/>
        <v>4.7940000000000005</v>
      </c>
      <c r="P23" s="74">
        <f t="shared" si="10"/>
        <v>6663660.0000000009</v>
      </c>
      <c r="Q23" s="74">
        <f t="shared" si="1"/>
        <v>468499.5</v>
      </c>
      <c r="R23" s="74">
        <f t="shared" si="11"/>
        <v>6195160.5000000009</v>
      </c>
      <c r="S23" s="75">
        <f t="shared" si="12"/>
        <v>44619</v>
      </c>
      <c r="T23" s="76">
        <f t="shared" si="13"/>
        <v>6150541.5000000009</v>
      </c>
      <c r="U23" s="63"/>
    </row>
    <row r="24" spans="1:21" ht="15.75" customHeight="1" x14ac:dyDescent="0.2">
      <c r="A24" s="132">
        <v>3</v>
      </c>
      <c r="B24" s="77" t="s">
        <v>49</v>
      </c>
      <c r="C24" s="67">
        <v>3.46</v>
      </c>
      <c r="D24" s="67">
        <v>0.3</v>
      </c>
      <c r="E24" s="67">
        <v>0.3</v>
      </c>
      <c r="F24" s="79"/>
      <c r="G24" s="68"/>
      <c r="H24" s="72"/>
      <c r="I24" s="68">
        <v>40</v>
      </c>
      <c r="J24" s="69">
        <f t="shared" si="8"/>
        <v>1.5039999999999998</v>
      </c>
      <c r="K24" s="119"/>
      <c r="L24" s="71"/>
      <c r="M24" s="67"/>
      <c r="N24" s="73">
        <f t="shared" si="0"/>
        <v>2.1039999999999996</v>
      </c>
      <c r="O24" s="73">
        <f t="shared" si="9"/>
        <v>5.5640000000000001</v>
      </c>
      <c r="P24" s="74">
        <f t="shared" si="10"/>
        <v>7733960</v>
      </c>
      <c r="Q24" s="74">
        <f t="shared" si="1"/>
        <v>548772</v>
      </c>
      <c r="R24" s="74">
        <f t="shared" si="11"/>
        <v>7185188</v>
      </c>
      <c r="S24" s="75">
        <f t="shared" si="12"/>
        <v>52264</v>
      </c>
      <c r="T24" s="76">
        <f t="shared" si="13"/>
        <v>7132924</v>
      </c>
      <c r="U24" s="82" t="s">
        <v>38</v>
      </c>
    </row>
    <row r="25" spans="1:21" ht="15.75" customHeight="1" x14ac:dyDescent="0.2">
      <c r="A25" s="132">
        <v>4</v>
      </c>
      <c r="B25" s="65" t="s">
        <v>50</v>
      </c>
      <c r="C25" s="67">
        <v>3.45</v>
      </c>
      <c r="D25" s="67"/>
      <c r="E25" s="78">
        <v>0.3</v>
      </c>
      <c r="F25" s="67"/>
      <c r="G25" s="68">
        <v>0.4</v>
      </c>
      <c r="H25" s="67"/>
      <c r="I25" s="67">
        <v>40</v>
      </c>
      <c r="J25" s="69">
        <f t="shared" si="8"/>
        <v>1.38</v>
      </c>
      <c r="K25" s="70"/>
      <c r="L25" s="66"/>
      <c r="M25" s="80"/>
      <c r="N25" s="73">
        <f t="shared" si="0"/>
        <v>2.08</v>
      </c>
      <c r="O25" s="73">
        <f t="shared" si="9"/>
        <v>5.53</v>
      </c>
      <c r="P25" s="74">
        <f t="shared" si="10"/>
        <v>7686700</v>
      </c>
      <c r="Q25" s="74">
        <f t="shared" si="1"/>
        <v>503527.5</v>
      </c>
      <c r="R25" s="74">
        <f t="shared" si="11"/>
        <v>7183172.5</v>
      </c>
      <c r="S25" s="75">
        <f t="shared" si="12"/>
        <v>47955</v>
      </c>
      <c r="T25" s="76">
        <f t="shared" si="13"/>
        <v>7135217.5</v>
      </c>
      <c r="U25" s="63"/>
    </row>
    <row r="26" spans="1:21" ht="15.75" customHeight="1" x14ac:dyDescent="0.2">
      <c r="A26" s="132">
        <v>5</v>
      </c>
      <c r="B26" s="65" t="s">
        <v>51</v>
      </c>
      <c r="C26" s="67">
        <v>2.25</v>
      </c>
      <c r="D26" s="67"/>
      <c r="E26" s="78">
        <v>0.3</v>
      </c>
      <c r="F26" s="67"/>
      <c r="G26" s="68">
        <v>0.2</v>
      </c>
      <c r="H26" s="67"/>
      <c r="I26" s="67">
        <v>20</v>
      </c>
      <c r="J26" s="69">
        <f t="shared" si="8"/>
        <v>0.45</v>
      </c>
      <c r="K26" s="70"/>
      <c r="L26" s="66"/>
      <c r="M26" s="80"/>
      <c r="N26" s="73">
        <f t="shared" si="0"/>
        <v>0.95</v>
      </c>
      <c r="O26" s="73">
        <f t="shared" si="9"/>
        <v>3.2</v>
      </c>
      <c r="P26" s="74">
        <f>O26*1390000</f>
        <v>4448000</v>
      </c>
      <c r="Q26" s="74">
        <f t="shared" si="1"/>
        <v>328387.5</v>
      </c>
      <c r="R26" s="74">
        <f>P26-Q26</f>
        <v>4119612.5</v>
      </c>
      <c r="S26" s="75">
        <f t="shared" si="12"/>
        <v>31275</v>
      </c>
      <c r="T26" s="76">
        <f t="shared" si="13"/>
        <v>4088337.5</v>
      </c>
      <c r="U26" s="63"/>
    </row>
    <row r="27" spans="1:21" ht="15.75" customHeight="1" x14ac:dyDescent="0.2">
      <c r="A27" s="132">
        <v>6</v>
      </c>
      <c r="B27" s="65" t="s">
        <v>52</v>
      </c>
      <c r="C27" s="67">
        <v>2.0499999999999998</v>
      </c>
      <c r="D27" s="67"/>
      <c r="E27" s="78">
        <v>0.3</v>
      </c>
      <c r="F27" s="67"/>
      <c r="G27" s="68">
        <v>0.2</v>
      </c>
      <c r="H27" s="67"/>
      <c r="I27" s="67">
        <v>20</v>
      </c>
      <c r="J27" s="69">
        <f t="shared" si="8"/>
        <v>0.41</v>
      </c>
      <c r="K27" s="70"/>
      <c r="L27" s="66"/>
      <c r="M27" s="80"/>
      <c r="N27" s="73">
        <f t="shared" si="0"/>
        <v>0.90999999999999992</v>
      </c>
      <c r="O27" s="73">
        <f t="shared" si="9"/>
        <v>2.96</v>
      </c>
      <c r="P27" s="74">
        <f t="shared" si="10"/>
        <v>4114400</v>
      </c>
      <c r="Q27" s="74">
        <f t="shared" si="1"/>
        <v>299197.49999999994</v>
      </c>
      <c r="R27" s="74">
        <f t="shared" si="11"/>
        <v>3815202.5</v>
      </c>
      <c r="S27" s="94">
        <f t="shared" si="12"/>
        <v>28494.999999999996</v>
      </c>
      <c r="T27" s="95">
        <f t="shared" si="13"/>
        <v>3786707.5</v>
      </c>
      <c r="U27" s="82" t="s">
        <v>53</v>
      </c>
    </row>
    <row r="28" spans="1:21" ht="15.75" customHeight="1" x14ac:dyDescent="0.2">
      <c r="A28" s="96" t="s">
        <v>54</v>
      </c>
      <c r="B28" s="97" t="s">
        <v>55</v>
      </c>
      <c r="C28" s="98"/>
      <c r="D28" s="98"/>
      <c r="E28" s="99"/>
      <c r="F28" s="98"/>
      <c r="G28" s="100"/>
      <c r="H28" s="98"/>
      <c r="I28" s="98"/>
      <c r="J28" s="101"/>
      <c r="K28" s="102"/>
      <c r="L28" s="133"/>
      <c r="M28" s="134"/>
      <c r="N28" s="105"/>
      <c r="O28" s="105"/>
      <c r="P28" s="106"/>
      <c r="Q28" s="106"/>
      <c r="R28" s="106"/>
      <c r="S28" s="107"/>
      <c r="T28" s="108"/>
      <c r="U28" s="63"/>
    </row>
    <row r="29" spans="1:21" ht="15.75" customHeight="1" x14ac:dyDescent="0.2">
      <c r="A29" s="130">
        <v>1</v>
      </c>
      <c r="B29" s="135" t="s">
        <v>56</v>
      </c>
      <c r="C29" s="136">
        <v>3.33</v>
      </c>
      <c r="D29" s="54">
        <v>0.4</v>
      </c>
      <c r="E29" s="54">
        <v>0.3</v>
      </c>
      <c r="F29" s="137"/>
      <c r="G29" s="54"/>
      <c r="H29" s="138"/>
      <c r="I29" s="54">
        <v>40</v>
      </c>
      <c r="J29" s="139">
        <f t="shared" ref="J29:J34" si="14">(C29+D29+L29)*I29/100</f>
        <v>1.492</v>
      </c>
      <c r="K29" s="140"/>
      <c r="L29" s="139"/>
      <c r="M29" s="54">
        <v>0.3</v>
      </c>
      <c r="N29" s="59">
        <f t="shared" si="0"/>
        <v>2.492</v>
      </c>
      <c r="O29" s="141">
        <f t="shared" ref="O29:O34" si="15">N29+C29</f>
        <v>5.8220000000000001</v>
      </c>
      <c r="P29" s="60">
        <f t="shared" ref="P29:P34" si="16">O29*1390000</f>
        <v>8092580</v>
      </c>
      <c r="Q29" s="74">
        <f t="shared" si="1"/>
        <v>544393.5</v>
      </c>
      <c r="R29" s="60">
        <f t="shared" ref="R29:R34" si="17">P29-Q29</f>
        <v>7548186.5</v>
      </c>
      <c r="S29" s="61">
        <f t="shared" ref="S29:S34" si="18">(C29+D29+L29)*1390000*1%</f>
        <v>51847</v>
      </c>
      <c r="T29" s="62">
        <f t="shared" ref="T29:T34" si="19">R29-S29</f>
        <v>7496339.5</v>
      </c>
      <c r="U29" s="82" t="s">
        <v>38</v>
      </c>
    </row>
    <row r="30" spans="1:21" ht="15.75" customHeight="1" x14ac:dyDescent="0.2">
      <c r="A30" s="64">
        <v>2</v>
      </c>
      <c r="B30" s="65" t="s">
        <v>57</v>
      </c>
      <c r="C30" s="67">
        <v>4.0599999999999996</v>
      </c>
      <c r="D30" s="67">
        <v>0.3</v>
      </c>
      <c r="E30" s="67">
        <v>0.3</v>
      </c>
      <c r="F30" s="67"/>
      <c r="G30" s="68"/>
      <c r="H30" s="67"/>
      <c r="I30" s="67">
        <v>40</v>
      </c>
      <c r="J30" s="69">
        <f t="shared" si="14"/>
        <v>1.9226399999999999</v>
      </c>
      <c r="K30" s="70">
        <v>11</v>
      </c>
      <c r="L30" s="69">
        <f>C30*K30/100</f>
        <v>0.44659999999999994</v>
      </c>
      <c r="M30" s="80"/>
      <c r="N30" s="73">
        <f t="shared" si="0"/>
        <v>2.9692400000000001</v>
      </c>
      <c r="O30" s="73">
        <f t="shared" si="15"/>
        <v>7.0292399999999997</v>
      </c>
      <c r="P30" s="74">
        <f t="shared" si="16"/>
        <v>9770643.5999999996</v>
      </c>
      <c r="Q30" s="74">
        <f t="shared" si="1"/>
        <v>701523.2699999999</v>
      </c>
      <c r="R30" s="74">
        <f t="shared" si="17"/>
        <v>9069120.3300000001</v>
      </c>
      <c r="S30" s="75">
        <f t="shared" si="18"/>
        <v>66811.739999999991</v>
      </c>
      <c r="T30" s="76">
        <f t="shared" si="19"/>
        <v>9002308.5899999999</v>
      </c>
      <c r="U30" s="63"/>
    </row>
    <row r="31" spans="1:21" ht="15.75" customHeight="1" x14ac:dyDescent="0.2">
      <c r="A31" s="132">
        <v>3</v>
      </c>
      <c r="B31" s="65" t="s">
        <v>58</v>
      </c>
      <c r="C31" s="66">
        <v>2.66</v>
      </c>
      <c r="D31" s="67"/>
      <c r="E31" s="78">
        <v>0.3</v>
      </c>
      <c r="F31" s="67"/>
      <c r="G31" s="68">
        <v>0.2</v>
      </c>
      <c r="H31" s="67"/>
      <c r="I31" s="78">
        <v>40</v>
      </c>
      <c r="J31" s="69">
        <f t="shared" si="14"/>
        <v>1.0640000000000001</v>
      </c>
      <c r="K31" s="70"/>
      <c r="L31" s="69"/>
      <c r="M31" s="80"/>
      <c r="N31" s="73">
        <f t="shared" si="0"/>
        <v>1.5640000000000001</v>
      </c>
      <c r="O31" s="73">
        <f t="shared" si="15"/>
        <v>4.2240000000000002</v>
      </c>
      <c r="P31" s="74">
        <f t="shared" si="16"/>
        <v>5871360</v>
      </c>
      <c r="Q31" s="74">
        <f t="shared" si="1"/>
        <v>388227</v>
      </c>
      <c r="R31" s="74">
        <f t="shared" si="17"/>
        <v>5483133</v>
      </c>
      <c r="S31" s="75">
        <f t="shared" si="18"/>
        <v>36974</v>
      </c>
      <c r="T31" s="76">
        <f t="shared" si="19"/>
        <v>5446159</v>
      </c>
      <c r="U31" s="63"/>
    </row>
    <row r="32" spans="1:21" ht="15.75" customHeight="1" x14ac:dyDescent="0.2">
      <c r="A32" s="64">
        <v>4</v>
      </c>
      <c r="B32" s="142" t="s">
        <v>59</v>
      </c>
      <c r="C32" s="66">
        <v>2.46</v>
      </c>
      <c r="D32" s="67"/>
      <c r="E32" s="78"/>
      <c r="F32" s="67"/>
      <c r="G32" s="68"/>
      <c r="H32" s="67"/>
      <c r="I32" s="78"/>
      <c r="J32" s="69">
        <f t="shared" si="14"/>
        <v>0</v>
      </c>
      <c r="K32" s="70"/>
      <c r="L32" s="69"/>
      <c r="M32" s="80"/>
      <c r="N32" s="73">
        <f t="shared" si="0"/>
        <v>0</v>
      </c>
      <c r="O32" s="143">
        <f t="shared" si="15"/>
        <v>2.46</v>
      </c>
      <c r="P32" s="74">
        <f t="shared" si="16"/>
        <v>3419400</v>
      </c>
      <c r="Q32" s="74">
        <f t="shared" si="1"/>
        <v>359037</v>
      </c>
      <c r="R32" s="144">
        <f t="shared" si="17"/>
        <v>3060363</v>
      </c>
      <c r="S32" s="75">
        <f t="shared" si="18"/>
        <v>34194</v>
      </c>
      <c r="T32" s="76">
        <f t="shared" si="19"/>
        <v>3026169</v>
      </c>
      <c r="U32" s="82" t="s">
        <v>60</v>
      </c>
    </row>
    <row r="33" spans="1:60" ht="15.75" customHeight="1" x14ac:dyDescent="0.2">
      <c r="A33" s="132">
        <v>5</v>
      </c>
      <c r="B33" s="77" t="s">
        <v>61</v>
      </c>
      <c r="C33" s="67">
        <v>2.2599999999999998</v>
      </c>
      <c r="D33" s="67"/>
      <c r="E33" s="78">
        <v>0.3</v>
      </c>
      <c r="F33" s="79"/>
      <c r="G33" s="68"/>
      <c r="H33" s="80"/>
      <c r="I33" s="78">
        <v>40</v>
      </c>
      <c r="J33" s="69">
        <f t="shared" si="14"/>
        <v>0.90399999999999991</v>
      </c>
      <c r="K33" s="81"/>
      <c r="L33" s="69"/>
      <c r="M33" s="67"/>
      <c r="N33" s="73">
        <f t="shared" si="0"/>
        <v>1.204</v>
      </c>
      <c r="O33" s="73">
        <f t="shared" si="15"/>
        <v>3.4639999999999995</v>
      </c>
      <c r="P33" s="74">
        <f t="shared" si="16"/>
        <v>4814959.9999999991</v>
      </c>
      <c r="Q33" s="74">
        <f t="shared" si="1"/>
        <v>329846.99999999994</v>
      </c>
      <c r="R33" s="74">
        <f t="shared" si="17"/>
        <v>4485112.9999999991</v>
      </c>
      <c r="S33" s="75">
        <f t="shared" si="18"/>
        <v>31413.999999999996</v>
      </c>
      <c r="T33" s="76">
        <f t="shared" si="19"/>
        <v>4453698.9999999991</v>
      </c>
      <c r="U33" s="82" t="s">
        <v>38</v>
      </c>
    </row>
    <row r="34" spans="1:60" ht="15.75" customHeight="1" x14ac:dyDescent="0.2">
      <c r="A34" s="64">
        <v>6</v>
      </c>
      <c r="B34" s="145" t="s">
        <v>62</v>
      </c>
      <c r="C34" s="85">
        <v>2.34</v>
      </c>
      <c r="D34" s="86"/>
      <c r="E34" s="86">
        <v>0.3</v>
      </c>
      <c r="F34" s="85"/>
      <c r="G34" s="87"/>
      <c r="H34" s="85"/>
      <c r="I34" s="86">
        <v>40</v>
      </c>
      <c r="J34" s="88">
        <f t="shared" si="14"/>
        <v>0.93599999999999994</v>
      </c>
      <c r="K34" s="89"/>
      <c r="L34" s="146"/>
      <c r="M34" s="147"/>
      <c r="N34" s="92">
        <f t="shared" si="0"/>
        <v>1.236</v>
      </c>
      <c r="O34" s="92">
        <f t="shared" si="15"/>
        <v>3.5759999999999996</v>
      </c>
      <c r="P34" s="93">
        <f t="shared" si="16"/>
        <v>4970639.9999999991</v>
      </c>
      <c r="Q34" s="74">
        <f t="shared" si="1"/>
        <v>341523</v>
      </c>
      <c r="R34" s="93">
        <f t="shared" si="17"/>
        <v>4629116.9999999991</v>
      </c>
      <c r="S34" s="94">
        <f t="shared" si="18"/>
        <v>32526</v>
      </c>
      <c r="T34" s="95">
        <f t="shared" si="19"/>
        <v>4596590.9999999991</v>
      </c>
      <c r="U34" s="63"/>
    </row>
    <row r="35" spans="1:60" ht="15.75" customHeight="1" x14ac:dyDescent="0.2">
      <c r="A35" s="96" t="s">
        <v>63</v>
      </c>
      <c r="B35" s="97" t="s">
        <v>64</v>
      </c>
      <c r="C35" s="98"/>
      <c r="D35" s="98"/>
      <c r="E35" s="98"/>
      <c r="F35" s="98"/>
      <c r="G35" s="100"/>
      <c r="H35" s="98"/>
      <c r="I35" s="98"/>
      <c r="J35" s="101"/>
      <c r="K35" s="102"/>
      <c r="L35" s="101"/>
      <c r="M35" s="134"/>
      <c r="N35" s="105"/>
      <c r="O35" s="105"/>
      <c r="P35" s="106"/>
      <c r="Q35" s="106"/>
      <c r="R35" s="106"/>
      <c r="S35" s="107"/>
      <c r="T35" s="108"/>
      <c r="U35" s="63"/>
    </row>
    <row r="36" spans="1:60" s="15" customFormat="1" ht="15.75" customHeight="1" x14ac:dyDescent="0.2">
      <c r="A36" s="148">
        <v>1</v>
      </c>
      <c r="B36" s="149" t="s">
        <v>65</v>
      </c>
      <c r="C36" s="150">
        <v>3</v>
      </c>
      <c r="D36" s="151">
        <v>0.4</v>
      </c>
      <c r="E36" s="152">
        <v>0.3</v>
      </c>
      <c r="F36" s="151"/>
      <c r="G36" s="153"/>
      <c r="H36" s="151"/>
      <c r="I36" s="152">
        <v>40</v>
      </c>
      <c r="J36" s="154">
        <f>(C36+D36+L36)*I36/100</f>
        <v>1.36</v>
      </c>
      <c r="K36" s="155"/>
      <c r="L36" s="154"/>
      <c r="M36" s="156"/>
      <c r="N36" s="157">
        <f>(D36+E36+F36+G36+J36+L36+M36)</f>
        <v>2.06</v>
      </c>
      <c r="O36" s="157">
        <f>N36+C36</f>
        <v>5.0600000000000005</v>
      </c>
      <c r="P36" s="158">
        <f>O36*1390000</f>
        <v>7033400.0000000009</v>
      </c>
      <c r="Q36" s="74">
        <f t="shared" si="1"/>
        <v>496230</v>
      </c>
      <c r="R36" s="158">
        <f>P36-Q36</f>
        <v>6537170.0000000009</v>
      </c>
      <c r="S36" s="61">
        <f>(C36+D36+L36)*1390000*1%</f>
        <v>47260</v>
      </c>
      <c r="T36" s="62">
        <f>R36-S36</f>
        <v>6489910.0000000009</v>
      </c>
      <c r="U36" s="159"/>
      <c r="V36" s="160"/>
      <c r="W36" s="160"/>
      <c r="X36" s="160"/>
      <c r="Y36" s="160"/>
      <c r="Z36" s="160"/>
      <c r="AA36" s="160"/>
      <c r="AB36" s="160"/>
      <c r="AC36" s="160"/>
      <c r="AD36" s="160"/>
      <c r="AE36" s="160"/>
      <c r="AF36" s="160"/>
      <c r="AG36" s="160"/>
      <c r="AH36" s="160"/>
      <c r="AI36" s="160"/>
      <c r="AJ36" s="160"/>
      <c r="AK36" s="160"/>
      <c r="AL36" s="160"/>
      <c r="AM36" s="160"/>
      <c r="AN36" s="160"/>
      <c r="AO36" s="14"/>
      <c r="AP36" s="14"/>
      <c r="AQ36" s="14"/>
      <c r="AR36" s="14"/>
      <c r="AS36" s="14"/>
      <c r="AT36" s="14"/>
      <c r="AU36" s="14"/>
      <c r="AV36" s="14"/>
      <c r="AW36" s="14"/>
      <c r="AX36" s="14"/>
      <c r="AY36" s="14"/>
      <c r="AZ36" s="14"/>
      <c r="BA36" s="14"/>
      <c r="BB36" s="14"/>
      <c r="BC36" s="14"/>
      <c r="BD36" s="14"/>
      <c r="BE36" s="14"/>
      <c r="BF36" s="14"/>
      <c r="BG36" s="14"/>
      <c r="BH36" s="14"/>
    </row>
    <row r="37" spans="1:60" s="15" customFormat="1" ht="15.75" customHeight="1" x14ac:dyDescent="0.2">
      <c r="A37" s="96" t="s">
        <v>66</v>
      </c>
      <c r="B37" s="97" t="s">
        <v>67</v>
      </c>
      <c r="C37" s="133"/>
      <c r="D37" s="98"/>
      <c r="E37" s="99"/>
      <c r="F37" s="98"/>
      <c r="G37" s="100"/>
      <c r="H37" s="98"/>
      <c r="I37" s="99"/>
      <c r="J37" s="101"/>
      <c r="K37" s="102"/>
      <c r="L37" s="101"/>
      <c r="M37" s="134"/>
      <c r="N37" s="105"/>
      <c r="O37" s="105"/>
      <c r="P37" s="106"/>
      <c r="Q37" s="106"/>
      <c r="R37" s="106"/>
      <c r="S37" s="107"/>
      <c r="T37" s="108"/>
      <c r="U37" s="159"/>
      <c r="V37" s="160"/>
      <c r="W37" s="160"/>
      <c r="X37" s="160"/>
      <c r="Y37" s="160"/>
      <c r="Z37" s="160"/>
      <c r="AA37" s="160"/>
      <c r="AB37" s="160"/>
      <c r="AC37" s="160"/>
      <c r="AD37" s="160"/>
      <c r="AE37" s="160"/>
      <c r="AF37" s="160"/>
      <c r="AG37" s="160"/>
      <c r="AH37" s="160"/>
      <c r="AI37" s="160"/>
      <c r="AJ37" s="160"/>
      <c r="AK37" s="160"/>
      <c r="AL37" s="160"/>
      <c r="AM37" s="160"/>
      <c r="AN37" s="160"/>
      <c r="AO37" s="14"/>
      <c r="AP37" s="14"/>
      <c r="AQ37" s="14"/>
      <c r="AR37" s="14"/>
      <c r="AS37" s="14"/>
      <c r="AT37" s="14"/>
      <c r="AU37" s="14"/>
      <c r="AV37" s="14"/>
      <c r="AW37" s="14"/>
      <c r="AX37" s="14"/>
      <c r="AY37" s="14"/>
      <c r="AZ37" s="14"/>
      <c r="BA37" s="14"/>
      <c r="BB37" s="14"/>
      <c r="BC37" s="14"/>
      <c r="BD37" s="14"/>
      <c r="BE37" s="14"/>
      <c r="BF37" s="14"/>
      <c r="BG37" s="14"/>
      <c r="BH37" s="14"/>
    </row>
    <row r="38" spans="1:60" s="15" customFormat="1" ht="15.75" customHeight="1" x14ac:dyDescent="0.2">
      <c r="A38" s="51">
        <v>1</v>
      </c>
      <c r="B38" s="161" t="s">
        <v>68</v>
      </c>
      <c r="C38" s="162">
        <v>3.33</v>
      </c>
      <c r="D38" s="131">
        <v>0.4</v>
      </c>
      <c r="E38" s="131">
        <v>0.3</v>
      </c>
      <c r="F38" s="131"/>
      <c r="G38" s="131">
        <v>0.4</v>
      </c>
      <c r="H38" s="131"/>
      <c r="I38" s="131">
        <v>70</v>
      </c>
      <c r="J38" s="163">
        <f t="shared" ref="J38:J52" si="20">(C38+D38+L38)*I38/100</f>
        <v>2.6110000000000002</v>
      </c>
      <c r="K38" s="164"/>
      <c r="L38" s="163"/>
      <c r="M38" s="165"/>
      <c r="N38" s="59">
        <f t="shared" ref="N38:N54" si="21">(D38+E38+F38+H38+G38+J38+L38+M38)</f>
        <v>3.7110000000000003</v>
      </c>
      <c r="O38" s="166">
        <f t="shared" ref="O38:O52" si="22">N38+C38</f>
        <v>7.0410000000000004</v>
      </c>
      <c r="P38" s="60">
        <f t="shared" ref="P38:P52" si="23">O38*1390000</f>
        <v>9786990</v>
      </c>
      <c r="Q38" s="74">
        <f t="shared" si="1"/>
        <v>544393.5</v>
      </c>
      <c r="R38" s="167">
        <f t="shared" ref="R38:R52" si="24">P38-Q38</f>
        <v>9242596.5</v>
      </c>
      <c r="S38" s="61">
        <f t="shared" ref="S38:S54" si="25">(C38+D38+L38)*1390000*1%</f>
        <v>51847</v>
      </c>
      <c r="T38" s="62">
        <f t="shared" ref="T38:T54" si="26">R38-S38</f>
        <v>9190749.5</v>
      </c>
      <c r="U38" s="159"/>
      <c r="V38" s="160"/>
      <c r="W38" s="160"/>
      <c r="X38" s="160"/>
      <c r="Y38" s="160"/>
      <c r="Z38" s="160"/>
      <c r="AA38" s="160"/>
      <c r="AB38" s="160"/>
      <c r="AC38" s="160"/>
      <c r="AD38" s="160"/>
      <c r="AE38" s="160"/>
      <c r="AF38" s="160"/>
      <c r="AG38" s="160"/>
      <c r="AH38" s="160"/>
      <c r="AI38" s="160"/>
      <c r="AJ38" s="160"/>
      <c r="AK38" s="160"/>
      <c r="AL38" s="160"/>
      <c r="AM38" s="160"/>
      <c r="AN38" s="160"/>
      <c r="AO38" s="14"/>
      <c r="AP38" s="14"/>
      <c r="AQ38" s="14"/>
      <c r="AR38" s="14"/>
      <c r="AS38" s="14"/>
      <c r="AT38" s="14"/>
      <c r="AU38" s="14"/>
      <c r="AV38" s="14"/>
      <c r="AW38" s="14"/>
      <c r="AX38" s="14"/>
      <c r="AY38" s="14"/>
      <c r="AZ38" s="14"/>
      <c r="BA38" s="14"/>
      <c r="BB38" s="14"/>
      <c r="BC38" s="14"/>
      <c r="BD38" s="14"/>
      <c r="BE38" s="14"/>
      <c r="BF38" s="14"/>
      <c r="BG38" s="14"/>
      <c r="BH38" s="14"/>
    </row>
    <row r="39" spans="1:60" s="177" customFormat="1" ht="15.75" customHeight="1" x14ac:dyDescent="0.2">
      <c r="A39" s="168">
        <v>2</v>
      </c>
      <c r="B39" s="169" t="s">
        <v>69</v>
      </c>
      <c r="C39" s="170">
        <v>3</v>
      </c>
      <c r="D39" s="171">
        <v>0.3</v>
      </c>
      <c r="E39" s="171">
        <v>0.3</v>
      </c>
      <c r="F39" s="171">
        <v>0.3</v>
      </c>
      <c r="G39" s="171"/>
      <c r="H39" s="171"/>
      <c r="I39" s="171">
        <v>60</v>
      </c>
      <c r="J39" s="172">
        <f t="shared" si="20"/>
        <v>1.98</v>
      </c>
      <c r="K39" s="173"/>
      <c r="L39" s="172"/>
      <c r="M39" s="174"/>
      <c r="N39" s="143">
        <f t="shared" si="21"/>
        <v>2.88</v>
      </c>
      <c r="O39" s="143">
        <f t="shared" si="22"/>
        <v>5.88</v>
      </c>
      <c r="P39" s="144">
        <f t="shared" si="23"/>
        <v>8173200</v>
      </c>
      <c r="Q39" s="74">
        <f t="shared" si="1"/>
        <v>481635</v>
      </c>
      <c r="R39" s="144">
        <f t="shared" si="24"/>
        <v>7691565</v>
      </c>
      <c r="S39" s="75">
        <f t="shared" si="25"/>
        <v>45870</v>
      </c>
      <c r="T39" s="76">
        <f t="shared" si="26"/>
        <v>7645695</v>
      </c>
      <c r="U39" s="175"/>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row>
    <row r="40" spans="1:60" s="177" customFormat="1" ht="15.75" customHeight="1" x14ac:dyDescent="0.2">
      <c r="A40" s="168">
        <v>3</v>
      </c>
      <c r="B40" s="169" t="s">
        <v>70</v>
      </c>
      <c r="C40" s="171">
        <v>4.0599999999999996</v>
      </c>
      <c r="D40" s="171">
        <v>0.3</v>
      </c>
      <c r="E40" s="171">
        <v>0.3</v>
      </c>
      <c r="F40" s="171">
        <v>0.3</v>
      </c>
      <c r="G40" s="171"/>
      <c r="H40" s="171"/>
      <c r="I40" s="171">
        <v>60</v>
      </c>
      <c r="J40" s="172">
        <f t="shared" si="20"/>
        <v>2.7865199999999999</v>
      </c>
      <c r="K40" s="173">
        <v>7</v>
      </c>
      <c r="L40" s="172">
        <f>C40*K40/100</f>
        <v>0.28420000000000001</v>
      </c>
      <c r="M40" s="174">
        <v>0.3</v>
      </c>
      <c r="N40" s="143">
        <f t="shared" si="21"/>
        <v>4.2707199999999998</v>
      </c>
      <c r="O40" s="143">
        <f t="shared" si="22"/>
        <v>8.3307199999999995</v>
      </c>
      <c r="P40" s="144">
        <f t="shared" si="23"/>
        <v>11579700.799999999</v>
      </c>
      <c r="Q40" s="74">
        <f t="shared" si="1"/>
        <v>677820.98999999987</v>
      </c>
      <c r="R40" s="144">
        <f t="shared" si="24"/>
        <v>10901879.809999999</v>
      </c>
      <c r="S40" s="75">
        <f t="shared" si="25"/>
        <v>64554.37999999999</v>
      </c>
      <c r="T40" s="76">
        <f t="shared" si="26"/>
        <v>10837325.429999998</v>
      </c>
      <c r="U40" s="175"/>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row>
    <row r="41" spans="1:60" s="177" customFormat="1" ht="15.75" customHeight="1" x14ac:dyDescent="0.2">
      <c r="A41" s="168">
        <v>4</v>
      </c>
      <c r="B41" s="169" t="s">
        <v>71</v>
      </c>
      <c r="C41" s="171">
        <v>2.67</v>
      </c>
      <c r="D41" s="171"/>
      <c r="E41" s="171">
        <v>0.3</v>
      </c>
      <c r="F41" s="171">
        <v>0.3</v>
      </c>
      <c r="G41" s="171"/>
      <c r="H41" s="171"/>
      <c r="I41" s="171">
        <v>60</v>
      </c>
      <c r="J41" s="172">
        <f t="shared" si="20"/>
        <v>1.6019999999999999</v>
      </c>
      <c r="K41" s="173"/>
      <c r="L41" s="170"/>
      <c r="M41" s="174"/>
      <c r="N41" s="143">
        <f t="shared" si="21"/>
        <v>2.202</v>
      </c>
      <c r="O41" s="143">
        <f t="shared" si="22"/>
        <v>4.8719999999999999</v>
      </c>
      <c r="P41" s="144">
        <f t="shared" si="23"/>
        <v>6772080</v>
      </c>
      <c r="Q41" s="74">
        <f t="shared" si="1"/>
        <v>389686.5</v>
      </c>
      <c r="R41" s="144">
        <f t="shared" si="24"/>
        <v>6382393.5</v>
      </c>
      <c r="S41" s="75">
        <f t="shared" si="25"/>
        <v>37113</v>
      </c>
      <c r="T41" s="76">
        <f t="shared" si="26"/>
        <v>6345280.5</v>
      </c>
      <c r="U41" s="175"/>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row>
    <row r="42" spans="1:60" s="15" customFormat="1" ht="15.75" customHeight="1" x14ac:dyDescent="0.2">
      <c r="A42" s="168">
        <v>5</v>
      </c>
      <c r="B42" s="65" t="s">
        <v>72</v>
      </c>
      <c r="C42" s="66">
        <v>3</v>
      </c>
      <c r="D42" s="67"/>
      <c r="E42" s="67">
        <v>0.3</v>
      </c>
      <c r="F42" s="67">
        <v>0.3</v>
      </c>
      <c r="G42" s="68"/>
      <c r="H42" s="67"/>
      <c r="I42" s="67">
        <v>60</v>
      </c>
      <c r="J42" s="69">
        <f t="shared" si="20"/>
        <v>1.8</v>
      </c>
      <c r="K42" s="70"/>
      <c r="L42" s="69"/>
      <c r="M42" s="80"/>
      <c r="N42" s="73">
        <f t="shared" si="21"/>
        <v>2.4</v>
      </c>
      <c r="O42" s="73">
        <f t="shared" si="22"/>
        <v>5.4</v>
      </c>
      <c r="P42" s="74">
        <f t="shared" si="23"/>
        <v>7506000.0000000009</v>
      </c>
      <c r="Q42" s="74">
        <f t="shared" si="1"/>
        <v>437850</v>
      </c>
      <c r="R42" s="74">
        <f t="shared" si="24"/>
        <v>7068150.0000000009</v>
      </c>
      <c r="S42" s="75">
        <f t="shared" si="25"/>
        <v>41700</v>
      </c>
      <c r="T42" s="76">
        <f t="shared" si="26"/>
        <v>7026450.0000000009</v>
      </c>
      <c r="U42" s="159"/>
      <c r="V42" s="160"/>
      <c r="W42" s="160"/>
      <c r="X42" s="160"/>
      <c r="Y42" s="160"/>
      <c r="Z42" s="160"/>
      <c r="AA42" s="160"/>
      <c r="AB42" s="160"/>
      <c r="AC42" s="160"/>
      <c r="AD42" s="160"/>
      <c r="AE42" s="160"/>
      <c r="AF42" s="160"/>
      <c r="AG42" s="160"/>
      <c r="AH42" s="160"/>
      <c r="AI42" s="160"/>
      <c r="AJ42" s="160"/>
      <c r="AK42" s="160"/>
      <c r="AL42" s="160"/>
      <c r="AM42" s="160"/>
      <c r="AN42" s="160"/>
      <c r="AO42" s="14"/>
      <c r="AP42" s="14"/>
      <c r="AQ42" s="14"/>
      <c r="AR42" s="14"/>
      <c r="AS42" s="14"/>
      <c r="AT42" s="14"/>
      <c r="AU42" s="14"/>
      <c r="AV42" s="14"/>
      <c r="AW42" s="14"/>
      <c r="AX42" s="14"/>
      <c r="AY42" s="14"/>
      <c r="AZ42" s="14"/>
      <c r="BA42" s="14"/>
      <c r="BB42" s="14"/>
      <c r="BC42" s="14"/>
      <c r="BD42" s="14"/>
      <c r="BE42" s="14"/>
      <c r="BF42" s="14"/>
      <c r="BG42" s="14"/>
      <c r="BH42" s="14"/>
    </row>
    <row r="43" spans="1:60" s="15" customFormat="1" ht="15.75" customHeight="1" x14ac:dyDescent="0.2">
      <c r="A43" s="168">
        <v>6</v>
      </c>
      <c r="B43" s="65" t="s">
        <v>73</v>
      </c>
      <c r="C43" s="66">
        <v>2.46</v>
      </c>
      <c r="D43" s="67"/>
      <c r="E43" s="67">
        <v>0.3</v>
      </c>
      <c r="F43" s="67"/>
      <c r="G43" s="68"/>
      <c r="H43" s="67"/>
      <c r="I43" s="78">
        <v>50</v>
      </c>
      <c r="J43" s="69">
        <f t="shared" si="20"/>
        <v>1.23</v>
      </c>
      <c r="K43" s="70"/>
      <c r="L43" s="66"/>
      <c r="M43" s="80"/>
      <c r="N43" s="73">
        <f t="shared" si="21"/>
        <v>1.53</v>
      </c>
      <c r="O43" s="73">
        <f t="shared" si="22"/>
        <v>3.99</v>
      </c>
      <c r="P43" s="74">
        <f t="shared" si="23"/>
        <v>5546100</v>
      </c>
      <c r="Q43" s="74">
        <f t="shared" si="1"/>
        <v>359037</v>
      </c>
      <c r="R43" s="74">
        <f t="shared" si="24"/>
        <v>5187063</v>
      </c>
      <c r="S43" s="75">
        <f t="shared" si="25"/>
        <v>34194</v>
      </c>
      <c r="T43" s="76">
        <f t="shared" si="26"/>
        <v>5152869</v>
      </c>
      <c r="U43" s="159"/>
      <c r="V43" s="160"/>
      <c r="W43" s="160"/>
      <c r="X43" s="160"/>
      <c r="Y43" s="160"/>
      <c r="Z43" s="160"/>
      <c r="AA43" s="160"/>
      <c r="AB43" s="160"/>
      <c r="AC43" s="160"/>
      <c r="AD43" s="160"/>
      <c r="AE43" s="160"/>
      <c r="AF43" s="160"/>
      <c r="AG43" s="160"/>
      <c r="AH43" s="160"/>
      <c r="AI43" s="160"/>
      <c r="AJ43" s="160"/>
      <c r="AK43" s="160"/>
      <c r="AL43" s="160"/>
      <c r="AM43" s="160"/>
      <c r="AN43" s="160"/>
      <c r="AO43" s="14"/>
      <c r="AP43" s="14"/>
      <c r="AQ43" s="14"/>
      <c r="AR43" s="14"/>
      <c r="AS43" s="14"/>
      <c r="AT43" s="14"/>
      <c r="AU43" s="14"/>
      <c r="AV43" s="14"/>
      <c r="AW43" s="14"/>
      <c r="AX43" s="14"/>
      <c r="AY43" s="14"/>
      <c r="AZ43" s="14"/>
      <c r="BA43" s="14"/>
      <c r="BB43" s="14"/>
      <c r="BC43" s="14"/>
      <c r="BD43" s="14"/>
      <c r="BE43" s="14"/>
      <c r="BF43" s="14"/>
      <c r="BG43" s="14"/>
      <c r="BH43" s="14"/>
    </row>
    <row r="44" spans="1:60" s="15" customFormat="1" ht="15.75" customHeight="1" x14ac:dyDescent="0.2">
      <c r="A44" s="168">
        <v>7</v>
      </c>
      <c r="B44" s="178" t="s">
        <v>74</v>
      </c>
      <c r="C44" s="78">
        <v>2.46</v>
      </c>
      <c r="D44" s="78"/>
      <c r="E44" s="78">
        <v>0.3</v>
      </c>
      <c r="F44" s="78"/>
      <c r="G44" s="68">
        <v>0.4</v>
      </c>
      <c r="H44" s="78"/>
      <c r="I44" s="78">
        <v>60</v>
      </c>
      <c r="J44" s="69">
        <f t="shared" si="20"/>
        <v>1.476</v>
      </c>
      <c r="K44" s="173"/>
      <c r="L44" s="170"/>
      <c r="M44" s="72"/>
      <c r="N44" s="73">
        <f t="shared" si="21"/>
        <v>2.1760000000000002</v>
      </c>
      <c r="O44" s="73">
        <f t="shared" si="22"/>
        <v>4.6360000000000001</v>
      </c>
      <c r="P44" s="74">
        <f t="shared" si="23"/>
        <v>6444040</v>
      </c>
      <c r="Q44" s="74">
        <f t="shared" si="1"/>
        <v>359037</v>
      </c>
      <c r="R44" s="74">
        <f t="shared" si="24"/>
        <v>6085003</v>
      </c>
      <c r="S44" s="75">
        <f t="shared" si="25"/>
        <v>34194</v>
      </c>
      <c r="T44" s="76">
        <f t="shared" si="26"/>
        <v>6050809</v>
      </c>
      <c r="U44" s="159"/>
      <c r="V44" s="160"/>
      <c r="W44" s="160"/>
      <c r="X44" s="160"/>
      <c r="Y44" s="160"/>
      <c r="Z44" s="160"/>
      <c r="AA44" s="160"/>
      <c r="AB44" s="160"/>
      <c r="AC44" s="160"/>
      <c r="AD44" s="160"/>
      <c r="AE44" s="160"/>
      <c r="AF44" s="160"/>
      <c r="AG44" s="160"/>
      <c r="AH44" s="160"/>
      <c r="AI44" s="160"/>
      <c r="AJ44" s="160"/>
      <c r="AK44" s="160"/>
      <c r="AL44" s="160"/>
      <c r="AM44" s="160"/>
      <c r="AN44" s="160"/>
      <c r="AO44" s="14"/>
      <c r="AP44" s="14"/>
      <c r="AQ44" s="14"/>
      <c r="AR44" s="14"/>
      <c r="AS44" s="14"/>
      <c r="AT44" s="14"/>
      <c r="AU44" s="14"/>
      <c r="AV44" s="14"/>
      <c r="AW44" s="14"/>
      <c r="AX44" s="14"/>
      <c r="AY44" s="14"/>
      <c r="AZ44" s="14"/>
      <c r="BA44" s="14"/>
      <c r="BB44" s="14"/>
      <c r="BC44" s="14"/>
      <c r="BD44" s="14"/>
      <c r="BE44" s="14"/>
      <c r="BF44" s="14"/>
      <c r="BG44" s="14"/>
      <c r="BH44" s="14"/>
    </row>
    <row r="45" spans="1:60" s="15" customFormat="1" ht="15.75" customHeight="1" x14ac:dyDescent="0.2">
      <c r="A45" s="168">
        <v>8</v>
      </c>
      <c r="B45" s="65" t="s">
        <v>75</v>
      </c>
      <c r="C45" s="67">
        <v>2.46</v>
      </c>
      <c r="D45" s="67"/>
      <c r="E45" s="78">
        <v>0.3</v>
      </c>
      <c r="F45" s="78">
        <v>0.3</v>
      </c>
      <c r="G45" s="68"/>
      <c r="H45" s="78"/>
      <c r="I45" s="78">
        <v>60</v>
      </c>
      <c r="J45" s="69">
        <f t="shared" si="20"/>
        <v>1.476</v>
      </c>
      <c r="K45" s="70"/>
      <c r="L45" s="71"/>
      <c r="M45" s="72"/>
      <c r="N45" s="73">
        <f t="shared" si="21"/>
        <v>2.0760000000000001</v>
      </c>
      <c r="O45" s="73">
        <f t="shared" si="22"/>
        <v>4.5359999999999996</v>
      </c>
      <c r="P45" s="74">
        <f t="shared" si="23"/>
        <v>6305039.9999999991</v>
      </c>
      <c r="Q45" s="74">
        <f t="shared" si="1"/>
        <v>359037</v>
      </c>
      <c r="R45" s="74">
        <f t="shared" si="24"/>
        <v>5946002.9999999991</v>
      </c>
      <c r="S45" s="75">
        <f t="shared" si="25"/>
        <v>34194</v>
      </c>
      <c r="T45" s="76">
        <f t="shared" si="26"/>
        <v>5911808.9999999991</v>
      </c>
      <c r="U45" s="159"/>
      <c r="V45" s="160"/>
      <c r="W45" s="160"/>
      <c r="X45" s="160"/>
      <c r="Y45" s="160"/>
      <c r="Z45" s="160"/>
      <c r="AA45" s="160"/>
      <c r="AB45" s="160"/>
      <c r="AC45" s="160"/>
      <c r="AD45" s="160"/>
      <c r="AE45" s="160"/>
      <c r="AF45" s="160"/>
      <c r="AG45" s="160"/>
      <c r="AH45" s="160"/>
      <c r="AI45" s="160"/>
      <c r="AJ45" s="160"/>
      <c r="AK45" s="160"/>
      <c r="AL45" s="160"/>
      <c r="AM45" s="160"/>
      <c r="AN45" s="160"/>
      <c r="AO45" s="14"/>
      <c r="AP45" s="14"/>
      <c r="AQ45" s="14"/>
      <c r="AR45" s="14"/>
      <c r="AS45" s="14"/>
      <c r="AT45" s="14"/>
      <c r="AU45" s="14"/>
      <c r="AV45" s="14"/>
      <c r="AW45" s="14"/>
      <c r="AX45" s="14"/>
      <c r="AY45" s="14"/>
      <c r="AZ45" s="14"/>
      <c r="BA45" s="14"/>
      <c r="BB45" s="14"/>
      <c r="BC45" s="14"/>
      <c r="BD45" s="14"/>
      <c r="BE45" s="14"/>
      <c r="BF45" s="14"/>
      <c r="BG45" s="14"/>
      <c r="BH45" s="14"/>
    </row>
    <row r="46" spans="1:60" s="15" customFormat="1" ht="15.75" customHeight="1" x14ac:dyDescent="0.2">
      <c r="A46" s="168">
        <v>9</v>
      </c>
      <c r="B46" s="65" t="s">
        <v>76</v>
      </c>
      <c r="C46" s="67">
        <v>2.46</v>
      </c>
      <c r="D46" s="67"/>
      <c r="E46" s="67">
        <v>0.3</v>
      </c>
      <c r="F46" s="67"/>
      <c r="G46" s="68">
        <v>0.4</v>
      </c>
      <c r="H46" s="67"/>
      <c r="I46" s="78">
        <v>70</v>
      </c>
      <c r="J46" s="69">
        <f t="shared" si="20"/>
        <v>1.722</v>
      </c>
      <c r="K46" s="70"/>
      <c r="L46" s="69"/>
      <c r="M46" s="80"/>
      <c r="N46" s="73">
        <f t="shared" si="21"/>
        <v>2.4219999999999997</v>
      </c>
      <c r="O46" s="73">
        <f t="shared" si="22"/>
        <v>4.8819999999999997</v>
      </c>
      <c r="P46" s="74">
        <f t="shared" si="23"/>
        <v>6785980</v>
      </c>
      <c r="Q46" s="74">
        <f t="shared" si="1"/>
        <v>359037</v>
      </c>
      <c r="R46" s="74">
        <f t="shared" si="24"/>
        <v>6426943</v>
      </c>
      <c r="S46" s="75">
        <f t="shared" si="25"/>
        <v>34194</v>
      </c>
      <c r="T46" s="76">
        <f t="shared" si="26"/>
        <v>6392749</v>
      </c>
      <c r="U46" s="50" t="s">
        <v>77</v>
      </c>
      <c r="V46" s="160"/>
      <c r="W46" s="160"/>
      <c r="X46" s="160"/>
      <c r="Y46" s="160"/>
      <c r="Z46" s="160"/>
      <c r="AA46" s="160"/>
      <c r="AB46" s="160"/>
      <c r="AC46" s="160"/>
      <c r="AD46" s="160"/>
      <c r="AE46" s="160"/>
      <c r="AF46" s="160"/>
      <c r="AG46" s="160"/>
      <c r="AH46" s="160"/>
      <c r="AI46" s="160"/>
      <c r="AJ46" s="160"/>
      <c r="AK46" s="160"/>
      <c r="AL46" s="160"/>
      <c r="AM46" s="160"/>
      <c r="AN46" s="160"/>
      <c r="AO46" s="14"/>
      <c r="AP46" s="14"/>
      <c r="AQ46" s="14"/>
      <c r="AR46" s="14"/>
      <c r="AS46" s="14"/>
      <c r="AT46" s="14"/>
      <c r="AU46" s="14"/>
      <c r="AV46" s="14"/>
      <c r="AW46" s="14"/>
      <c r="AX46" s="14"/>
      <c r="AY46" s="14"/>
      <c r="AZ46" s="14"/>
      <c r="BA46" s="14"/>
      <c r="BB46" s="14"/>
      <c r="BC46" s="14"/>
      <c r="BD46" s="14"/>
      <c r="BE46" s="14"/>
      <c r="BF46" s="14"/>
      <c r="BG46" s="14"/>
      <c r="BH46" s="14"/>
    </row>
    <row r="47" spans="1:60" s="15" customFormat="1" ht="15.75" customHeight="1" x14ac:dyDescent="0.2">
      <c r="A47" s="168">
        <v>10</v>
      </c>
      <c r="B47" s="65" t="s">
        <v>78</v>
      </c>
      <c r="C47" s="78">
        <v>2.2599999999999998</v>
      </c>
      <c r="D47" s="67"/>
      <c r="E47" s="67">
        <v>0.3</v>
      </c>
      <c r="F47" s="67"/>
      <c r="G47" s="68"/>
      <c r="H47" s="67"/>
      <c r="I47" s="67">
        <v>50</v>
      </c>
      <c r="J47" s="69">
        <f t="shared" si="20"/>
        <v>1.1299999999999999</v>
      </c>
      <c r="K47" s="70"/>
      <c r="L47" s="66"/>
      <c r="M47" s="80"/>
      <c r="N47" s="73">
        <f t="shared" si="21"/>
        <v>1.43</v>
      </c>
      <c r="O47" s="73">
        <f t="shared" si="22"/>
        <v>3.6899999999999995</v>
      </c>
      <c r="P47" s="74">
        <f t="shared" si="23"/>
        <v>5129099.9999999991</v>
      </c>
      <c r="Q47" s="74">
        <f t="shared" si="1"/>
        <v>329846.99999999994</v>
      </c>
      <c r="R47" s="74">
        <f t="shared" si="24"/>
        <v>4799252.9999999991</v>
      </c>
      <c r="S47" s="75">
        <f t="shared" si="25"/>
        <v>31413.999999999996</v>
      </c>
      <c r="T47" s="76">
        <f t="shared" si="26"/>
        <v>4767838.9999999991</v>
      </c>
      <c r="U47" s="159"/>
      <c r="V47" s="160"/>
      <c r="W47" s="160"/>
      <c r="X47" s="160"/>
      <c r="Y47" s="160"/>
      <c r="Z47" s="160"/>
      <c r="AA47" s="160"/>
      <c r="AB47" s="160"/>
      <c r="AC47" s="160"/>
      <c r="AD47" s="160"/>
      <c r="AE47" s="160"/>
      <c r="AF47" s="160"/>
      <c r="AG47" s="160"/>
      <c r="AH47" s="160"/>
      <c r="AI47" s="160"/>
      <c r="AJ47" s="160"/>
      <c r="AK47" s="160"/>
      <c r="AL47" s="160"/>
      <c r="AM47" s="160"/>
      <c r="AN47" s="160"/>
      <c r="AO47" s="14"/>
      <c r="AP47" s="14"/>
      <c r="AQ47" s="14"/>
      <c r="AR47" s="14"/>
      <c r="AS47" s="14"/>
      <c r="AT47" s="14"/>
      <c r="AU47" s="14"/>
      <c r="AV47" s="14"/>
      <c r="AW47" s="14"/>
      <c r="AX47" s="14"/>
      <c r="AY47" s="14"/>
      <c r="AZ47" s="14"/>
      <c r="BA47" s="14"/>
      <c r="BB47" s="14"/>
      <c r="BC47" s="14"/>
      <c r="BD47" s="14"/>
      <c r="BE47" s="14"/>
      <c r="BF47" s="14"/>
      <c r="BG47" s="14"/>
      <c r="BH47" s="14"/>
    </row>
    <row r="48" spans="1:60" s="15" customFormat="1" ht="15.75" customHeight="1" x14ac:dyDescent="0.2">
      <c r="A48" s="168">
        <v>11</v>
      </c>
      <c r="B48" s="142" t="s">
        <v>79</v>
      </c>
      <c r="C48" s="171">
        <v>2.92</v>
      </c>
      <c r="D48" s="171"/>
      <c r="E48" s="171">
        <v>0.3</v>
      </c>
      <c r="F48" s="171"/>
      <c r="G48" s="171"/>
      <c r="H48" s="171"/>
      <c r="I48" s="171">
        <v>50</v>
      </c>
      <c r="J48" s="172">
        <f t="shared" si="20"/>
        <v>1.46</v>
      </c>
      <c r="K48" s="173"/>
      <c r="L48" s="170"/>
      <c r="M48" s="174"/>
      <c r="N48" s="73">
        <f t="shared" si="21"/>
        <v>1.76</v>
      </c>
      <c r="O48" s="179">
        <f t="shared" si="22"/>
        <v>4.68</v>
      </c>
      <c r="P48" s="74">
        <f t="shared" si="23"/>
        <v>6505200</v>
      </c>
      <c r="Q48" s="74">
        <f t="shared" si="1"/>
        <v>426174</v>
      </c>
      <c r="R48" s="74">
        <f t="shared" si="24"/>
        <v>6079026</v>
      </c>
      <c r="S48" s="75">
        <f t="shared" si="25"/>
        <v>40588</v>
      </c>
      <c r="T48" s="76">
        <f t="shared" si="26"/>
        <v>6038438</v>
      </c>
      <c r="U48" s="159"/>
      <c r="V48" s="160"/>
      <c r="W48" s="160"/>
      <c r="X48" s="160"/>
      <c r="Y48" s="160"/>
      <c r="Z48" s="160"/>
      <c r="AA48" s="160"/>
      <c r="AB48" s="160"/>
      <c r="AC48" s="160"/>
      <c r="AD48" s="160"/>
      <c r="AE48" s="160"/>
      <c r="AF48" s="160"/>
      <c r="AG48" s="160"/>
      <c r="AH48" s="160"/>
      <c r="AI48" s="160"/>
      <c r="AJ48" s="160"/>
      <c r="AK48" s="160"/>
      <c r="AL48" s="160"/>
      <c r="AM48" s="160"/>
      <c r="AN48" s="160"/>
      <c r="AO48" s="14"/>
      <c r="AP48" s="14"/>
      <c r="AQ48" s="14"/>
      <c r="AR48" s="14"/>
      <c r="AS48" s="14"/>
      <c r="AT48" s="14"/>
      <c r="AU48" s="14"/>
      <c r="AV48" s="14"/>
      <c r="AW48" s="14"/>
      <c r="AX48" s="14"/>
      <c r="AY48" s="14"/>
      <c r="AZ48" s="14"/>
      <c r="BA48" s="14"/>
      <c r="BB48" s="14"/>
      <c r="BC48" s="14"/>
      <c r="BD48" s="14"/>
      <c r="BE48" s="14"/>
      <c r="BF48" s="14"/>
      <c r="BG48" s="14"/>
      <c r="BH48" s="14"/>
    </row>
    <row r="49" spans="1:60" s="15" customFormat="1" ht="15.75" customHeight="1" x14ac:dyDescent="0.2">
      <c r="A49" s="168">
        <v>12</v>
      </c>
      <c r="B49" s="142" t="s">
        <v>80</v>
      </c>
      <c r="C49" s="68">
        <v>2.66</v>
      </c>
      <c r="D49" s="68"/>
      <c r="E49" s="68">
        <v>0.3</v>
      </c>
      <c r="F49" s="68"/>
      <c r="G49" s="68"/>
      <c r="H49" s="68"/>
      <c r="I49" s="68">
        <v>50</v>
      </c>
      <c r="J49" s="180">
        <f t="shared" si="20"/>
        <v>1.33</v>
      </c>
      <c r="K49" s="181"/>
      <c r="L49" s="182"/>
      <c r="M49" s="183"/>
      <c r="N49" s="73">
        <f t="shared" si="21"/>
        <v>1.6300000000000001</v>
      </c>
      <c r="O49" s="179">
        <f t="shared" si="22"/>
        <v>4.29</v>
      </c>
      <c r="P49" s="74">
        <f t="shared" si="23"/>
        <v>5963100</v>
      </c>
      <c r="Q49" s="74">
        <f t="shared" si="1"/>
        <v>388227</v>
      </c>
      <c r="R49" s="74">
        <f t="shared" si="24"/>
        <v>5574873</v>
      </c>
      <c r="S49" s="75">
        <f t="shared" si="25"/>
        <v>36974</v>
      </c>
      <c r="T49" s="76">
        <f t="shared" si="26"/>
        <v>5537899</v>
      </c>
      <c r="U49" s="159"/>
      <c r="V49" s="160"/>
      <c r="W49" s="160"/>
      <c r="X49" s="160"/>
      <c r="Y49" s="160"/>
      <c r="Z49" s="160"/>
      <c r="AA49" s="160"/>
      <c r="AB49" s="160"/>
      <c r="AC49" s="160"/>
      <c r="AD49" s="160"/>
      <c r="AE49" s="160"/>
      <c r="AF49" s="160"/>
      <c r="AG49" s="160"/>
      <c r="AH49" s="160"/>
      <c r="AI49" s="160"/>
      <c r="AJ49" s="160"/>
      <c r="AK49" s="160"/>
      <c r="AL49" s="160"/>
      <c r="AM49" s="160"/>
      <c r="AN49" s="160"/>
      <c r="AO49" s="14"/>
      <c r="AP49" s="14"/>
      <c r="AQ49" s="14"/>
      <c r="AR49" s="14"/>
      <c r="AS49" s="14"/>
      <c r="AT49" s="14"/>
      <c r="AU49" s="14"/>
      <c r="AV49" s="14"/>
      <c r="AW49" s="14"/>
      <c r="AX49" s="14"/>
      <c r="AY49" s="14"/>
      <c r="AZ49" s="14"/>
      <c r="BA49" s="14"/>
      <c r="BB49" s="14"/>
      <c r="BC49" s="14"/>
      <c r="BD49" s="14"/>
      <c r="BE49" s="14"/>
      <c r="BF49" s="14"/>
      <c r="BG49" s="14"/>
      <c r="BH49" s="14"/>
    </row>
    <row r="50" spans="1:60" s="15" customFormat="1" ht="15.75" customHeight="1" x14ac:dyDescent="0.2">
      <c r="A50" s="168">
        <v>13</v>
      </c>
      <c r="B50" s="65" t="s">
        <v>81</v>
      </c>
      <c r="C50" s="171">
        <v>2.46</v>
      </c>
      <c r="D50" s="171"/>
      <c r="E50" s="171">
        <v>0.3</v>
      </c>
      <c r="F50" s="171"/>
      <c r="G50" s="171"/>
      <c r="H50" s="171"/>
      <c r="I50" s="171">
        <v>40</v>
      </c>
      <c r="J50" s="69">
        <f t="shared" si="20"/>
        <v>0.9840000000000001</v>
      </c>
      <c r="K50" s="70"/>
      <c r="L50" s="69"/>
      <c r="M50" s="80"/>
      <c r="N50" s="73">
        <f t="shared" si="21"/>
        <v>1.284</v>
      </c>
      <c r="O50" s="73">
        <f t="shared" si="22"/>
        <v>3.7439999999999998</v>
      </c>
      <c r="P50" s="74">
        <f t="shared" si="23"/>
        <v>5204160</v>
      </c>
      <c r="Q50" s="74">
        <f t="shared" si="1"/>
        <v>359037</v>
      </c>
      <c r="R50" s="74">
        <f t="shared" si="24"/>
        <v>4845123</v>
      </c>
      <c r="S50" s="75">
        <f t="shared" si="25"/>
        <v>34194</v>
      </c>
      <c r="T50" s="76">
        <f t="shared" si="26"/>
        <v>4810929</v>
      </c>
      <c r="U50" s="159"/>
      <c r="V50" s="160"/>
      <c r="W50" s="160"/>
      <c r="X50" s="160"/>
      <c r="Y50" s="160"/>
      <c r="Z50" s="160"/>
      <c r="AA50" s="160"/>
      <c r="AB50" s="160"/>
      <c r="AC50" s="160"/>
      <c r="AD50" s="160"/>
      <c r="AE50" s="160"/>
      <c r="AF50" s="160"/>
      <c r="AG50" s="160"/>
      <c r="AH50" s="160"/>
      <c r="AI50" s="160"/>
      <c r="AJ50" s="160"/>
      <c r="AK50" s="160"/>
      <c r="AL50" s="160"/>
      <c r="AM50" s="160"/>
      <c r="AN50" s="160"/>
      <c r="AO50" s="14"/>
      <c r="AP50" s="14"/>
      <c r="AQ50" s="14"/>
      <c r="AR50" s="14"/>
      <c r="AS50" s="14"/>
      <c r="AT50" s="14"/>
      <c r="AU50" s="14"/>
      <c r="AV50" s="14"/>
      <c r="AW50" s="14"/>
      <c r="AX50" s="14"/>
      <c r="AY50" s="14"/>
      <c r="AZ50" s="14"/>
      <c r="BA50" s="14"/>
      <c r="BB50" s="14"/>
      <c r="BC50" s="14"/>
      <c r="BD50" s="14"/>
      <c r="BE50" s="14"/>
      <c r="BF50" s="14"/>
      <c r="BG50" s="14"/>
      <c r="BH50" s="14"/>
    </row>
    <row r="51" spans="1:60" s="15" customFormat="1" ht="15.75" customHeight="1" x14ac:dyDescent="0.2">
      <c r="A51" s="168">
        <v>14</v>
      </c>
      <c r="B51" s="65" t="s">
        <v>82</v>
      </c>
      <c r="C51" s="66">
        <v>3.63</v>
      </c>
      <c r="D51" s="67"/>
      <c r="E51" s="67">
        <v>0.3</v>
      </c>
      <c r="F51" s="67"/>
      <c r="G51" s="68">
        <v>0.2</v>
      </c>
      <c r="H51" s="67"/>
      <c r="I51" s="67">
        <v>40</v>
      </c>
      <c r="J51" s="69">
        <f t="shared" si="20"/>
        <v>1.452</v>
      </c>
      <c r="K51" s="70"/>
      <c r="L51" s="69"/>
      <c r="M51" s="80"/>
      <c r="N51" s="73">
        <f t="shared" si="21"/>
        <v>1.952</v>
      </c>
      <c r="O51" s="73">
        <f t="shared" si="22"/>
        <v>5.5819999999999999</v>
      </c>
      <c r="P51" s="74">
        <f t="shared" si="23"/>
        <v>7758980</v>
      </c>
      <c r="Q51" s="74">
        <f t="shared" si="1"/>
        <v>529798.5</v>
      </c>
      <c r="R51" s="74">
        <f t="shared" si="24"/>
        <v>7229181.5</v>
      </c>
      <c r="S51" s="75">
        <f t="shared" si="25"/>
        <v>50457</v>
      </c>
      <c r="T51" s="76">
        <f t="shared" si="26"/>
        <v>7178724.5</v>
      </c>
      <c r="U51" s="159"/>
      <c r="V51" s="160"/>
      <c r="W51" s="160"/>
      <c r="X51" s="160"/>
      <c r="Y51" s="160"/>
      <c r="Z51" s="160"/>
      <c r="AA51" s="160"/>
      <c r="AB51" s="160"/>
      <c r="AC51" s="160"/>
      <c r="AD51" s="160"/>
      <c r="AE51" s="160"/>
      <c r="AF51" s="160"/>
      <c r="AG51" s="160"/>
      <c r="AH51" s="160"/>
      <c r="AI51" s="160"/>
      <c r="AJ51" s="160"/>
      <c r="AK51" s="160"/>
      <c r="AL51" s="160"/>
      <c r="AM51" s="160"/>
      <c r="AN51" s="160"/>
      <c r="AO51" s="14"/>
      <c r="AP51" s="14"/>
      <c r="AQ51" s="14"/>
      <c r="AR51" s="14"/>
      <c r="AS51" s="14"/>
      <c r="AT51" s="14"/>
      <c r="AU51" s="14"/>
      <c r="AV51" s="14"/>
      <c r="AW51" s="14"/>
      <c r="AX51" s="14"/>
      <c r="AY51" s="14"/>
      <c r="AZ51" s="14"/>
      <c r="BA51" s="14"/>
      <c r="BB51" s="14"/>
      <c r="BC51" s="14"/>
      <c r="BD51" s="14"/>
      <c r="BE51" s="14"/>
      <c r="BF51" s="14"/>
      <c r="BG51" s="14"/>
      <c r="BH51" s="14"/>
    </row>
    <row r="52" spans="1:60" s="15" customFormat="1" ht="15.75" customHeight="1" x14ac:dyDescent="0.2">
      <c r="A52" s="168">
        <v>15</v>
      </c>
      <c r="B52" s="65" t="s">
        <v>83</v>
      </c>
      <c r="C52" s="66">
        <v>2.2599999999999998</v>
      </c>
      <c r="D52" s="67"/>
      <c r="E52" s="78">
        <v>0.3</v>
      </c>
      <c r="F52" s="78"/>
      <c r="G52" s="68">
        <v>0.4</v>
      </c>
      <c r="H52" s="78"/>
      <c r="I52" s="78">
        <v>60</v>
      </c>
      <c r="J52" s="69">
        <f t="shared" si="20"/>
        <v>1.3559999999999999</v>
      </c>
      <c r="K52" s="70"/>
      <c r="L52" s="71"/>
      <c r="M52" s="72"/>
      <c r="N52" s="73">
        <f t="shared" si="21"/>
        <v>2.056</v>
      </c>
      <c r="O52" s="73">
        <f t="shared" si="22"/>
        <v>4.3159999999999998</v>
      </c>
      <c r="P52" s="74">
        <f t="shared" si="23"/>
        <v>5999240</v>
      </c>
      <c r="Q52" s="74">
        <f t="shared" si="1"/>
        <v>329846.99999999994</v>
      </c>
      <c r="R52" s="74">
        <f t="shared" si="24"/>
        <v>5669393</v>
      </c>
      <c r="S52" s="75">
        <f t="shared" si="25"/>
        <v>31413.999999999996</v>
      </c>
      <c r="T52" s="76">
        <f t="shared" si="26"/>
        <v>5637979</v>
      </c>
      <c r="U52" s="159"/>
      <c r="V52" s="160"/>
      <c r="W52" s="160"/>
      <c r="X52" s="160"/>
      <c r="Y52" s="160"/>
      <c r="Z52" s="160"/>
      <c r="AA52" s="160"/>
      <c r="AB52" s="160"/>
      <c r="AC52" s="160"/>
      <c r="AD52" s="160"/>
      <c r="AE52" s="160"/>
      <c r="AF52" s="160"/>
      <c r="AG52" s="160"/>
      <c r="AH52" s="160"/>
      <c r="AI52" s="160"/>
      <c r="AJ52" s="160"/>
      <c r="AK52" s="160"/>
      <c r="AL52" s="160"/>
      <c r="AM52" s="160"/>
      <c r="AN52" s="160"/>
      <c r="AO52" s="14"/>
      <c r="AP52" s="14"/>
      <c r="AQ52" s="14"/>
      <c r="AR52" s="14"/>
      <c r="AS52" s="14"/>
      <c r="AT52" s="14"/>
      <c r="AU52" s="14"/>
      <c r="AV52" s="14"/>
      <c r="AW52" s="14"/>
      <c r="AX52" s="14"/>
      <c r="AY52" s="14"/>
      <c r="AZ52" s="14"/>
      <c r="BA52" s="14"/>
      <c r="BB52" s="14"/>
      <c r="BC52" s="14"/>
      <c r="BD52" s="14"/>
      <c r="BE52" s="14"/>
      <c r="BF52" s="14"/>
      <c r="BG52" s="14"/>
      <c r="BH52" s="14"/>
    </row>
    <row r="53" spans="1:60" s="15" customFormat="1" ht="15.75" customHeight="1" x14ac:dyDescent="0.2">
      <c r="A53" s="168">
        <v>16</v>
      </c>
      <c r="B53" s="77" t="s">
        <v>84</v>
      </c>
      <c r="C53" s="67">
        <v>2.06</v>
      </c>
      <c r="D53" s="67"/>
      <c r="E53" s="78">
        <v>0.3</v>
      </c>
      <c r="F53" s="79"/>
      <c r="G53" s="68"/>
      <c r="H53" s="80"/>
      <c r="I53" s="78">
        <v>40</v>
      </c>
      <c r="J53" s="69">
        <f>(C53+D53+L53)*I53/100</f>
        <v>0.82400000000000007</v>
      </c>
      <c r="K53" s="81"/>
      <c r="L53" s="69"/>
      <c r="M53" s="67"/>
      <c r="N53" s="73">
        <f t="shared" si="21"/>
        <v>1.1240000000000001</v>
      </c>
      <c r="O53" s="73">
        <f>N53+C53</f>
        <v>3.1840000000000002</v>
      </c>
      <c r="P53" s="74">
        <f>O53*1390000</f>
        <v>4425760</v>
      </c>
      <c r="Q53" s="74">
        <f t="shared" si="1"/>
        <v>300657</v>
      </c>
      <c r="R53" s="74">
        <f>P53-Q53</f>
        <v>4125103</v>
      </c>
      <c r="S53" s="75">
        <f t="shared" si="25"/>
        <v>28634</v>
      </c>
      <c r="T53" s="76">
        <f t="shared" si="26"/>
        <v>4096469</v>
      </c>
      <c r="U53" s="82" t="s">
        <v>38</v>
      </c>
      <c r="V53" s="160"/>
      <c r="W53" s="160"/>
      <c r="X53" s="160"/>
      <c r="Y53" s="160"/>
      <c r="Z53" s="160"/>
      <c r="AA53" s="160"/>
      <c r="AB53" s="160"/>
      <c r="AC53" s="160"/>
      <c r="AD53" s="160"/>
      <c r="AE53" s="160"/>
      <c r="AF53" s="160"/>
      <c r="AG53" s="160"/>
      <c r="AH53" s="160"/>
      <c r="AI53" s="160"/>
      <c r="AJ53" s="160"/>
      <c r="AK53" s="160"/>
      <c r="AL53" s="160"/>
      <c r="AM53" s="160"/>
      <c r="AN53" s="160"/>
      <c r="AO53" s="14"/>
      <c r="AP53" s="14"/>
      <c r="AQ53" s="14"/>
      <c r="AR53" s="14"/>
      <c r="AS53" s="14"/>
      <c r="AT53" s="14"/>
      <c r="AU53" s="14"/>
      <c r="AV53" s="14"/>
      <c r="AW53" s="14"/>
      <c r="AX53" s="14"/>
      <c r="AY53" s="14"/>
      <c r="AZ53" s="14"/>
      <c r="BA53" s="14"/>
      <c r="BB53" s="14"/>
      <c r="BC53" s="14"/>
      <c r="BD53" s="14"/>
      <c r="BE53" s="14"/>
      <c r="BF53" s="14"/>
      <c r="BG53" s="14"/>
      <c r="BH53" s="14"/>
    </row>
    <row r="54" spans="1:60" s="15" customFormat="1" ht="15.75" customHeight="1" x14ac:dyDescent="0.2">
      <c r="A54" s="168">
        <v>17</v>
      </c>
      <c r="B54" s="184" t="s">
        <v>85</v>
      </c>
      <c r="C54" s="185">
        <v>2.34</v>
      </c>
      <c r="D54" s="87"/>
      <c r="E54" s="85"/>
      <c r="F54" s="186"/>
      <c r="G54" s="87"/>
      <c r="H54" s="91"/>
      <c r="I54" s="86"/>
      <c r="J54" s="187">
        <f>(C54+D54+L54)*I54/100</f>
        <v>0</v>
      </c>
      <c r="K54" s="188"/>
      <c r="L54" s="187"/>
      <c r="M54" s="87"/>
      <c r="N54" s="92">
        <f t="shared" si="21"/>
        <v>0</v>
      </c>
      <c r="O54" s="189">
        <f>N54+C54</f>
        <v>2.34</v>
      </c>
      <c r="P54" s="93">
        <f>O54*1390000</f>
        <v>3252600</v>
      </c>
      <c r="Q54" s="74">
        <f t="shared" si="1"/>
        <v>341523</v>
      </c>
      <c r="R54" s="190">
        <f>P54-Q54</f>
        <v>2911077</v>
      </c>
      <c r="S54" s="94">
        <f t="shared" si="25"/>
        <v>32526</v>
      </c>
      <c r="T54" s="95">
        <f t="shared" si="26"/>
        <v>2878551</v>
      </c>
      <c r="U54" s="82" t="s">
        <v>38</v>
      </c>
      <c r="V54" s="160"/>
      <c r="W54" s="160"/>
      <c r="X54" s="160"/>
      <c r="Y54" s="160"/>
      <c r="Z54" s="160"/>
      <c r="AA54" s="160"/>
      <c r="AB54" s="160"/>
      <c r="AC54" s="160"/>
      <c r="AD54" s="160"/>
      <c r="AE54" s="160"/>
      <c r="AF54" s="160"/>
      <c r="AG54" s="160"/>
      <c r="AH54" s="160"/>
      <c r="AI54" s="160"/>
      <c r="AJ54" s="160"/>
      <c r="AK54" s="160"/>
      <c r="AL54" s="160"/>
      <c r="AM54" s="160"/>
      <c r="AN54" s="160"/>
      <c r="AO54" s="14"/>
      <c r="AP54" s="14"/>
      <c r="AQ54" s="14"/>
      <c r="AR54" s="14"/>
      <c r="AS54" s="14"/>
      <c r="AT54" s="14"/>
      <c r="AU54" s="14"/>
      <c r="AV54" s="14"/>
      <c r="AW54" s="14"/>
      <c r="AX54" s="14"/>
      <c r="AY54" s="14"/>
      <c r="AZ54" s="14"/>
      <c r="BA54" s="14"/>
      <c r="BB54" s="14"/>
      <c r="BC54" s="14"/>
      <c r="BD54" s="14"/>
      <c r="BE54" s="14"/>
      <c r="BF54" s="14"/>
      <c r="BG54" s="14"/>
      <c r="BH54" s="14"/>
    </row>
    <row r="55" spans="1:60" s="15" customFormat="1" ht="15.75" customHeight="1" x14ac:dyDescent="0.2">
      <c r="A55" s="96" t="s">
        <v>86</v>
      </c>
      <c r="B55" s="97" t="s">
        <v>87</v>
      </c>
      <c r="C55" s="133"/>
      <c r="D55" s="98"/>
      <c r="E55" s="99"/>
      <c r="F55" s="99"/>
      <c r="G55" s="100"/>
      <c r="H55" s="99"/>
      <c r="I55" s="99"/>
      <c r="J55" s="101"/>
      <c r="K55" s="102"/>
      <c r="L55" s="103"/>
      <c r="M55" s="104"/>
      <c r="N55" s="105"/>
      <c r="O55" s="105"/>
      <c r="P55" s="106"/>
      <c r="Q55" s="106"/>
      <c r="R55" s="106"/>
      <c r="S55" s="107"/>
      <c r="T55" s="108"/>
      <c r="U55" s="159"/>
      <c r="V55" s="160"/>
      <c r="W55" s="160"/>
      <c r="X55" s="160"/>
      <c r="Y55" s="160"/>
      <c r="Z55" s="160"/>
      <c r="AA55" s="160"/>
      <c r="AB55" s="160"/>
      <c r="AC55" s="160"/>
      <c r="AD55" s="160"/>
      <c r="AE55" s="160"/>
      <c r="AF55" s="160"/>
      <c r="AG55" s="160"/>
      <c r="AH55" s="160"/>
      <c r="AI55" s="160"/>
      <c r="AJ55" s="160"/>
      <c r="AK55" s="160"/>
      <c r="AL55" s="160"/>
      <c r="AM55" s="160"/>
      <c r="AN55" s="160"/>
      <c r="AO55" s="14"/>
      <c r="AP55" s="14"/>
      <c r="AQ55" s="14"/>
      <c r="AR55" s="14"/>
      <c r="AS55" s="14"/>
      <c r="AT55" s="14"/>
      <c r="AU55" s="14"/>
      <c r="AV55" s="14"/>
      <c r="AW55" s="14"/>
      <c r="AX55" s="14"/>
      <c r="AY55" s="14"/>
      <c r="AZ55" s="14"/>
      <c r="BA55" s="14"/>
      <c r="BB55" s="14"/>
      <c r="BC55" s="14"/>
      <c r="BD55" s="14"/>
      <c r="BE55" s="14"/>
      <c r="BF55" s="14"/>
      <c r="BG55" s="14"/>
      <c r="BH55" s="14"/>
    </row>
    <row r="56" spans="1:60" s="15" customFormat="1" ht="15.75" customHeight="1" x14ac:dyDescent="0.2">
      <c r="A56" s="51">
        <v>1</v>
      </c>
      <c r="B56" s="191" t="s">
        <v>88</v>
      </c>
      <c r="C56" s="136">
        <v>4.32</v>
      </c>
      <c r="D56" s="54"/>
      <c r="E56" s="54"/>
      <c r="F56" s="54"/>
      <c r="G56" s="54"/>
      <c r="H56" s="54"/>
      <c r="I56" s="54"/>
      <c r="J56" s="139">
        <f t="shared" ref="J56:J68" si="27">(C56+D56+L56)*I56/100</f>
        <v>0</v>
      </c>
      <c r="K56" s="192"/>
      <c r="L56" s="139"/>
      <c r="M56" s="138"/>
      <c r="N56" s="59">
        <f t="shared" ref="N56:N71" si="28">(D56+E56+F56+H56+G56+J56+L56+M56)</f>
        <v>0</v>
      </c>
      <c r="O56" s="141">
        <f t="shared" ref="O56:O68" si="29">N56+C56</f>
        <v>4.32</v>
      </c>
      <c r="P56" s="60">
        <f t="shared" ref="P56:P68" si="30">O56*1390000</f>
        <v>6004800</v>
      </c>
      <c r="Q56" s="74">
        <f t="shared" si="1"/>
        <v>630504</v>
      </c>
      <c r="R56" s="60">
        <f t="shared" ref="R56:R68" si="31">P56-Q56</f>
        <v>5374296</v>
      </c>
      <c r="S56" s="61">
        <f t="shared" ref="S56:S71" si="32">(C56+D56+L56)*1390000*1%</f>
        <v>60048</v>
      </c>
      <c r="T56" s="62">
        <f t="shared" ref="T56:T71" si="33">R56-S56</f>
        <v>5314248</v>
      </c>
      <c r="U56" s="82" t="s">
        <v>89</v>
      </c>
      <c r="V56" s="160"/>
      <c r="W56" s="160"/>
      <c r="X56" s="160"/>
      <c r="Y56" s="160"/>
      <c r="Z56" s="160"/>
      <c r="AA56" s="160"/>
      <c r="AB56" s="160"/>
      <c r="AC56" s="160"/>
      <c r="AD56" s="160"/>
      <c r="AE56" s="160"/>
      <c r="AF56" s="160"/>
      <c r="AG56" s="160"/>
      <c r="AH56" s="160"/>
      <c r="AI56" s="160"/>
      <c r="AJ56" s="160"/>
      <c r="AK56" s="160"/>
      <c r="AL56" s="160"/>
      <c r="AM56" s="160"/>
      <c r="AN56" s="160"/>
      <c r="AO56" s="14"/>
      <c r="AP56" s="14"/>
      <c r="AQ56" s="14"/>
      <c r="AR56" s="14"/>
      <c r="AS56" s="14"/>
      <c r="AT56" s="14"/>
      <c r="AU56" s="14"/>
      <c r="AV56" s="14"/>
      <c r="AW56" s="14"/>
      <c r="AX56" s="14"/>
      <c r="AY56" s="14"/>
      <c r="AZ56" s="14"/>
      <c r="BA56" s="14"/>
      <c r="BB56" s="14"/>
      <c r="BC56" s="14"/>
      <c r="BD56" s="14"/>
      <c r="BE56" s="14"/>
      <c r="BF56" s="14"/>
      <c r="BG56" s="14"/>
      <c r="BH56" s="14"/>
    </row>
    <row r="57" spans="1:60" s="15" customFormat="1" ht="15.75" customHeight="1" x14ac:dyDescent="0.2">
      <c r="A57" s="64">
        <v>2</v>
      </c>
      <c r="B57" s="65" t="s">
        <v>90</v>
      </c>
      <c r="C57" s="66">
        <v>2.67</v>
      </c>
      <c r="D57" s="67">
        <v>0.4</v>
      </c>
      <c r="E57" s="67">
        <v>0.3</v>
      </c>
      <c r="F57" s="67"/>
      <c r="G57" s="68">
        <v>0.2</v>
      </c>
      <c r="H57" s="67"/>
      <c r="I57" s="68">
        <v>50</v>
      </c>
      <c r="J57" s="69">
        <f t="shared" si="27"/>
        <v>1.5349999999999999</v>
      </c>
      <c r="K57" s="70"/>
      <c r="L57" s="69"/>
      <c r="M57" s="80"/>
      <c r="N57" s="73">
        <f t="shared" si="28"/>
        <v>2.4349999999999996</v>
      </c>
      <c r="O57" s="73">
        <f t="shared" si="29"/>
        <v>5.1049999999999995</v>
      </c>
      <c r="P57" s="74">
        <f t="shared" si="30"/>
        <v>7095949.9999999991</v>
      </c>
      <c r="Q57" s="74">
        <f t="shared" si="1"/>
        <v>448066.5</v>
      </c>
      <c r="R57" s="74">
        <f t="shared" si="31"/>
        <v>6647883.4999999991</v>
      </c>
      <c r="S57" s="75">
        <f t="shared" si="32"/>
        <v>42673</v>
      </c>
      <c r="T57" s="76">
        <f t="shared" si="33"/>
        <v>6605210.4999999991</v>
      </c>
      <c r="U57" s="50" t="s">
        <v>211</v>
      </c>
      <c r="V57" s="160"/>
      <c r="W57" s="160"/>
      <c r="X57" s="160"/>
      <c r="Y57" s="160"/>
      <c r="Z57" s="160"/>
      <c r="AA57" s="160"/>
      <c r="AB57" s="160"/>
      <c r="AC57" s="160"/>
      <c r="AD57" s="160"/>
      <c r="AE57" s="160"/>
      <c r="AF57" s="160"/>
      <c r="AG57" s="160"/>
      <c r="AH57" s="160"/>
      <c r="AI57" s="160"/>
      <c r="AJ57" s="160"/>
      <c r="AK57" s="160"/>
      <c r="AL57" s="160"/>
      <c r="AM57" s="160"/>
      <c r="AN57" s="160"/>
      <c r="AO57" s="14"/>
      <c r="AP57" s="14"/>
      <c r="AQ57" s="14"/>
      <c r="AR57" s="14"/>
      <c r="AS57" s="14"/>
      <c r="AT57" s="14"/>
      <c r="AU57" s="14"/>
      <c r="AV57" s="14"/>
      <c r="AW57" s="14"/>
      <c r="AX57" s="14"/>
      <c r="AY57" s="14"/>
      <c r="AZ57" s="14"/>
      <c r="BA57" s="14"/>
      <c r="BB57" s="14"/>
      <c r="BC57" s="14"/>
      <c r="BD57" s="14"/>
      <c r="BE57" s="14"/>
      <c r="BF57" s="14"/>
      <c r="BG57" s="14"/>
      <c r="BH57" s="14"/>
    </row>
    <row r="58" spans="1:60" s="15" customFormat="1" ht="15.75" customHeight="1" x14ac:dyDescent="0.2">
      <c r="A58" s="64">
        <v>3</v>
      </c>
      <c r="B58" s="65" t="s">
        <v>91</v>
      </c>
      <c r="C58" s="67">
        <f>2.86+0.06</f>
        <v>2.92</v>
      </c>
      <c r="D58" s="67">
        <v>0.3</v>
      </c>
      <c r="E58" s="67">
        <v>0.3</v>
      </c>
      <c r="F58" s="67"/>
      <c r="G58" s="68">
        <v>0.2</v>
      </c>
      <c r="H58" s="67"/>
      <c r="I58" s="68">
        <v>50</v>
      </c>
      <c r="J58" s="69">
        <f>(C58+D58+L58)*I58/100</f>
        <v>1.61</v>
      </c>
      <c r="K58" s="70"/>
      <c r="L58" s="69"/>
      <c r="M58" s="80"/>
      <c r="N58" s="73">
        <f t="shared" si="28"/>
        <v>2.41</v>
      </c>
      <c r="O58" s="73">
        <f>N58+C58</f>
        <v>5.33</v>
      </c>
      <c r="P58" s="74">
        <f>O58*1390000</f>
        <v>7408700</v>
      </c>
      <c r="Q58" s="74">
        <f t="shared" si="1"/>
        <v>469959</v>
      </c>
      <c r="R58" s="74">
        <f>P58-Q58</f>
        <v>6938741</v>
      </c>
      <c r="S58" s="75">
        <f t="shared" si="32"/>
        <v>44758</v>
      </c>
      <c r="T58" s="76">
        <f t="shared" si="33"/>
        <v>6893983</v>
      </c>
      <c r="U58" s="50" t="s">
        <v>210</v>
      </c>
      <c r="V58" s="160"/>
      <c r="W58" s="160"/>
      <c r="X58" s="160"/>
      <c r="Y58" s="160"/>
      <c r="Z58" s="160"/>
      <c r="AA58" s="160"/>
      <c r="AB58" s="160"/>
      <c r="AC58" s="160"/>
      <c r="AD58" s="160"/>
      <c r="AE58" s="160"/>
      <c r="AF58" s="160"/>
      <c r="AG58" s="160"/>
      <c r="AH58" s="160"/>
      <c r="AI58" s="160"/>
      <c r="AJ58" s="160"/>
      <c r="AK58" s="160"/>
      <c r="AL58" s="160"/>
      <c r="AM58" s="160"/>
      <c r="AN58" s="160"/>
      <c r="AO58" s="14"/>
      <c r="AP58" s="14"/>
      <c r="AQ58" s="14"/>
      <c r="AR58" s="14"/>
      <c r="AS58" s="14"/>
      <c r="AT58" s="14"/>
      <c r="AU58" s="14"/>
      <c r="AV58" s="14"/>
      <c r="AW58" s="14"/>
      <c r="AX58" s="14"/>
      <c r="AY58" s="14"/>
      <c r="AZ58" s="14"/>
      <c r="BA58" s="14"/>
      <c r="BB58" s="14"/>
      <c r="BC58" s="14"/>
      <c r="BD58" s="14"/>
      <c r="BE58" s="14"/>
      <c r="BF58" s="14"/>
      <c r="BG58" s="14"/>
      <c r="BH58" s="14"/>
    </row>
    <row r="59" spans="1:60" s="15" customFormat="1" ht="15.75" customHeight="1" x14ac:dyDescent="0.2">
      <c r="A59" s="64">
        <v>4</v>
      </c>
      <c r="B59" s="142" t="s">
        <v>92</v>
      </c>
      <c r="C59" s="68">
        <v>2.67</v>
      </c>
      <c r="D59" s="68"/>
      <c r="E59" s="68">
        <v>0.3</v>
      </c>
      <c r="F59" s="68"/>
      <c r="G59" s="68">
        <v>0.2</v>
      </c>
      <c r="H59" s="68"/>
      <c r="I59" s="68">
        <v>50</v>
      </c>
      <c r="J59" s="180">
        <f t="shared" si="27"/>
        <v>1.335</v>
      </c>
      <c r="K59" s="181"/>
      <c r="L59" s="182"/>
      <c r="M59" s="183"/>
      <c r="N59" s="73">
        <f t="shared" si="28"/>
        <v>1.835</v>
      </c>
      <c r="O59" s="179">
        <f t="shared" si="29"/>
        <v>4.5049999999999999</v>
      </c>
      <c r="P59" s="74">
        <f t="shared" si="30"/>
        <v>6261950</v>
      </c>
      <c r="Q59" s="74">
        <f t="shared" si="1"/>
        <v>389686.5</v>
      </c>
      <c r="R59" s="74">
        <f t="shared" si="31"/>
        <v>5872263.5</v>
      </c>
      <c r="S59" s="75">
        <f t="shared" si="32"/>
        <v>37113</v>
      </c>
      <c r="T59" s="76">
        <f t="shared" si="33"/>
        <v>5835150.5</v>
      </c>
      <c r="U59" s="50" t="s">
        <v>93</v>
      </c>
      <c r="V59" s="160"/>
      <c r="W59" s="160"/>
      <c r="X59" s="160"/>
      <c r="Y59" s="160"/>
      <c r="Z59" s="160"/>
      <c r="AA59" s="160"/>
      <c r="AB59" s="160"/>
      <c r="AC59" s="160"/>
      <c r="AD59" s="160"/>
      <c r="AE59" s="160"/>
      <c r="AF59" s="160"/>
      <c r="AG59" s="160"/>
      <c r="AH59" s="160"/>
      <c r="AI59" s="160"/>
      <c r="AJ59" s="160"/>
      <c r="AK59" s="160"/>
      <c r="AL59" s="160"/>
      <c r="AM59" s="160"/>
      <c r="AN59" s="160"/>
      <c r="AO59" s="14"/>
      <c r="AP59" s="14"/>
      <c r="AQ59" s="14"/>
      <c r="AR59" s="14"/>
      <c r="AS59" s="14"/>
      <c r="AT59" s="14"/>
      <c r="AU59" s="14"/>
      <c r="AV59" s="14"/>
      <c r="AW59" s="14"/>
      <c r="AX59" s="14"/>
      <c r="AY59" s="14"/>
      <c r="AZ59" s="14"/>
      <c r="BA59" s="14"/>
      <c r="BB59" s="14"/>
      <c r="BC59" s="14"/>
      <c r="BD59" s="14"/>
      <c r="BE59" s="14"/>
      <c r="BF59" s="14"/>
      <c r="BG59" s="14"/>
      <c r="BH59" s="14"/>
    </row>
    <row r="60" spans="1:60" s="15" customFormat="1" ht="15.75" customHeight="1" x14ac:dyDescent="0.2">
      <c r="A60" s="64">
        <v>5</v>
      </c>
      <c r="B60" s="65" t="s">
        <v>94</v>
      </c>
      <c r="C60" s="171">
        <v>2.46</v>
      </c>
      <c r="D60" s="171"/>
      <c r="E60" s="67"/>
      <c r="F60" s="171"/>
      <c r="G60" s="171"/>
      <c r="H60" s="171"/>
      <c r="I60" s="171"/>
      <c r="J60" s="172">
        <f t="shared" si="27"/>
        <v>0</v>
      </c>
      <c r="K60" s="173"/>
      <c r="L60" s="172"/>
      <c r="M60" s="174"/>
      <c r="N60" s="73">
        <f t="shared" si="28"/>
        <v>0</v>
      </c>
      <c r="O60" s="143">
        <f t="shared" si="29"/>
        <v>2.46</v>
      </c>
      <c r="P60" s="74">
        <f t="shared" si="30"/>
        <v>3419400</v>
      </c>
      <c r="Q60" s="74">
        <f t="shared" si="1"/>
        <v>359037</v>
      </c>
      <c r="R60" s="144">
        <f t="shared" si="31"/>
        <v>3060363</v>
      </c>
      <c r="S60" s="75">
        <f t="shared" si="32"/>
        <v>34194</v>
      </c>
      <c r="T60" s="76">
        <f t="shared" si="33"/>
        <v>3026169</v>
      </c>
      <c r="U60" s="82" t="s">
        <v>95</v>
      </c>
      <c r="V60" s="160"/>
      <c r="W60" s="160"/>
      <c r="X60" s="160"/>
      <c r="Y60" s="160"/>
      <c r="Z60" s="160"/>
      <c r="AA60" s="160"/>
      <c r="AB60" s="160"/>
      <c r="AC60" s="160"/>
      <c r="AD60" s="160"/>
      <c r="AE60" s="160"/>
      <c r="AF60" s="160"/>
      <c r="AG60" s="160"/>
      <c r="AH60" s="160"/>
      <c r="AI60" s="160"/>
      <c r="AJ60" s="160"/>
      <c r="AK60" s="160"/>
      <c r="AL60" s="160"/>
      <c r="AM60" s="160"/>
      <c r="AN60" s="160"/>
      <c r="AO60" s="14"/>
      <c r="AP60" s="14"/>
      <c r="AQ60" s="14"/>
      <c r="AR60" s="14"/>
      <c r="AS60" s="14"/>
      <c r="AT60" s="14"/>
      <c r="AU60" s="14"/>
      <c r="AV60" s="14"/>
      <c r="AW60" s="14"/>
      <c r="AX60" s="14"/>
      <c r="AY60" s="14"/>
      <c r="AZ60" s="14"/>
      <c r="BA60" s="14"/>
      <c r="BB60" s="14"/>
      <c r="BC60" s="14"/>
      <c r="BD60" s="14"/>
      <c r="BE60" s="14"/>
      <c r="BF60" s="14"/>
      <c r="BG60" s="14"/>
      <c r="BH60" s="14"/>
    </row>
    <row r="61" spans="1:60" s="15" customFormat="1" ht="15.75" customHeight="1" x14ac:dyDescent="0.2">
      <c r="A61" s="64">
        <v>6</v>
      </c>
      <c r="B61" s="65" t="s">
        <v>96</v>
      </c>
      <c r="C61" s="170">
        <v>4.0599999999999996</v>
      </c>
      <c r="D61" s="171"/>
      <c r="E61" s="171">
        <v>0.3</v>
      </c>
      <c r="F61" s="171"/>
      <c r="G61" s="171">
        <v>0.2</v>
      </c>
      <c r="H61" s="171"/>
      <c r="I61" s="171">
        <v>50</v>
      </c>
      <c r="J61" s="69">
        <f t="shared" si="27"/>
        <v>2.1315</v>
      </c>
      <c r="K61" s="70">
        <v>5</v>
      </c>
      <c r="L61" s="69">
        <f>C61*K61/100</f>
        <v>0.20299999999999996</v>
      </c>
      <c r="M61" s="80"/>
      <c r="N61" s="73">
        <f t="shared" si="28"/>
        <v>2.8344999999999998</v>
      </c>
      <c r="O61" s="73">
        <f t="shared" si="29"/>
        <v>6.894499999999999</v>
      </c>
      <c r="P61" s="74">
        <f t="shared" si="30"/>
        <v>9583354.9999999981</v>
      </c>
      <c r="Q61" s="74">
        <f t="shared" si="1"/>
        <v>622184.85</v>
      </c>
      <c r="R61" s="74">
        <f t="shared" si="31"/>
        <v>8961170.1499999985</v>
      </c>
      <c r="S61" s="75">
        <f t="shared" si="32"/>
        <v>59255.700000000004</v>
      </c>
      <c r="T61" s="76">
        <f t="shared" si="33"/>
        <v>8901914.4499999993</v>
      </c>
      <c r="U61" s="50" t="s">
        <v>93</v>
      </c>
      <c r="V61" s="160"/>
      <c r="W61" s="160"/>
      <c r="X61" s="160"/>
      <c r="Y61" s="160"/>
      <c r="Z61" s="160"/>
      <c r="AA61" s="160"/>
      <c r="AB61" s="160"/>
      <c r="AC61" s="160"/>
      <c r="AD61" s="160"/>
      <c r="AE61" s="160"/>
      <c r="AF61" s="160"/>
      <c r="AG61" s="160"/>
      <c r="AH61" s="160"/>
      <c r="AI61" s="160"/>
      <c r="AJ61" s="160"/>
      <c r="AK61" s="160"/>
      <c r="AL61" s="160"/>
      <c r="AM61" s="160"/>
      <c r="AN61" s="160"/>
      <c r="AO61" s="14"/>
      <c r="AP61" s="14"/>
      <c r="AQ61" s="14"/>
      <c r="AR61" s="14"/>
      <c r="AS61" s="14"/>
      <c r="AT61" s="14"/>
      <c r="AU61" s="14"/>
      <c r="AV61" s="14"/>
      <c r="AW61" s="14"/>
      <c r="AX61" s="14"/>
      <c r="AY61" s="14"/>
      <c r="AZ61" s="14"/>
      <c r="BA61" s="14"/>
      <c r="BB61" s="14"/>
      <c r="BC61" s="14"/>
      <c r="BD61" s="14"/>
      <c r="BE61" s="14"/>
      <c r="BF61" s="14"/>
      <c r="BG61" s="14"/>
      <c r="BH61" s="14"/>
    </row>
    <row r="62" spans="1:60" s="15" customFormat="1" ht="15.75" customHeight="1" x14ac:dyDescent="0.2">
      <c r="A62" s="64">
        <v>7</v>
      </c>
      <c r="B62" s="65" t="s">
        <v>97</v>
      </c>
      <c r="C62" s="67">
        <v>3.46</v>
      </c>
      <c r="D62" s="67"/>
      <c r="E62" s="67">
        <v>0.3</v>
      </c>
      <c r="F62" s="67"/>
      <c r="G62" s="68">
        <v>0.2</v>
      </c>
      <c r="H62" s="67"/>
      <c r="I62" s="78">
        <v>50</v>
      </c>
      <c r="J62" s="69">
        <f t="shared" si="27"/>
        <v>1.73</v>
      </c>
      <c r="K62" s="70"/>
      <c r="L62" s="69"/>
      <c r="M62" s="80">
        <v>0.3</v>
      </c>
      <c r="N62" s="73">
        <f t="shared" si="28"/>
        <v>2.5299999999999998</v>
      </c>
      <c r="O62" s="73">
        <f t="shared" si="29"/>
        <v>5.99</v>
      </c>
      <c r="P62" s="74">
        <f t="shared" si="30"/>
        <v>8326100</v>
      </c>
      <c r="Q62" s="74">
        <f t="shared" si="1"/>
        <v>504987</v>
      </c>
      <c r="R62" s="74">
        <f t="shared" si="31"/>
        <v>7821113</v>
      </c>
      <c r="S62" s="75">
        <f t="shared" si="32"/>
        <v>48094</v>
      </c>
      <c r="T62" s="76">
        <f t="shared" si="33"/>
        <v>7773019</v>
      </c>
      <c r="U62" s="159"/>
      <c r="V62" s="160"/>
      <c r="W62" s="160"/>
      <c r="X62" s="160"/>
      <c r="Y62" s="160"/>
      <c r="Z62" s="160"/>
      <c r="AA62" s="160"/>
      <c r="AB62" s="160"/>
      <c r="AC62" s="160"/>
      <c r="AD62" s="160"/>
      <c r="AE62" s="160"/>
      <c r="AF62" s="160"/>
      <c r="AG62" s="160"/>
      <c r="AH62" s="160"/>
      <c r="AI62" s="160"/>
      <c r="AJ62" s="160"/>
      <c r="AK62" s="160"/>
      <c r="AL62" s="160"/>
      <c r="AM62" s="160"/>
      <c r="AN62" s="160"/>
      <c r="AO62" s="14"/>
      <c r="AP62" s="14"/>
      <c r="AQ62" s="14"/>
      <c r="AR62" s="14"/>
      <c r="AS62" s="14"/>
      <c r="AT62" s="14"/>
      <c r="AU62" s="14"/>
      <c r="AV62" s="14"/>
      <c r="AW62" s="14"/>
      <c r="AX62" s="14"/>
      <c r="AY62" s="14"/>
      <c r="AZ62" s="14"/>
      <c r="BA62" s="14"/>
      <c r="BB62" s="14"/>
      <c r="BC62" s="14"/>
      <c r="BD62" s="14"/>
      <c r="BE62" s="14"/>
      <c r="BF62" s="14"/>
      <c r="BG62" s="14"/>
      <c r="BH62" s="14"/>
    </row>
    <row r="63" spans="1:60" s="15" customFormat="1" ht="15.75" customHeight="1" x14ac:dyDescent="0.2">
      <c r="A63" s="64">
        <v>8</v>
      </c>
      <c r="B63" s="65" t="s">
        <v>98</v>
      </c>
      <c r="C63" s="193">
        <v>2.86</v>
      </c>
      <c r="D63" s="193"/>
      <c r="E63" s="78">
        <v>0.3</v>
      </c>
      <c r="F63" s="193"/>
      <c r="G63" s="68">
        <v>0.2</v>
      </c>
      <c r="H63" s="67"/>
      <c r="I63" s="78">
        <v>40</v>
      </c>
      <c r="J63" s="69">
        <f t="shared" si="27"/>
        <v>1.1439999999999999</v>
      </c>
      <c r="K63" s="70"/>
      <c r="L63" s="194"/>
      <c r="M63" s="195"/>
      <c r="N63" s="73">
        <f t="shared" si="28"/>
        <v>1.6439999999999999</v>
      </c>
      <c r="O63" s="73">
        <f t="shared" si="29"/>
        <v>4.5039999999999996</v>
      </c>
      <c r="P63" s="74">
        <f t="shared" si="30"/>
        <v>6260559.9999999991</v>
      </c>
      <c r="Q63" s="74">
        <f t="shared" si="1"/>
        <v>417417</v>
      </c>
      <c r="R63" s="74">
        <f t="shared" si="31"/>
        <v>5843142.9999999991</v>
      </c>
      <c r="S63" s="75">
        <f t="shared" si="32"/>
        <v>39754</v>
      </c>
      <c r="T63" s="76">
        <f t="shared" si="33"/>
        <v>5803388.9999999991</v>
      </c>
      <c r="U63" s="50" t="s">
        <v>210</v>
      </c>
      <c r="V63" s="160"/>
      <c r="W63" s="160"/>
      <c r="X63" s="160"/>
      <c r="Y63" s="160"/>
      <c r="Z63" s="160"/>
      <c r="AA63" s="160"/>
      <c r="AB63" s="160"/>
      <c r="AC63" s="160"/>
      <c r="AD63" s="160"/>
      <c r="AE63" s="160"/>
      <c r="AF63" s="160"/>
      <c r="AG63" s="160"/>
      <c r="AH63" s="160"/>
      <c r="AI63" s="160"/>
      <c r="AJ63" s="160"/>
      <c r="AK63" s="160"/>
      <c r="AL63" s="160"/>
      <c r="AM63" s="160"/>
      <c r="AN63" s="160"/>
      <c r="AO63" s="14"/>
      <c r="AP63" s="14"/>
      <c r="AQ63" s="14"/>
      <c r="AR63" s="14"/>
      <c r="AS63" s="14"/>
      <c r="AT63" s="14"/>
      <c r="AU63" s="14"/>
      <c r="AV63" s="14"/>
      <c r="AW63" s="14"/>
      <c r="AX63" s="14"/>
      <c r="AY63" s="14"/>
      <c r="AZ63" s="14"/>
      <c r="BA63" s="14"/>
      <c r="BB63" s="14"/>
      <c r="BC63" s="14"/>
      <c r="BD63" s="14"/>
      <c r="BE63" s="14"/>
      <c r="BF63" s="14"/>
      <c r="BG63" s="14"/>
      <c r="BH63" s="14"/>
    </row>
    <row r="64" spans="1:60" s="15" customFormat="1" ht="15.75" customHeight="1" x14ac:dyDescent="0.2">
      <c r="A64" s="64">
        <v>9</v>
      </c>
      <c r="B64" s="65" t="s">
        <v>99</v>
      </c>
      <c r="C64" s="67">
        <v>4.0599999999999996</v>
      </c>
      <c r="D64" s="67"/>
      <c r="E64" s="78">
        <v>0.3</v>
      </c>
      <c r="F64" s="67"/>
      <c r="G64" s="68">
        <v>0.2</v>
      </c>
      <c r="H64" s="67"/>
      <c r="I64" s="67">
        <v>50</v>
      </c>
      <c r="J64" s="69">
        <f t="shared" si="27"/>
        <v>2.2126999999999999</v>
      </c>
      <c r="K64" s="70">
        <v>9</v>
      </c>
      <c r="L64" s="69">
        <f>C64*K64/100</f>
        <v>0.3654</v>
      </c>
      <c r="M64" s="80"/>
      <c r="N64" s="73">
        <f t="shared" si="28"/>
        <v>3.0781000000000001</v>
      </c>
      <c r="O64" s="73">
        <f t="shared" si="29"/>
        <v>7.1380999999999997</v>
      </c>
      <c r="P64" s="74">
        <f t="shared" si="30"/>
        <v>9921959</v>
      </c>
      <c r="Q64" s="74">
        <f t="shared" si="1"/>
        <v>645887.13</v>
      </c>
      <c r="R64" s="74">
        <f t="shared" si="31"/>
        <v>9276071.8699999992</v>
      </c>
      <c r="S64" s="75">
        <f t="shared" si="32"/>
        <v>61513.06</v>
      </c>
      <c r="T64" s="76">
        <f t="shared" si="33"/>
        <v>9214558.8099999987</v>
      </c>
      <c r="U64" s="159"/>
      <c r="V64" s="160"/>
      <c r="W64" s="160"/>
      <c r="X64" s="160"/>
      <c r="Y64" s="160"/>
      <c r="Z64" s="160"/>
      <c r="AA64" s="160"/>
      <c r="AB64" s="160"/>
      <c r="AC64" s="160"/>
      <c r="AD64" s="160"/>
      <c r="AE64" s="160"/>
      <c r="AF64" s="160"/>
      <c r="AG64" s="160"/>
      <c r="AH64" s="160"/>
      <c r="AI64" s="160"/>
      <c r="AJ64" s="160"/>
      <c r="AK64" s="160"/>
      <c r="AL64" s="160"/>
      <c r="AM64" s="160"/>
      <c r="AN64" s="160"/>
      <c r="AO64" s="14"/>
      <c r="AP64" s="14"/>
      <c r="AQ64" s="14"/>
      <c r="AR64" s="14"/>
      <c r="AS64" s="14"/>
      <c r="AT64" s="14"/>
      <c r="AU64" s="14"/>
      <c r="AV64" s="14"/>
      <c r="AW64" s="14"/>
      <c r="AX64" s="14"/>
      <c r="AY64" s="14"/>
      <c r="AZ64" s="14"/>
      <c r="BA64" s="14"/>
      <c r="BB64" s="14"/>
      <c r="BC64" s="14"/>
      <c r="BD64" s="14"/>
      <c r="BE64" s="14"/>
      <c r="BF64" s="14"/>
      <c r="BG64" s="14"/>
      <c r="BH64" s="14"/>
    </row>
    <row r="65" spans="1:60" s="15" customFormat="1" ht="15.75" customHeight="1" x14ac:dyDescent="0.2">
      <c r="A65" s="64">
        <v>10</v>
      </c>
      <c r="B65" s="65" t="s">
        <v>100</v>
      </c>
      <c r="C65" s="67">
        <v>2.86</v>
      </c>
      <c r="D65" s="67"/>
      <c r="E65" s="78">
        <v>0.3</v>
      </c>
      <c r="F65" s="78"/>
      <c r="G65" s="68">
        <v>0.2</v>
      </c>
      <c r="H65" s="78"/>
      <c r="I65" s="67">
        <v>50</v>
      </c>
      <c r="J65" s="69">
        <f t="shared" si="27"/>
        <v>1.43</v>
      </c>
      <c r="K65" s="70"/>
      <c r="L65" s="71"/>
      <c r="M65" s="72"/>
      <c r="N65" s="73">
        <f t="shared" si="28"/>
        <v>1.93</v>
      </c>
      <c r="O65" s="73">
        <f t="shared" si="29"/>
        <v>4.79</v>
      </c>
      <c r="P65" s="74">
        <f t="shared" si="30"/>
        <v>6658100</v>
      </c>
      <c r="Q65" s="74">
        <f t="shared" si="1"/>
        <v>417417</v>
      </c>
      <c r="R65" s="74">
        <f t="shared" si="31"/>
        <v>6240683</v>
      </c>
      <c r="S65" s="75">
        <f t="shared" si="32"/>
        <v>39754</v>
      </c>
      <c r="T65" s="76">
        <f t="shared" si="33"/>
        <v>6200929</v>
      </c>
      <c r="U65" s="159"/>
      <c r="V65" s="160"/>
      <c r="W65" s="160"/>
      <c r="X65" s="160"/>
      <c r="Y65" s="160"/>
      <c r="Z65" s="160"/>
      <c r="AA65" s="160"/>
      <c r="AB65" s="160"/>
      <c r="AC65" s="160"/>
      <c r="AD65" s="160"/>
      <c r="AE65" s="160"/>
      <c r="AF65" s="160"/>
      <c r="AG65" s="160"/>
      <c r="AH65" s="160"/>
      <c r="AI65" s="160"/>
      <c r="AJ65" s="160"/>
      <c r="AK65" s="160"/>
      <c r="AL65" s="160"/>
      <c r="AM65" s="160"/>
      <c r="AN65" s="160"/>
      <c r="AO65" s="14"/>
      <c r="AP65" s="14"/>
      <c r="AQ65" s="14"/>
      <c r="AR65" s="14"/>
      <c r="AS65" s="14"/>
      <c r="AT65" s="14"/>
      <c r="AU65" s="14"/>
      <c r="AV65" s="14"/>
      <c r="AW65" s="14"/>
      <c r="AX65" s="14"/>
      <c r="AY65" s="14"/>
      <c r="AZ65" s="14"/>
      <c r="BA65" s="14"/>
      <c r="BB65" s="14"/>
      <c r="BC65" s="14"/>
      <c r="BD65" s="14"/>
      <c r="BE65" s="14"/>
      <c r="BF65" s="14"/>
      <c r="BG65" s="14"/>
      <c r="BH65" s="14"/>
    </row>
    <row r="66" spans="1:60" s="15" customFormat="1" ht="15.75" customHeight="1" x14ac:dyDescent="0.2">
      <c r="A66" s="64">
        <v>11</v>
      </c>
      <c r="B66" s="65" t="s">
        <v>101</v>
      </c>
      <c r="C66" s="67">
        <v>2.46</v>
      </c>
      <c r="D66" s="67"/>
      <c r="E66" s="78">
        <v>0.3</v>
      </c>
      <c r="F66" s="67"/>
      <c r="G66" s="68">
        <v>0.2</v>
      </c>
      <c r="H66" s="67"/>
      <c r="I66" s="67">
        <v>40</v>
      </c>
      <c r="J66" s="69">
        <f t="shared" si="27"/>
        <v>0.9840000000000001</v>
      </c>
      <c r="K66" s="70"/>
      <c r="L66" s="66"/>
      <c r="M66" s="80"/>
      <c r="N66" s="73">
        <f t="shared" si="28"/>
        <v>1.484</v>
      </c>
      <c r="O66" s="73">
        <f t="shared" si="29"/>
        <v>3.944</v>
      </c>
      <c r="P66" s="74">
        <f t="shared" si="30"/>
        <v>5482160</v>
      </c>
      <c r="Q66" s="74">
        <f t="shared" si="1"/>
        <v>359037</v>
      </c>
      <c r="R66" s="74">
        <f t="shared" si="31"/>
        <v>5123123</v>
      </c>
      <c r="S66" s="75">
        <f t="shared" si="32"/>
        <v>34194</v>
      </c>
      <c r="T66" s="76">
        <f t="shared" si="33"/>
        <v>5088929</v>
      </c>
      <c r="U66" s="50" t="s">
        <v>210</v>
      </c>
      <c r="V66" s="160"/>
      <c r="W66" s="160"/>
      <c r="X66" s="160"/>
      <c r="Y66" s="160"/>
      <c r="Z66" s="160"/>
      <c r="AA66" s="160"/>
      <c r="AB66" s="160"/>
      <c r="AC66" s="160"/>
      <c r="AD66" s="160"/>
      <c r="AE66" s="160"/>
      <c r="AF66" s="160"/>
      <c r="AG66" s="160"/>
      <c r="AH66" s="160"/>
      <c r="AI66" s="160"/>
      <c r="AJ66" s="160"/>
      <c r="AK66" s="160"/>
      <c r="AL66" s="160"/>
      <c r="AM66" s="160"/>
      <c r="AN66" s="160"/>
      <c r="AO66" s="14"/>
      <c r="AP66" s="14"/>
      <c r="AQ66" s="14"/>
      <c r="AR66" s="14"/>
      <c r="AS66" s="14"/>
      <c r="AT66" s="14"/>
      <c r="AU66" s="14"/>
      <c r="AV66" s="14"/>
      <c r="AW66" s="14"/>
      <c r="AX66" s="14"/>
      <c r="AY66" s="14"/>
      <c r="AZ66" s="14"/>
      <c r="BA66" s="14"/>
      <c r="BB66" s="14"/>
      <c r="BC66" s="14"/>
      <c r="BD66" s="14"/>
      <c r="BE66" s="14"/>
      <c r="BF66" s="14"/>
      <c r="BG66" s="14"/>
      <c r="BH66" s="14"/>
    </row>
    <row r="67" spans="1:60" s="15" customFormat="1" ht="15.75" customHeight="1" x14ac:dyDescent="0.2">
      <c r="A67" s="64">
        <v>12</v>
      </c>
      <c r="B67" s="142" t="s">
        <v>102</v>
      </c>
      <c r="C67" s="182">
        <v>2.66</v>
      </c>
      <c r="D67" s="68"/>
      <c r="E67" s="68">
        <v>0.3</v>
      </c>
      <c r="F67" s="68"/>
      <c r="G67" s="68">
        <v>0.2</v>
      </c>
      <c r="H67" s="68"/>
      <c r="I67" s="68">
        <v>50</v>
      </c>
      <c r="J67" s="180">
        <f t="shared" si="27"/>
        <v>1.33</v>
      </c>
      <c r="K67" s="181"/>
      <c r="L67" s="180"/>
      <c r="M67" s="183"/>
      <c r="N67" s="73">
        <f t="shared" si="28"/>
        <v>1.83</v>
      </c>
      <c r="O67" s="179">
        <f t="shared" si="29"/>
        <v>4.49</v>
      </c>
      <c r="P67" s="74">
        <f t="shared" si="30"/>
        <v>6241100</v>
      </c>
      <c r="Q67" s="74">
        <f t="shared" si="1"/>
        <v>388227</v>
      </c>
      <c r="R67" s="74">
        <f t="shared" si="31"/>
        <v>5852873</v>
      </c>
      <c r="S67" s="75">
        <f t="shared" si="32"/>
        <v>36974</v>
      </c>
      <c r="T67" s="76">
        <f t="shared" si="33"/>
        <v>5815899</v>
      </c>
      <c r="U67" s="50" t="s">
        <v>93</v>
      </c>
      <c r="V67" s="160"/>
      <c r="W67" s="160"/>
      <c r="X67" s="160"/>
      <c r="Y67" s="160"/>
      <c r="Z67" s="160"/>
      <c r="AA67" s="160"/>
      <c r="AB67" s="160"/>
      <c r="AC67" s="160"/>
      <c r="AD67" s="160"/>
      <c r="AE67" s="160"/>
      <c r="AF67" s="160"/>
      <c r="AG67" s="160"/>
      <c r="AH67" s="160"/>
      <c r="AI67" s="160"/>
      <c r="AJ67" s="160"/>
      <c r="AK67" s="160"/>
      <c r="AL67" s="160"/>
      <c r="AM67" s="160"/>
      <c r="AN67" s="160"/>
      <c r="AO67" s="14"/>
      <c r="AP67" s="14"/>
      <c r="AQ67" s="14"/>
      <c r="AR67" s="14"/>
      <c r="AS67" s="14"/>
      <c r="AT67" s="14"/>
      <c r="AU67" s="14"/>
      <c r="AV67" s="14"/>
      <c r="AW67" s="14"/>
      <c r="AX67" s="14"/>
      <c r="AY67" s="14"/>
      <c r="AZ67" s="14"/>
      <c r="BA67" s="14"/>
      <c r="BB67" s="14"/>
      <c r="BC67" s="14"/>
      <c r="BD67" s="14"/>
      <c r="BE67" s="14"/>
      <c r="BF67" s="14"/>
      <c r="BG67" s="14"/>
      <c r="BH67" s="14"/>
    </row>
    <row r="68" spans="1:60" s="15" customFormat="1" ht="15.75" customHeight="1" x14ac:dyDescent="0.2">
      <c r="A68" s="64">
        <v>13</v>
      </c>
      <c r="B68" s="65" t="s">
        <v>103</v>
      </c>
      <c r="C68" s="67">
        <v>3.86</v>
      </c>
      <c r="D68" s="67"/>
      <c r="E68" s="78">
        <v>0.3</v>
      </c>
      <c r="F68" s="67"/>
      <c r="G68" s="68">
        <v>0.2</v>
      </c>
      <c r="H68" s="67"/>
      <c r="I68" s="78">
        <v>40</v>
      </c>
      <c r="J68" s="69">
        <f t="shared" si="27"/>
        <v>1.544</v>
      </c>
      <c r="K68" s="70"/>
      <c r="L68" s="69"/>
      <c r="M68" s="80"/>
      <c r="N68" s="73">
        <f t="shared" si="28"/>
        <v>2.044</v>
      </c>
      <c r="O68" s="73">
        <f t="shared" si="29"/>
        <v>5.9039999999999999</v>
      </c>
      <c r="P68" s="74">
        <f t="shared" si="30"/>
        <v>8206560</v>
      </c>
      <c r="Q68" s="74">
        <f t="shared" si="1"/>
        <v>563367</v>
      </c>
      <c r="R68" s="74">
        <f t="shared" si="31"/>
        <v>7643193</v>
      </c>
      <c r="S68" s="75">
        <f t="shared" si="32"/>
        <v>53654</v>
      </c>
      <c r="T68" s="76">
        <f t="shared" si="33"/>
        <v>7589539</v>
      </c>
      <c r="U68" s="63"/>
      <c r="V68" s="160"/>
      <c r="W68" s="160"/>
      <c r="X68" s="160"/>
      <c r="Y68" s="160"/>
      <c r="Z68" s="160"/>
      <c r="AA68" s="160"/>
      <c r="AB68" s="160"/>
      <c r="AC68" s="160"/>
      <c r="AD68" s="160"/>
      <c r="AE68" s="160"/>
      <c r="AF68" s="160"/>
      <c r="AG68" s="160"/>
      <c r="AH68" s="160"/>
      <c r="AI68" s="160"/>
      <c r="AJ68" s="160"/>
      <c r="AK68" s="160"/>
      <c r="AL68" s="160"/>
      <c r="AM68" s="160"/>
      <c r="AN68" s="160"/>
      <c r="AO68" s="14"/>
      <c r="AP68" s="14"/>
      <c r="AQ68" s="14"/>
      <c r="AR68" s="14"/>
      <c r="AS68" s="14"/>
      <c r="AT68" s="14"/>
      <c r="AU68" s="14"/>
      <c r="AV68" s="14"/>
      <c r="AW68" s="14"/>
      <c r="AX68" s="14"/>
      <c r="AY68" s="14"/>
      <c r="AZ68" s="14"/>
      <c r="BA68" s="14"/>
      <c r="BB68" s="14"/>
      <c r="BC68" s="14"/>
      <c r="BD68" s="14"/>
      <c r="BE68" s="14"/>
      <c r="BF68" s="14"/>
      <c r="BG68" s="14"/>
      <c r="BH68" s="14"/>
    </row>
    <row r="69" spans="1:60" s="15" customFormat="1" ht="15.75" customHeight="1" x14ac:dyDescent="0.2">
      <c r="A69" s="64">
        <v>14</v>
      </c>
      <c r="B69" s="77" t="s">
        <v>104</v>
      </c>
      <c r="C69" s="170">
        <v>2.46</v>
      </c>
      <c r="D69" s="171"/>
      <c r="E69" s="171">
        <v>0.3</v>
      </c>
      <c r="F69" s="196"/>
      <c r="G69" s="171"/>
      <c r="H69" s="174"/>
      <c r="I69" s="171">
        <v>40</v>
      </c>
      <c r="J69" s="69">
        <f>(C69+D69+L69)*I69/100</f>
        <v>0.9840000000000001</v>
      </c>
      <c r="K69" s="119"/>
      <c r="L69" s="69"/>
      <c r="M69" s="67"/>
      <c r="N69" s="73">
        <f t="shared" si="28"/>
        <v>1.284</v>
      </c>
      <c r="O69" s="73">
        <f>N69+C69</f>
        <v>3.7439999999999998</v>
      </c>
      <c r="P69" s="74">
        <f>O69*1390000</f>
        <v>5204160</v>
      </c>
      <c r="Q69" s="74">
        <f t="shared" si="1"/>
        <v>359037</v>
      </c>
      <c r="R69" s="74">
        <f>P69-Q69</f>
        <v>4845123</v>
      </c>
      <c r="S69" s="75">
        <f t="shared" si="32"/>
        <v>34194</v>
      </c>
      <c r="T69" s="76">
        <f t="shared" si="33"/>
        <v>4810929</v>
      </c>
      <c r="U69" s="82" t="s">
        <v>38</v>
      </c>
      <c r="V69" s="160"/>
      <c r="W69" s="160"/>
      <c r="X69" s="160"/>
      <c r="Y69" s="160"/>
      <c r="Z69" s="160"/>
      <c r="AA69" s="160"/>
      <c r="AB69" s="160"/>
      <c r="AC69" s="160"/>
      <c r="AD69" s="160"/>
      <c r="AE69" s="160"/>
      <c r="AF69" s="160"/>
      <c r="AG69" s="160"/>
      <c r="AH69" s="160"/>
      <c r="AI69" s="160"/>
      <c r="AJ69" s="160"/>
      <c r="AK69" s="160"/>
      <c r="AL69" s="160"/>
      <c r="AM69" s="160"/>
      <c r="AN69" s="160"/>
      <c r="AO69" s="14"/>
      <c r="AP69" s="14"/>
      <c r="AQ69" s="14"/>
      <c r="AR69" s="14"/>
      <c r="AS69" s="14"/>
      <c r="AT69" s="14"/>
      <c r="AU69" s="14"/>
      <c r="AV69" s="14"/>
      <c r="AW69" s="14"/>
      <c r="AX69" s="14"/>
      <c r="AY69" s="14"/>
      <c r="AZ69" s="14"/>
      <c r="BA69" s="14"/>
      <c r="BB69" s="14"/>
      <c r="BC69" s="14"/>
      <c r="BD69" s="14"/>
      <c r="BE69" s="14"/>
      <c r="BF69" s="14"/>
      <c r="BG69" s="14"/>
      <c r="BH69" s="14"/>
    </row>
    <row r="70" spans="1:60" s="15" customFormat="1" ht="15.75" customHeight="1" x14ac:dyDescent="0.2">
      <c r="A70" s="64">
        <v>15</v>
      </c>
      <c r="B70" s="77" t="s">
        <v>105</v>
      </c>
      <c r="C70" s="170">
        <v>2.67</v>
      </c>
      <c r="D70" s="171"/>
      <c r="E70" s="78"/>
      <c r="F70" s="196"/>
      <c r="G70" s="68"/>
      <c r="H70" s="72"/>
      <c r="I70" s="171"/>
      <c r="J70" s="197">
        <f>(C70+D70+L70)*I70/100</f>
        <v>0</v>
      </c>
      <c r="K70" s="198"/>
      <c r="L70" s="172"/>
      <c r="M70" s="171"/>
      <c r="N70" s="73">
        <f t="shared" si="28"/>
        <v>0</v>
      </c>
      <c r="O70" s="73">
        <f>N70+C70</f>
        <v>2.67</v>
      </c>
      <c r="P70" s="74">
        <f>O70*1390000</f>
        <v>3711300</v>
      </c>
      <c r="Q70" s="74">
        <f t="shared" si="1"/>
        <v>389686.5</v>
      </c>
      <c r="R70" s="74">
        <f>P70-Q70</f>
        <v>3321613.5</v>
      </c>
      <c r="S70" s="75">
        <f t="shared" si="32"/>
        <v>37113</v>
      </c>
      <c r="T70" s="76">
        <f t="shared" si="33"/>
        <v>3284500.5</v>
      </c>
      <c r="U70" s="82" t="s">
        <v>214</v>
      </c>
      <c r="V70" s="160"/>
      <c r="W70" s="160"/>
      <c r="X70" s="160"/>
      <c r="Y70" s="160"/>
      <c r="Z70" s="160"/>
      <c r="AA70" s="160"/>
      <c r="AB70" s="160"/>
      <c r="AC70" s="160"/>
      <c r="AD70" s="160"/>
      <c r="AE70" s="160"/>
      <c r="AF70" s="160"/>
      <c r="AG70" s="160"/>
      <c r="AH70" s="160"/>
      <c r="AI70" s="160"/>
      <c r="AJ70" s="160"/>
      <c r="AK70" s="160"/>
      <c r="AL70" s="160"/>
      <c r="AM70" s="160"/>
      <c r="AN70" s="160"/>
      <c r="AO70" s="14"/>
      <c r="AP70" s="14"/>
      <c r="AQ70" s="14"/>
      <c r="AR70" s="14"/>
      <c r="AS70" s="14"/>
      <c r="AT70" s="14"/>
      <c r="AU70" s="14"/>
      <c r="AV70" s="14"/>
      <c r="AW70" s="14"/>
      <c r="AX70" s="14"/>
      <c r="AY70" s="14"/>
      <c r="AZ70" s="14"/>
      <c r="BA70" s="14"/>
      <c r="BB70" s="14"/>
      <c r="BC70" s="14"/>
      <c r="BD70" s="14"/>
      <c r="BE70" s="14"/>
      <c r="BF70" s="14"/>
      <c r="BG70" s="14"/>
      <c r="BH70" s="14"/>
    </row>
    <row r="71" spans="1:60" s="15" customFormat="1" ht="15.75" customHeight="1" x14ac:dyDescent="0.2">
      <c r="A71" s="64">
        <v>16</v>
      </c>
      <c r="B71" s="84" t="s">
        <v>106</v>
      </c>
      <c r="C71" s="85">
        <v>2.46</v>
      </c>
      <c r="D71" s="85"/>
      <c r="E71" s="86">
        <v>0.3</v>
      </c>
      <c r="F71" s="85">
        <v>0.1</v>
      </c>
      <c r="G71" s="87"/>
      <c r="H71" s="85"/>
      <c r="I71" s="87">
        <v>40</v>
      </c>
      <c r="J71" s="88">
        <f>(C71+D71+L71)*I71/100</f>
        <v>0.9840000000000001</v>
      </c>
      <c r="K71" s="89"/>
      <c r="L71" s="90"/>
      <c r="M71" s="91"/>
      <c r="N71" s="92">
        <f t="shared" si="28"/>
        <v>1.3840000000000001</v>
      </c>
      <c r="O71" s="92">
        <f>N71+C71</f>
        <v>3.8440000000000003</v>
      </c>
      <c r="P71" s="93">
        <f>O71*1390000</f>
        <v>5343160</v>
      </c>
      <c r="Q71" s="74">
        <f t="shared" si="1"/>
        <v>359037</v>
      </c>
      <c r="R71" s="93">
        <f>P71-Q71</f>
        <v>4984123</v>
      </c>
      <c r="S71" s="94">
        <f t="shared" si="32"/>
        <v>34194</v>
      </c>
      <c r="T71" s="95">
        <f t="shared" si="33"/>
        <v>4949929</v>
      </c>
      <c r="U71" s="63"/>
      <c r="V71" s="160"/>
      <c r="W71" s="160"/>
      <c r="X71" s="160"/>
      <c r="Y71" s="160"/>
      <c r="Z71" s="160"/>
      <c r="AA71" s="160"/>
      <c r="AB71" s="160"/>
      <c r="AC71" s="160"/>
      <c r="AD71" s="160"/>
      <c r="AE71" s="160"/>
      <c r="AF71" s="160"/>
      <c r="AG71" s="160"/>
      <c r="AH71" s="160"/>
      <c r="AI71" s="160"/>
      <c r="AJ71" s="160"/>
      <c r="AK71" s="160"/>
      <c r="AL71" s="160"/>
      <c r="AM71" s="160"/>
      <c r="AN71" s="160"/>
      <c r="AO71" s="14"/>
      <c r="AP71" s="14"/>
      <c r="AQ71" s="14"/>
      <c r="AR71" s="14"/>
      <c r="AS71" s="14"/>
      <c r="AT71" s="14"/>
      <c r="AU71" s="14"/>
      <c r="AV71" s="14"/>
      <c r="AW71" s="14"/>
      <c r="AX71" s="14"/>
      <c r="AY71" s="14"/>
      <c r="AZ71" s="14"/>
      <c r="BA71" s="14"/>
      <c r="BB71" s="14"/>
      <c r="BC71" s="14"/>
      <c r="BD71" s="14"/>
      <c r="BE71" s="14"/>
      <c r="BF71" s="14"/>
      <c r="BG71" s="14"/>
      <c r="BH71" s="14"/>
    </row>
    <row r="72" spans="1:60" s="15" customFormat="1" ht="15.75" customHeight="1" x14ac:dyDescent="0.2">
      <c r="A72" s="96" t="s">
        <v>107</v>
      </c>
      <c r="B72" s="199" t="s">
        <v>108</v>
      </c>
      <c r="C72" s="200"/>
      <c r="D72" s="100"/>
      <c r="E72" s="100"/>
      <c r="F72" s="100"/>
      <c r="G72" s="100"/>
      <c r="H72" s="100"/>
      <c r="I72" s="100"/>
      <c r="J72" s="201"/>
      <c r="K72" s="202"/>
      <c r="L72" s="201"/>
      <c r="M72" s="203"/>
      <c r="N72" s="204"/>
      <c r="O72" s="204"/>
      <c r="P72" s="106"/>
      <c r="Q72" s="106"/>
      <c r="R72" s="106"/>
      <c r="S72" s="107"/>
      <c r="T72" s="205"/>
      <c r="U72" s="63"/>
      <c r="V72" s="160"/>
      <c r="W72" s="160"/>
      <c r="X72" s="160"/>
      <c r="Y72" s="160"/>
      <c r="Z72" s="160"/>
      <c r="AA72" s="160"/>
      <c r="AB72" s="160"/>
      <c r="AC72" s="160"/>
      <c r="AD72" s="160"/>
      <c r="AE72" s="160"/>
      <c r="AF72" s="160"/>
      <c r="AG72" s="160"/>
      <c r="AH72" s="160"/>
      <c r="AI72" s="160"/>
      <c r="AJ72" s="160"/>
      <c r="AK72" s="160"/>
      <c r="AL72" s="160"/>
      <c r="AM72" s="160"/>
      <c r="AN72" s="160"/>
      <c r="AO72" s="14"/>
      <c r="AP72" s="14"/>
      <c r="AQ72" s="14"/>
      <c r="AR72" s="14"/>
      <c r="AS72" s="14"/>
      <c r="AT72" s="14"/>
      <c r="AU72" s="14"/>
      <c r="AV72" s="14"/>
      <c r="AW72" s="14"/>
      <c r="AX72" s="14"/>
      <c r="AY72" s="14"/>
      <c r="AZ72" s="14"/>
      <c r="BA72" s="14"/>
      <c r="BB72" s="14"/>
      <c r="BC72" s="14"/>
      <c r="BD72" s="14"/>
      <c r="BE72" s="14"/>
      <c r="BF72" s="14"/>
      <c r="BG72" s="14"/>
      <c r="BH72" s="14"/>
    </row>
    <row r="73" spans="1:60" s="15" customFormat="1" ht="15.75" customHeight="1" x14ac:dyDescent="0.2">
      <c r="A73" s="109">
        <v>1</v>
      </c>
      <c r="B73" s="110" t="s">
        <v>109</v>
      </c>
      <c r="C73" s="206">
        <v>3</v>
      </c>
      <c r="D73" s="207">
        <v>0.4</v>
      </c>
      <c r="E73" s="207">
        <v>0.3</v>
      </c>
      <c r="F73" s="207">
        <v>0.1</v>
      </c>
      <c r="G73" s="207">
        <v>0.2</v>
      </c>
      <c r="H73" s="207"/>
      <c r="I73" s="207">
        <v>40</v>
      </c>
      <c r="J73" s="208">
        <f t="shared" ref="J73:J80" si="34">(C73+D73+L73)*I73/100</f>
        <v>1.36</v>
      </c>
      <c r="K73" s="209"/>
      <c r="L73" s="208"/>
      <c r="M73" s="210"/>
      <c r="N73" s="59">
        <f t="shared" ref="N73:N80" si="35">(D73+E73+F73+H73+G73+J73+L73+M73)</f>
        <v>2.3600000000000003</v>
      </c>
      <c r="O73" s="117">
        <f t="shared" ref="O73:O80" si="36">N73+C73</f>
        <v>5.36</v>
      </c>
      <c r="P73" s="118">
        <f t="shared" ref="P73:P80" si="37">O73*1390000</f>
        <v>7450400</v>
      </c>
      <c r="Q73" s="74">
        <f t="shared" si="1"/>
        <v>496230</v>
      </c>
      <c r="R73" s="118">
        <f t="shared" ref="R73:R80" si="38">P73-Q73</f>
        <v>6954170</v>
      </c>
      <c r="S73" s="61">
        <f t="shared" ref="S73:S80" si="39">(C73+D73+L73)*1390000*1%</f>
        <v>47260</v>
      </c>
      <c r="T73" s="62">
        <f t="shared" ref="T73:T80" si="40">R73-S73</f>
        <v>6906910</v>
      </c>
      <c r="U73" s="82" t="s">
        <v>212</v>
      </c>
      <c r="V73" s="160"/>
      <c r="W73" s="160"/>
      <c r="X73" s="160"/>
      <c r="Y73" s="160"/>
      <c r="Z73" s="160"/>
      <c r="AA73" s="160"/>
      <c r="AB73" s="160"/>
      <c r="AC73" s="160"/>
      <c r="AD73" s="160"/>
      <c r="AE73" s="160"/>
      <c r="AF73" s="160"/>
      <c r="AG73" s="160"/>
      <c r="AH73" s="160"/>
      <c r="AI73" s="160"/>
      <c r="AJ73" s="160"/>
      <c r="AK73" s="160"/>
      <c r="AL73" s="160"/>
      <c r="AM73" s="160"/>
      <c r="AN73" s="160"/>
      <c r="AO73" s="14"/>
      <c r="AP73" s="14"/>
      <c r="AQ73" s="14"/>
      <c r="AR73" s="14"/>
      <c r="AS73" s="14"/>
      <c r="AT73" s="14"/>
      <c r="AU73" s="14"/>
      <c r="AV73" s="14"/>
      <c r="AW73" s="14"/>
      <c r="AX73" s="14"/>
      <c r="AY73" s="14"/>
      <c r="AZ73" s="14"/>
      <c r="BA73" s="14"/>
      <c r="BB73" s="14"/>
      <c r="BC73" s="14"/>
      <c r="BD73" s="14"/>
      <c r="BE73" s="14"/>
      <c r="BF73" s="14"/>
      <c r="BG73" s="14"/>
      <c r="BH73" s="14"/>
    </row>
    <row r="74" spans="1:60" s="15" customFormat="1" ht="15.75" customHeight="1" x14ac:dyDescent="0.2">
      <c r="A74" s="109">
        <v>2</v>
      </c>
      <c r="B74" s="211" t="s">
        <v>110</v>
      </c>
      <c r="C74" s="212">
        <v>4.0599999999999996</v>
      </c>
      <c r="D74" s="111">
        <v>0.3</v>
      </c>
      <c r="E74" s="112">
        <v>0.3</v>
      </c>
      <c r="F74" s="213"/>
      <c r="G74" s="113">
        <v>0.2</v>
      </c>
      <c r="H74" s="116">
        <v>0.4</v>
      </c>
      <c r="I74" s="111">
        <v>40</v>
      </c>
      <c r="J74" s="114">
        <f>(C74+D74+L74)*I74/100</f>
        <v>1.8901599999999998</v>
      </c>
      <c r="K74" s="214">
        <v>9</v>
      </c>
      <c r="L74" s="114">
        <f>C74*K74/100</f>
        <v>0.3654</v>
      </c>
      <c r="M74" s="111"/>
      <c r="N74" s="73">
        <f t="shared" si="35"/>
        <v>3.4555600000000002</v>
      </c>
      <c r="O74" s="117">
        <f>N74+C74</f>
        <v>7.5155599999999998</v>
      </c>
      <c r="P74" s="118">
        <f t="shared" si="37"/>
        <v>10446628.4</v>
      </c>
      <c r="Q74" s="74">
        <f t="shared" ref="Q74:Q80" si="41">(C74+D74+L74)*1390000*10.5%</f>
        <v>689672.12999999989</v>
      </c>
      <c r="R74" s="118">
        <f>P74-Q74</f>
        <v>9756956.2699999996</v>
      </c>
      <c r="S74" s="75">
        <f t="shared" si="39"/>
        <v>65683.06</v>
      </c>
      <c r="T74" s="76">
        <f t="shared" si="40"/>
        <v>9691273.209999999</v>
      </c>
      <c r="U74" s="82" t="s">
        <v>111</v>
      </c>
      <c r="V74" s="160"/>
      <c r="W74" s="160"/>
      <c r="X74" s="160"/>
      <c r="Y74" s="160"/>
      <c r="Z74" s="160"/>
      <c r="AA74" s="160"/>
      <c r="AB74" s="160"/>
      <c r="AC74" s="160"/>
      <c r="AD74" s="160"/>
      <c r="AE74" s="160"/>
      <c r="AF74" s="160"/>
      <c r="AG74" s="160"/>
      <c r="AH74" s="160"/>
      <c r="AI74" s="160"/>
      <c r="AJ74" s="160"/>
      <c r="AK74" s="160"/>
      <c r="AL74" s="160"/>
      <c r="AM74" s="160"/>
      <c r="AN74" s="160"/>
      <c r="AO74" s="14"/>
      <c r="AP74" s="14"/>
      <c r="AQ74" s="14"/>
      <c r="AR74" s="14"/>
      <c r="AS74" s="14"/>
      <c r="AT74" s="14"/>
      <c r="AU74" s="14"/>
      <c r="AV74" s="14"/>
      <c r="AW74" s="14"/>
      <c r="AX74" s="14"/>
      <c r="AY74" s="14"/>
      <c r="AZ74" s="14"/>
      <c r="BA74" s="14"/>
      <c r="BB74" s="14"/>
      <c r="BC74" s="14"/>
      <c r="BD74" s="14"/>
      <c r="BE74" s="14"/>
      <c r="BF74" s="14"/>
      <c r="BG74" s="14"/>
      <c r="BH74" s="14"/>
    </row>
    <row r="75" spans="1:60" s="15" customFormat="1" ht="15.75" customHeight="1" x14ac:dyDescent="0.2">
      <c r="A75" s="64">
        <v>3</v>
      </c>
      <c r="B75" s="65" t="s">
        <v>112</v>
      </c>
      <c r="C75" s="66">
        <v>4.0599999999999996</v>
      </c>
      <c r="D75" s="67"/>
      <c r="E75" s="67">
        <v>0.3</v>
      </c>
      <c r="F75" s="67">
        <v>0.1</v>
      </c>
      <c r="G75" s="68"/>
      <c r="H75" s="67"/>
      <c r="I75" s="67">
        <v>40</v>
      </c>
      <c r="J75" s="69">
        <f t="shared" si="34"/>
        <v>1.8026399999999998</v>
      </c>
      <c r="K75" s="70">
        <v>11</v>
      </c>
      <c r="L75" s="69">
        <f>C75*K75/100</f>
        <v>0.44659999999999994</v>
      </c>
      <c r="M75" s="80"/>
      <c r="N75" s="73">
        <f t="shared" si="35"/>
        <v>2.6492399999999998</v>
      </c>
      <c r="O75" s="73">
        <f t="shared" si="36"/>
        <v>6.7092399999999994</v>
      </c>
      <c r="P75" s="74">
        <f t="shared" si="37"/>
        <v>9325843.5999999996</v>
      </c>
      <c r="Q75" s="74">
        <f t="shared" si="41"/>
        <v>657738.27</v>
      </c>
      <c r="R75" s="74">
        <f t="shared" si="38"/>
        <v>8668105.3300000001</v>
      </c>
      <c r="S75" s="75">
        <f t="shared" si="39"/>
        <v>62641.74</v>
      </c>
      <c r="T75" s="76">
        <f t="shared" si="40"/>
        <v>8605463.5899999999</v>
      </c>
      <c r="U75" s="63"/>
      <c r="V75" s="160"/>
      <c r="W75" s="160"/>
      <c r="X75" s="160"/>
      <c r="Y75" s="160"/>
      <c r="Z75" s="160"/>
      <c r="AA75" s="160"/>
      <c r="AB75" s="160"/>
      <c r="AC75" s="160"/>
      <c r="AD75" s="160"/>
      <c r="AE75" s="160"/>
      <c r="AF75" s="160"/>
      <c r="AG75" s="160"/>
      <c r="AH75" s="160"/>
      <c r="AI75" s="160"/>
      <c r="AJ75" s="160"/>
      <c r="AK75" s="160"/>
      <c r="AL75" s="160"/>
      <c r="AM75" s="160"/>
      <c r="AN75" s="160"/>
      <c r="AO75" s="14"/>
      <c r="AP75" s="14"/>
      <c r="AQ75" s="14"/>
      <c r="AR75" s="14"/>
      <c r="AS75" s="14"/>
      <c r="AT75" s="14"/>
      <c r="AU75" s="14"/>
      <c r="AV75" s="14"/>
      <c r="AW75" s="14"/>
      <c r="AX75" s="14"/>
      <c r="AY75" s="14"/>
      <c r="AZ75" s="14"/>
      <c r="BA75" s="14"/>
      <c r="BB75" s="14"/>
      <c r="BC75" s="14"/>
      <c r="BD75" s="14"/>
      <c r="BE75" s="14"/>
      <c r="BF75" s="14"/>
      <c r="BG75" s="14"/>
      <c r="BH75" s="14"/>
    </row>
    <row r="76" spans="1:60" s="15" customFormat="1" ht="15.75" customHeight="1" x14ac:dyDescent="0.2">
      <c r="A76" s="109">
        <v>4</v>
      </c>
      <c r="B76" s="65" t="s">
        <v>113</v>
      </c>
      <c r="C76" s="67">
        <v>4.0599999999999996</v>
      </c>
      <c r="D76" s="67"/>
      <c r="E76" s="67">
        <v>0.3</v>
      </c>
      <c r="F76" s="67">
        <v>0.1</v>
      </c>
      <c r="G76" s="68">
        <v>0.2</v>
      </c>
      <c r="H76" s="67"/>
      <c r="I76" s="78">
        <v>40</v>
      </c>
      <c r="J76" s="69">
        <f t="shared" si="34"/>
        <v>1.7539199999999997</v>
      </c>
      <c r="K76" s="70">
        <v>8</v>
      </c>
      <c r="L76" s="69">
        <f>C76*K76/100</f>
        <v>0.32479999999999998</v>
      </c>
      <c r="M76" s="80"/>
      <c r="N76" s="73">
        <f t="shared" si="35"/>
        <v>2.6787199999999993</v>
      </c>
      <c r="O76" s="73">
        <f t="shared" si="36"/>
        <v>6.7387199999999989</v>
      </c>
      <c r="P76" s="74">
        <f t="shared" si="37"/>
        <v>9366820.7999999989</v>
      </c>
      <c r="Q76" s="74">
        <f t="shared" si="41"/>
        <v>639961.55999999982</v>
      </c>
      <c r="R76" s="74">
        <f t="shared" si="38"/>
        <v>8726859.2399999984</v>
      </c>
      <c r="S76" s="75">
        <f t="shared" si="39"/>
        <v>60948.719999999994</v>
      </c>
      <c r="T76" s="76">
        <f t="shared" si="40"/>
        <v>8665910.5199999977</v>
      </c>
      <c r="U76" s="50" t="s">
        <v>210</v>
      </c>
      <c r="V76" s="160"/>
      <c r="W76" s="160"/>
      <c r="X76" s="160"/>
      <c r="Y76" s="160"/>
      <c r="Z76" s="160"/>
      <c r="AA76" s="160"/>
      <c r="AB76" s="160"/>
      <c r="AC76" s="160"/>
      <c r="AD76" s="160"/>
      <c r="AE76" s="160"/>
      <c r="AF76" s="160"/>
      <c r="AG76" s="160"/>
      <c r="AH76" s="160"/>
      <c r="AI76" s="160"/>
      <c r="AJ76" s="160"/>
      <c r="AK76" s="160"/>
      <c r="AL76" s="160"/>
      <c r="AM76" s="160"/>
      <c r="AN76" s="160"/>
      <c r="AO76" s="14"/>
      <c r="AP76" s="14"/>
      <c r="AQ76" s="14"/>
      <c r="AR76" s="14"/>
      <c r="AS76" s="14"/>
      <c r="AT76" s="14"/>
      <c r="AU76" s="14"/>
      <c r="AV76" s="14"/>
      <c r="AW76" s="14"/>
      <c r="AX76" s="14"/>
      <c r="AY76" s="14"/>
      <c r="AZ76" s="14"/>
      <c r="BA76" s="14"/>
      <c r="BB76" s="14"/>
      <c r="BC76" s="14"/>
      <c r="BD76" s="14"/>
      <c r="BE76" s="14"/>
      <c r="BF76" s="14"/>
      <c r="BG76" s="14"/>
      <c r="BH76" s="14"/>
    </row>
    <row r="77" spans="1:60" s="15" customFormat="1" ht="15.75" customHeight="1" x14ac:dyDescent="0.2">
      <c r="A77" s="64">
        <v>5</v>
      </c>
      <c r="B77" s="178" t="s">
        <v>114</v>
      </c>
      <c r="C77" s="67">
        <v>2.86</v>
      </c>
      <c r="D77" s="78"/>
      <c r="E77" s="78">
        <v>0.3</v>
      </c>
      <c r="F77" s="67">
        <v>0.1</v>
      </c>
      <c r="G77" s="68">
        <v>0.2</v>
      </c>
      <c r="H77" s="67"/>
      <c r="I77" s="78">
        <v>40</v>
      </c>
      <c r="J77" s="69">
        <f t="shared" si="34"/>
        <v>1.1439999999999999</v>
      </c>
      <c r="K77" s="70"/>
      <c r="L77" s="66"/>
      <c r="M77" s="80"/>
      <c r="N77" s="73">
        <f t="shared" si="35"/>
        <v>1.744</v>
      </c>
      <c r="O77" s="73">
        <f t="shared" si="36"/>
        <v>4.6040000000000001</v>
      </c>
      <c r="P77" s="74">
        <f t="shared" si="37"/>
        <v>6399560</v>
      </c>
      <c r="Q77" s="74">
        <f t="shared" si="41"/>
        <v>417417</v>
      </c>
      <c r="R77" s="74">
        <f t="shared" si="38"/>
        <v>5982143</v>
      </c>
      <c r="S77" s="75">
        <f t="shared" si="39"/>
        <v>39754</v>
      </c>
      <c r="T77" s="76">
        <f t="shared" si="40"/>
        <v>5942389</v>
      </c>
      <c r="U77" s="50" t="s">
        <v>210</v>
      </c>
      <c r="V77" s="160"/>
      <c r="W77" s="160"/>
      <c r="X77" s="160"/>
      <c r="Y77" s="160"/>
      <c r="Z77" s="160"/>
      <c r="AA77" s="160"/>
      <c r="AB77" s="160"/>
      <c r="AC77" s="160"/>
      <c r="AD77" s="160"/>
      <c r="AE77" s="160"/>
      <c r="AF77" s="160"/>
      <c r="AG77" s="160"/>
      <c r="AH77" s="160"/>
      <c r="AI77" s="160"/>
      <c r="AJ77" s="160"/>
      <c r="AK77" s="160"/>
      <c r="AL77" s="160"/>
      <c r="AM77" s="160"/>
      <c r="AN77" s="160"/>
      <c r="AO77" s="14"/>
      <c r="AP77" s="14"/>
      <c r="AQ77" s="14"/>
      <c r="AR77" s="14"/>
      <c r="AS77" s="14"/>
      <c r="AT77" s="14"/>
      <c r="AU77" s="14"/>
      <c r="AV77" s="14"/>
      <c r="AW77" s="14"/>
      <c r="AX77" s="14"/>
      <c r="AY77" s="14"/>
      <c r="AZ77" s="14"/>
      <c r="BA77" s="14"/>
      <c r="BB77" s="14"/>
      <c r="BC77" s="14"/>
      <c r="BD77" s="14"/>
      <c r="BE77" s="14"/>
      <c r="BF77" s="14"/>
      <c r="BG77" s="14"/>
      <c r="BH77" s="14"/>
    </row>
    <row r="78" spans="1:60" s="15" customFormat="1" ht="15.75" customHeight="1" x14ac:dyDescent="0.2">
      <c r="A78" s="109">
        <v>6</v>
      </c>
      <c r="B78" s="77" t="s">
        <v>115</v>
      </c>
      <c r="C78" s="66">
        <v>4.0599999999999996</v>
      </c>
      <c r="D78" s="67"/>
      <c r="E78" s="67">
        <v>0.3</v>
      </c>
      <c r="F78" s="79"/>
      <c r="G78" s="68">
        <v>0.2</v>
      </c>
      <c r="H78" s="80">
        <v>0.4</v>
      </c>
      <c r="I78" s="78">
        <v>40</v>
      </c>
      <c r="J78" s="69">
        <f t="shared" si="34"/>
        <v>1.77016</v>
      </c>
      <c r="K78" s="215">
        <v>9</v>
      </c>
      <c r="L78" s="69">
        <f>C78*K78/100</f>
        <v>0.3654</v>
      </c>
      <c r="M78" s="67"/>
      <c r="N78" s="73">
        <f t="shared" si="35"/>
        <v>3.0355600000000003</v>
      </c>
      <c r="O78" s="73">
        <f t="shared" si="36"/>
        <v>7.0955599999999999</v>
      </c>
      <c r="P78" s="74">
        <f t="shared" si="37"/>
        <v>9862828.4000000004</v>
      </c>
      <c r="Q78" s="74">
        <f t="shared" si="41"/>
        <v>645887.13</v>
      </c>
      <c r="R78" s="74">
        <f t="shared" si="38"/>
        <v>9216941.2699999996</v>
      </c>
      <c r="S78" s="75">
        <f t="shared" si="39"/>
        <v>61513.06</v>
      </c>
      <c r="T78" s="76">
        <f t="shared" si="40"/>
        <v>9155428.209999999</v>
      </c>
      <c r="U78" s="82" t="s">
        <v>32</v>
      </c>
      <c r="V78" s="160"/>
      <c r="W78" s="160"/>
      <c r="X78" s="160"/>
      <c r="Y78" s="160"/>
      <c r="Z78" s="160"/>
      <c r="AA78" s="160"/>
      <c r="AB78" s="160"/>
      <c r="AC78" s="160"/>
      <c r="AD78" s="160"/>
      <c r="AE78" s="160"/>
      <c r="AF78" s="160"/>
      <c r="AG78" s="160"/>
      <c r="AH78" s="160"/>
      <c r="AI78" s="160"/>
      <c r="AJ78" s="160"/>
      <c r="AK78" s="160"/>
      <c r="AL78" s="160"/>
      <c r="AM78" s="160"/>
      <c r="AN78" s="160"/>
      <c r="AO78" s="14"/>
      <c r="AP78" s="14"/>
      <c r="AQ78" s="14"/>
      <c r="AR78" s="14"/>
      <c r="AS78" s="14"/>
      <c r="AT78" s="14"/>
      <c r="AU78" s="14"/>
      <c r="AV78" s="14"/>
      <c r="AW78" s="14"/>
      <c r="AX78" s="14"/>
      <c r="AY78" s="14"/>
      <c r="AZ78" s="14"/>
      <c r="BA78" s="14"/>
      <c r="BB78" s="14"/>
      <c r="BC78" s="14"/>
      <c r="BD78" s="14"/>
      <c r="BE78" s="14"/>
      <c r="BF78" s="14"/>
      <c r="BG78" s="14"/>
      <c r="BH78" s="14"/>
    </row>
    <row r="79" spans="1:60" s="15" customFormat="1" ht="15.75" customHeight="1" x14ac:dyDescent="0.2">
      <c r="A79" s="64">
        <v>7</v>
      </c>
      <c r="B79" s="77" t="s">
        <v>116</v>
      </c>
      <c r="C79" s="170">
        <v>4.0599999999999996</v>
      </c>
      <c r="D79" s="78"/>
      <c r="E79" s="78">
        <v>0.3</v>
      </c>
      <c r="F79" s="79"/>
      <c r="G79" s="68">
        <v>0.2</v>
      </c>
      <c r="H79" s="72">
        <v>0.4</v>
      </c>
      <c r="I79" s="67">
        <v>40</v>
      </c>
      <c r="J79" s="69">
        <f t="shared" si="34"/>
        <v>1.7214399999999999</v>
      </c>
      <c r="K79" s="215">
        <v>6</v>
      </c>
      <c r="L79" s="69">
        <f>C79*K79/100</f>
        <v>0.24359999999999998</v>
      </c>
      <c r="M79" s="78"/>
      <c r="N79" s="73">
        <f t="shared" si="35"/>
        <v>2.8650399999999996</v>
      </c>
      <c r="O79" s="73">
        <f t="shared" si="36"/>
        <v>6.9250399999999992</v>
      </c>
      <c r="P79" s="74">
        <f t="shared" si="37"/>
        <v>9625805.5999999996</v>
      </c>
      <c r="Q79" s="74">
        <f t="shared" si="41"/>
        <v>628110.41999999993</v>
      </c>
      <c r="R79" s="74">
        <f t="shared" si="38"/>
        <v>8997695.1799999997</v>
      </c>
      <c r="S79" s="75">
        <f t="shared" si="39"/>
        <v>59820.039999999994</v>
      </c>
      <c r="T79" s="76">
        <f t="shared" si="40"/>
        <v>8937875.1400000006</v>
      </c>
      <c r="U79" s="82" t="s">
        <v>32</v>
      </c>
      <c r="V79" s="160"/>
      <c r="W79" s="160"/>
      <c r="X79" s="160"/>
      <c r="Y79" s="160"/>
      <c r="Z79" s="160"/>
      <c r="AA79" s="160"/>
      <c r="AB79" s="160"/>
      <c r="AC79" s="160"/>
      <c r="AD79" s="160"/>
      <c r="AE79" s="160"/>
      <c r="AF79" s="160"/>
      <c r="AG79" s="160"/>
      <c r="AH79" s="160"/>
      <c r="AI79" s="160"/>
      <c r="AJ79" s="160"/>
      <c r="AK79" s="160"/>
      <c r="AL79" s="160"/>
      <c r="AM79" s="160"/>
      <c r="AN79" s="160"/>
      <c r="AO79" s="14"/>
      <c r="AP79" s="14"/>
      <c r="AQ79" s="14"/>
      <c r="AR79" s="14"/>
      <c r="AS79" s="14"/>
      <c r="AT79" s="14"/>
      <c r="AU79" s="14"/>
      <c r="AV79" s="14"/>
      <c r="AW79" s="14"/>
      <c r="AX79" s="14"/>
      <c r="AY79" s="14"/>
      <c r="AZ79" s="14"/>
      <c r="BA79" s="14"/>
      <c r="BB79" s="14"/>
      <c r="BC79" s="14"/>
      <c r="BD79" s="14"/>
      <c r="BE79" s="14"/>
      <c r="BF79" s="14"/>
      <c r="BG79" s="14"/>
      <c r="BH79" s="14"/>
    </row>
    <row r="80" spans="1:60" s="15" customFormat="1" ht="15.75" customHeight="1" x14ac:dyDescent="0.2">
      <c r="A80" s="109">
        <v>8</v>
      </c>
      <c r="B80" s="77" t="s">
        <v>117</v>
      </c>
      <c r="C80" s="67">
        <v>2.86</v>
      </c>
      <c r="D80" s="78"/>
      <c r="E80" s="67">
        <v>0.3</v>
      </c>
      <c r="F80" s="79"/>
      <c r="G80" s="68">
        <v>0.2</v>
      </c>
      <c r="H80" s="72">
        <v>0.4</v>
      </c>
      <c r="I80" s="78">
        <v>40</v>
      </c>
      <c r="J80" s="69">
        <f t="shared" si="34"/>
        <v>1.1439999999999999</v>
      </c>
      <c r="K80" s="81"/>
      <c r="L80" s="71"/>
      <c r="M80" s="78"/>
      <c r="N80" s="92">
        <f t="shared" si="35"/>
        <v>2.0439999999999996</v>
      </c>
      <c r="O80" s="73">
        <f t="shared" si="36"/>
        <v>4.9039999999999999</v>
      </c>
      <c r="P80" s="74">
        <f t="shared" si="37"/>
        <v>6816560</v>
      </c>
      <c r="Q80" s="74">
        <f t="shared" si="41"/>
        <v>417417</v>
      </c>
      <c r="R80" s="74">
        <f t="shared" si="38"/>
        <v>6399143</v>
      </c>
      <c r="S80" s="94">
        <f t="shared" si="39"/>
        <v>39754</v>
      </c>
      <c r="T80" s="95">
        <f t="shared" si="40"/>
        <v>6359389</v>
      </c>
      <c r="U80" s="82" t="s">
        <v>32</v>
      </c>
      <c r="V80" s="160"/>
      <c r="W80" s="160"/>
      <c r="X80" s="160"/>
      <c r="Y80" s="160"/>
      <c r="Z80" s="160"/>
      <c r="AA80" s="160"/>
      <c r="AB80" s="160"/>
      <c r="AC80" s="160"/>
      <c r="AD80" s="160"/>
      <c r="AE80" s="160"/>
      <c r="AF80" s="160"/>
      <c r="AG80" s="160"/>
      <c r="AH80" s="160"/>
      <c r="AI80" s="160"/>
      <c r="AJ80" s="160"/>
      <c r="AK80" s="160"/>
      <c r="AL80" s="160"/>
      <c r="AM80" s="160"/>
      <c r="AN80" s="160"/>
      <c r="AO80" s="14"/>
      <c r="AP80" s="14"/>
      <c r="AQ80" s="14"/>
      <c r="AR80" s="14"/>
      <c r="AS80" s="14"/>
      <c r="AT80" s="14"/>
      <c r="AU80" s="14"/>
      <c r="AV80" s="14"/>
      <c r="AW80" s="14"/>
      <c r="AX80" s="14"/>
      <c r="AY80" s="14"/>
      <c r="AZ80" s="14"/>
      <c r="BA80" s="14"/>
      <c r="BB80" s="14"/>
      <c r="BC80" s="14"/>
      <c r="BD80" s="14"/>
      <c r="BE80" s="14"/>
      <c r="BF80" s="14"/>
      <c r="BG80" s="14"/>
      <c r="BH80" s="14"/>
    </row>
    <row r="81" spans="1:60" s="15" customFormat="1" ht="15.75" customHeight="1" x14ac:dyDescent="0.2">
      <c r="A81" s="216" t="s">
        <v>118</v>
      </c>
      <c r="B81" s="199" t="s">
        <v>119</v>
      </c>
      <c r="C81" s="200"/>
      <c r="D81" s="100"/>
      <c r="E81" s="100"/>
      <c r="F81" s="100"/>
      <c r="G81" s="100"/>
      <c r="H81" s="100"/>
      <c r="I81" s="100"/>
      <c r="J81" s="201"/>
      <c r="K81" s="202"/>
      <c r="L81" s="201"/>
      <c r="M81" s="203"/>
      <c r="N81" s="204"/>
      <c r="O81" s="204"/>
      <c r="P81" s="106"/>
      <c r="Q81" s="106"/>
      <c r="R81" s="106"/>
      <c r="S81" s="107"/>
      <c r="T81" s="205"/>
      <c r="U81" s="63"/>
      <c r="V81" s="160"/>
      <c r="W81" s="160"/>
      <c r="X81" s="160"/>
      <c r="Y81" s="160"/>
      <c r="Z81" s="160"/>
      <c r="AA81" s="160"/>
      <c r="AB81" s="160"/>
      <c r="AC81" s="160"/>
      <c r="AD81" s="160"/>
      <c r="AE81" s="160"/>
      <c r="AF81" s="160"/>
      <c r="AG81" s="160"/>
      <c r="AH81" s="160"/>
      <c r="AI81" s="160"/>
      <c r="AJ81" s="160"/>
      <c r="AK81" s="160"/>
      <c r="AL81" s="160"/>
      <c r="AM81" s="160"/>
      <c r="AN81" s="160"/>
      <c r="AO81" s="14"/>
      <c r="AP81" s="14"/>
      <c r="AQ81" s="14"/>
      <c r="AR81" s="14"/>
      <c r="AS81" s="14"/>
      <c r="AT81" s="14"/>
      <c r="AU81" s="14"/>
      <c r="AV81" s="14"/>
      <c r="AW81" s="14"/>
      <c r="AX81" s="14"/>
      <c r="AY81" s="14"/>
      <c r="AZ81" s="14"/>
      <c r="BA81" s="14"/>
      <c r="BB81" s="14"/>
      <c r="BC81" s="14"/>
      <c r="BD81" s="14"/>
      <c r="BE81" s="14"/>
      <c r="BF81" s="14"/>
      <c r="BG81" s="14"/>
      <c r="BH81" s="14"/>
    </row>
    <row r="82" spans="1:60" s="15" customFormat="1" ht="15.75" customHeight="1" x14ac:dyDescent="0.2">
      <c r="A82" s="217">
        <v>1</v>
      </c>
      <c r="B82" s="52" t="s">
        <v>120</v>
      </c>
      <c r="C82" s="53">
        <v>4.6500000000000004</v>
      </c>
      <c r="D82" s="53">
        <v>0.4</v>
      </c>
      <c r="E82" s="53">
        <v>0.3</v>
      </c>
      <c r="F82" s="53"/>
      <c r="G82" s="54"/>
      <c r="H82" s="53"/>
      <c r="I82" s="53">
        <v>40</v>
      </c>
      <c r="J82" s="55">
        <f t="shared" ref="J82:J89" si="42">(C82+D82+L82)*I82/100</f>
        <v>2.0200000000000005</v>
      </c>
      <c r="K82" s="56"/>
      <c r="L82" s="57"/>
      <c r="M82" s="218"/>
      <c r="N82" s="59">
        <f t="shared" ref="N82:N89" si="43">(D82+E82+F82+H82+G82+J82+L82+M82)</f>
        <v>2.7200000000000006</v>
      </c>
      <c r="O82" s="219">
        <f t="shared" ref="O82:O89" si="44">N82+C82</f>
        <v>7.370000000000001</v>
      </c>
      <c r="P82" s="60">
        <f t="shared" ref="P82:P89" si="45">O82*1390000</f>
        <v>10244300.000000002</v>
      </c>
      <c r="Q82" s="74">
        <f t="shared" ref="Q82:Q89" si="46">(C82+D82+L82)*1390000*10.5%</f>
        <v>737047.50000000012</v>
      </c>
      <c r="R82" s="60">
        <f t="shared" ref="R82:R89" si="47">P82-Q82</f>
        <v>9507252.5000000019</v>
      </c>
      <c r="S82" s="61">
        <f t="shared" ref="S82:S89" si="48">(C82+D82+L82)*1390000*1%</f>
        <v>70195.000000000015</v>
      </c>
      <c r="T82" s="62">
        <f t="shared" ref="T82:T89" si="49">R82-S82</f>
        <v>9437057.5000000019</v>
      </c>
      <c r="U82" s="63"/>
      <c r="V82" s="160"/>
      <c r="W82" s="160"/>
      <c r="X82" s="160"/>
      <c r="Y82" s="160"/>
      <c r="Z82" s="160"/>
      <c r="AA82" s="160"/>
      <c r="AB82" s="160"/>
      <c r="AC82" s="160"/>
      <c r="AD82" s="160"/>
      <c r="AE82" s="160"/>
      <c r="AF82" s="160"/>
      <c r="AG82" s="160"/>
      <c r="AH82" s="160"/>
      <c r="AI82" s="160"/>
      <c r="AJ82" s="160"/>
      <c r="AK82" s="160"/>
      <c r="AL82" s="160"/>
      <c r="AM82" s="160"/>
      <c r="AN82" s="160"/>
      <c r="AO82" s="14"/>
      <c r="AP82" s="14"/>
      <c r="AQ82" s="14"/>
      <c r="AR82" s="14"/>
      <c r="AS82" s="14"/>
      <c r="AT82" s="14"/>
      <c r="AU82" s="14"/>
      <c r="AV82" s="14"/>
      <c r="AW82" s="14"/>
      <c r="AX82" s="14"/>
      <c r="AY82" s="14"/>
      <c r="AZ82" s="14"/>
      <c r="BA82" s="14"/>
      <c r="BB82" s="14"/>
      <c r="BC82" s="14"/>
      <c r="BD82" s="14"/>
      <c r="BE82" s="14"/>
      <c r="BF82" s="14"/>
      <c r="BG82" s="14"/>
      <c r="BH82" s="14"/>
    </row>
    <row r="83" spans="1:60" s="15" customFormat="1" ht="15.75" customHeight="1" x14ac:dyDescent="0.2">
      <c r="A83" s="220">
        <v>2</v>
      </c>
      <c r="B83" s="65" t="s">
        <v>121</v>
      </c>
      <c r="C83" s="66">
        <v>4.0599999999999996</v>
      </c>
      <c r="D83" s="67">
        <v>0.3</v>
      </c>
      <c r="E83" s="78">
        <v>0.3</v>
      </c>
      <c r="F83" s="67"/>
      <c r="G83" s="68"/>
      <c r="H83" s="67"/>
      <c r="I83" s="67">
        <v>40</v>
      </c>
      <c r="J83" s="69">
        <f t="shared" si="42"/>
        <v>1.8901599999999998</v>
      </c>
      <c r="K83" s="70">
        <v>9</v>
      </c>
      <c r="L83" s="69">
        <f>C83*K83/100</f>
        <v>0.3654</v>
      </c>
      <c r="M83" s="221"/>
      <c r="N83" s="73">
        <f t="shared" si="43"/>
        <v>2.8555600000000001</v>
      </c>
      <c r="O83" s="222">
        <f t="shared" si="44"/>
        <v>6.9155599999999993</v>
      </c>
      <c r="P83" s="74">
        <f t="shared" si="45"/>
        <v>9612628.3999999985</v>
      </c>
      <c r="Q83" s="74">
        <f t="shared" si="46"/>
        <v>689672.12999999989</v>
      </c>
      <c r="R83" s="74">
        <f t="shared" si="47"/>
        <v>8922956.2699999996</v>
      </c>
      <c r="S83" s="75">
        <f t="shared" si="48"/>
        <v>65683.06</v>
      </c>
      <c r="T83" s="76">
        <f t="shared" si="49"/>
        <v>8857273.209999999</v>
      </c>
      <c r="U83" s="63"/>
      <c r="V83" s="160"/>
      <c r="W83" s="160"/>
      <c r="X83" s="160"/>
      <c r="Y83" s="160"/>
      <c r="Z83" s="160"/>
      <c r="AA83" s="160"/>
      <c r="AB83" s="160"/>
      <c r="AC83" s="160"/>
      <c r="AD83" s="160"/>
      <c r="AE83" s="160"/>
      <c r="AF83" s="160"/>
      <c r="AG83" s="160"/>
      <c r="AH83" s="160"/>
      <c r="AI83" s="160"/>
      <c r="AJ83" s="160"/>
      <c r="AK83" s="160"/>
      <c r="AL83" s="160"/>
      <c r="AM83" s="160"/>
      <c r="AN83" s="160"/>
      <c r="AO83" s="14"/>
      <c r="AP83" s="14"/>
      <c r="AQ83" s="14"/>
      <c r="AR83" s="14"/>
      <c r="AS83" s="14"/>
      <c r="AT83" s="14"/>
      <c r="AU83" s="14"/>
      <c r="AV83" s="14"/>
      <c r="AW83" s="14"/>
      <c r="AX83" s="14"/>
      <c r="AY83" s="14"/>
      <c r="AZ83" s="14"/>
      <c r="BA83" s="14"/>
      <c r="BB83" s="14"/>
      <c r="BC83" s="14"/>
      <c r="BD83" s="14"/>
      <c r="BE83" s="14"/>
      <c r="BF83" s="14"/>
      <c r="BG83" s="14"/>
      <c r="BH83" s="14"/>
    </row>
    <row r="84" spans="1:60" s="15" customFormat="1" ht="15.75" customHeight="1" x14ac:dyDescent="0.2">
      <c r="A84" s="220">
        <v>3</v>
      </c>
      <c r="B84" s="65" t="s">
        <v>122</v>
      </c>
      <c r="C84" s="66">
        <v>3.26</v>
      </c>
      <c r="D84" s="67">
        <v>0.3</v>
      </c>
      <c r="E84" s="67">
        <v>0.3</v>
      </c>
      <c r="F84" s="67"/>
      <c r="G84" s="68"/>
      <c r="H84" s="67"/>
      <c r="I84" s="78">
        <v>40</v>
      </c>
      <c r="J84" s="69">
        <f>(C84+D84+L84)*I84/100</f>
        <v>1.4239999999999997</v>
      </c>
      <c r="K84" s="70"/>
      <c r="L84" s="69"/>
      <c r="M84" s="221"/>
      <c r="N84" s="73">
        <f t="shared" si="43"/>
        <v>2.0239999999999996</v>
      </c>
      <c r="O84" s="222">
        <f>N84+C84</f>
        <v>5.2839999999999989</v>
      </c>
      <c r="P84" s="74">
        <f>O84*1390000</f>
        <v>7344759.9999999981</v>
      </c>
      <c r="Q84" s="74">
        <f t="shared" si="46"/>
        <v>519581.99999999988</v>
      </c>
      <c r="R84" s="74">
        <f>P84-Q84</f>
        <v>6825177.9999999981</v>
      </c>
      <c r="S84" s="75">
        <f t="shared" si="48"/>
        <v>49483.999999999993</v>
      </c>
      <c r="T84" s="76">
        <f t="shared" si="49"/>
        <v>6775693.9999999981</v>
      </c>
      <c r="U84" s="63"/>
      <c r="V84" s="160"/>
      <c r="W84" s="160"/>
      <c r="X84" s="160"/>
      <c r="Y84" s="160"/>
      <c r="Z84" s="160"/>
      <c r="AA84" s="160"/>
      <c r="AB84" s="160"/>
      <c r="AC84" s="160"/>
      <c r="AD84" s="160"/>
      <c r="AE84" s="160"/>
      <c r="AF84" s="160"/>
      <c r="AG84" s="160"/>
      <c r="AH84" s="160"/>
      <c r="AI84" s="160"/>
      <c r="AJ84" s="160"/>
      <c r="AK84" s="160"/>
      <c r="AL84" s="160"/>
      <c r="AM84" s="160"/>
      <c r="AN84" s="160"/>
      <c r="AO84" s="14"/>
      <c r="AP84" s="14"/>
      <c r="AQ84" s="14"/>
      <c r="AR84" s="14"/>
      <c r="AS84" s="14"/>
      <c r="AT84" s="14"/>
      <c r="AU84" s="14"/>
      <c r="AV84" s="14"/>
      <c r="AW84" s="14"/>
      <c r="AX84" s="14"/>
      <c r="AY84" s="14"/>
      <c r="AZ84" s="14"/>
      <c r="BA84" s="14"/>
      <c r="BB84" s="14"/>
      <c r="BC84" s="14"/>
      <c r="BD84" s="14"/>
      <c r="BE84" s="14"/>
      <c r="BF84" s="14"/>
      <c r="BG84" s="14"/>
      <c r="BH84" s="14"/>
    </row>
    <row r="85" spans="1:60" s="15" customFormat="1" ht="15.75" customHeight="1" x14ac:dyDescent="0.2">
      <c r="A85" s="220">
        <v>4</v>
      </c>
      <c r="B85" s="65" t="s">
        <v>123</v>
      </c>
      <c r="C85" s="67">
        <v>2.67</v>
      </c>
      <c r="D85" s="67"/>
      <c r="E85" s="78">
        <v>0.3</v>
      </c>
      <c r="F85" s="67"/>
      <c r="G85" s="68"/>
      <c r="H85" s="67"/>
      <c r="I85" s="67">
        <v>40</v>
      </c>
      <c r="J85" s="69">
        <f t="shared" si="42"/>
        <v>1.0680000000000001</v>
      </c>
      <c r="K85" s="70"/>
      <c r="L85" s="69"/>
      <c r="M85" s="221"/>
      <c r="N85" s="73">
        <f t="shared" si="43"/>
        <v>1.3680000000000001</v>
      </c>
      <c r="O85" s="222">
        <f t="shared" si="44"/>
        <v>4.0380000000000003</v>
      </c>
      <c r="P85" s="74">
        <f t="shared" si="45"/>
        <v>5612820</v>
      </c>
      <c r="Q85" s="74">
        <f t="shared" si="46"/>
        <v>389686.5</v>
      </c>
      <c r="R85" s="74">
        <f t="shared" si="47"/>
        <v>5223133.5</v>
      </c>
      <c r="S85" s="75">
        <f t="shared" si="48"/>
        <v>37113</v>
      </c>
      <c r="T85" s="76">
        <f t="shared" si="49"/>
        <v>5186020.5</v>
      </c>
      <c r="U85" s="63"/>
      <c r="V85" s="160"/>
      <c r="W85" s="160"/>
      <c r="X85" s="160"/>
      <c r="Y85" s="160"/>
      <c r="Z85" s="160"/>
      <c r="AA85" s="160"/>
      <c r="AB85" s="160"/>
      <c r="AC85" s="160"/>
      <c r="AD85" s="160"/>
      <c r="AE85" s="160"/>
      <c r="AF85" s="160"/>
      <c r="AG85" s="160"/>
      <c r="AH85" s="160"/>
      <c r="AI85" s="160"/>
      <c r="AJ85" s="160"/>
      <c r="AK85" s="160"/>
      <c r="AL85" s="160"/>
      <c r="AM85" s="160"/>
      <c r="AN85" s="160"/>
      <c r="AO85" s="14"/>
      <c r="AP85" s="14"/>
      <c r="AQ85" s="14"/>
      <c r="AR85" s="14"/>
      <c r="AS85" s="14"/>
      <c r="AT85" s="14"/>
      <c r="AU85" s="14"/>
      <c r="AV85" s="14"/>
      <c r="AW85" s="14"/>
      <c r="AX85" s="14"/>
      <c r="AY85" s="14"/>
      <c r="AZ85" s="14"/>
      <c r="BA85" s="14"/>
      <c r="BB85" s="14"/>
      <c r="BC85" s="14"/>
      <c r="BD85" s="14"/>
      <c r="BE85" s="14"/>
      <c r="BF85" s="14"/>
      <c r="BG85" s="14"/>
      <c r="BH85" s="14"/>
    </row>
    <row r="86" spans="1:60" s="15" customFormat="1" ht="15.75" customHeight="1" x14ac:dyDescent="0.2">
      <c r="A86" s="220">
        <v>5</v>
      </c>
      <c r="B86" s="65" t="s">
        <v>124</v>
      </c>
      <c r="C86" s="67">
        <v>4.0599999999999996</v>
      </c>
      <c r="D86" s="67"/>
      <c r="E86" s="78">
        <v>0.3</v>
      </c>
      <c r="F86" s="67"/>
      <c r="G86" s="68">
        <v>0.2</v>
      </c>
      <c r="H86" s="67"/>
      <c r="I86" s="67">
        <v>40</v>
      </c>
      <c r="J86" s="69">
        <f t="shared" si="42"/>
        <v>1.6239999999999997</v>
      </c>
      <c r="K86" s="70"/>
      <c r="L86" s="66"/>
      <c r="M86" s="221"/>
      <c r="N86" s="73">
        <f t="shared" si="43"/>
        <v>2.1239999999999997</v>
      </c>
      <c r="O86" s="222">
        <f t="shared" si="44"/>
        <v>6.1839999999999993</v>
      </c>
      <c r="P86" s="74">
        <f t="shared" si="45"/>
        <v>8595759.9999999981</v>
      </c>
      <c r="Q86" s="74">
        <f t="shared" si="46"/>
        <v>592556.99999999988</v>
      </c>
      <c r="R86" s="74">
        <f t="shared" si="47"/>
        <v>8003202.9999999981</v>
      </c>
      <c r="S86" s="75">
        <f t="shared" si="48"/>
        <v>56433.999999999993</v>
      </c>
      <c r="T86" s="76">
        <f t="shared" si="49"/>
        <v>7946768.9999999981</v>
      </c>
      <c r="U86" s="63"/>
      <c r="V86" s="160"/>
      <c r="W86" s="160"/>
      <c r="X86" s="160"/>
      <c r="Y86" s="160"/>
      <c r="Z86" s="160"/>
      <c r="AA86" s="160"/>
      <c r="AB86" s="160"/>
      <c r="AC86" s="160"/>
      <c r="AD86" s="160"/>
      <c r="AE86" s="160"/>
      <c r="AF86" s="160"/>
      <c r="AG86" s="160"/>
      <c r="AH86" s="160"/>
      <c r="AI86" s="160"/>
      <c r="AJ86" s="160"/>
      <c r="AK86" s="160"/>
      <c r="AL86" s="160"/>
      <c r="AM86" s="160"/>
      <c r="AN86" s="160"/>
      <c r="AO86" s="14"/>
      <c r="AP86" s="14"/>
      <c r="AQ86" s="14"/>
      <c r="AR86" s="14"/>
      <c r="AS86" s="14"/>
      <c r="AT86" s="14"/>
      <c r="AU86" s="14"/>
      <c r="AV86" s="14"/>
      <c r="AW86" s="14"/>
      <c r="AX86" s="14"/>
      <c r="AY86" s="14"/>
      <c r="AZ86" s="14"/>
      <c r="BA86" s="14"/>
      <c r="BB86" s="14"/>
      <c r="BC86" s="14"/>
      <c r="BD86" s="14"/>
      <c r="BE86" s="14"/>
      <c r="BF86" s="14"/>
      <c r="BG86" s="14"/>
      <c r="BH86" s="14"/>
    </row>
    <row r="87" spans="1:60" s="15" customFormat="1" ht="15.75" customHeight="1" x14ac:dyDescent="0.2">
      <c r="A87" s="220">
        <v>6</v>
      </c>
      <c r="B87" s="65" t="s">
        <v>125</v>
      </c>
      <c r="C87" s="66">
        <v>2.2599999999999998</v>
      </c>
      <c r="D87" s="67"/>
      <c r="E87" s="67">
        <v>0.3</v>
      </c>
      <c r="F87" s="67"/>
      <c r="G87" s="68"/>
      <c r="H87" s="67"/>
      <c r="I87" s="67">
        <v>40</v>
      </c>
      <c r="J87" s="69">
        <f t="shared" si="42"/>
        <v>0.90399999999999991</v>
      </c>
      <c r="K87" s="70"/>
      <c r="L87" s="69"/>
      <c r="M87" s="221"/>
      <c r="N87" s="73">
        <f t="shared" si="43"/>
        <v>1.204</v>
      </c>
      <c r="O87" s="222">
        <f t="shared" si="44"/>
        <v>3.4639999999999995</v>
      </c>
      <c r="P87" s="74">
        <f t="shared" si="45"/>
        <v>4814959.9999999991</v>
      </c>
      <c r="Q87" s="74">
        <f t="shared" si="46"/>
        <v>329846.99999999994</v>
      </c>
      <c r="R87" s="74">
        <f t="shared" si="47"/>
        <v>4485112.9999999991</v>
      </c>
      <c r="S87" s="75">
        <f t="shared" si="48"/>
        <v>31413.999999999996</v>
      </c>
      <c r="T87" s="76">
        <f t="shared" si="49"/>
        <v>4453698.9999999991</v>
      </c>
      <c r="U87" s="63"/>
      <c r="V87" s="160"/>
      <c r="W87" s="160"/>
      <c r="X87" s="160"/>
      <c r="Y87" s="160"/>
      <c r="Z87" s="160"/>
      <c r="AA87" s="160"/>
      <c r="AB87" s="160"/>
      <c r="AC87" s="160"/>
      <c r="AD87" s="160"/>
      <c r="AE87" s="160"/>
      <c r="AF87" s="160"/>
      <c r="AG87" s="160"/>
      <c r="AH87" s="160"/>
      <c r="AI87" s="160"/>
      <c r="AJ87" s="160"/>
      <c r="AK87" s="160"/>
      <c r="AL87" s="160"/>
      <c r="AM87" s="160"/>
      <c r="AN87" s="160"/>
      <c r="AO87" s="14"/>
      <c r="AP87" s="14"/>
      <c r="AQ87" s="14"/>
      <c r="AR87" s="14"/>
      <c r="AS87" s="14"/>
      <c r="AT87" s="14"/>
      <c r="AU87" s="14"/>
      <c r="AV87" s="14"/>
      <c r="AW87" s="14"/>
      <c r="AX87" s="14"/>
      <c r="AY87" s="14"/>
      <c r="AZ87" s="14"/>
      <c r="BA87" s="14"/>
      <c r="BB87" s="14"/>
      <c r="BC87" s="14"/>
      <c r="BD87" s="14"/>
      <c r="BE87" s="14"/>
      <c r="BF87" s="14"/>
      <c r="BG87" s="14"/>
      <c r="BH87" s="14"/>
    </row>
    <row r="88" spans="1:60" s="15" customFormat="1" ht="15.75" customHeight="1" x14ac:dyDescent="0.2">
      <c r="A88" s="220">
        <v>7</v>
      </c>
      <c r="B88" s="65" t="s">
        <v>126</v>
      </c>
      <c r="C88" s="67">
        <v>2.66</v>
      </c>
      <c r="D88" s="67"/>
      <c r="E88" s="78">
        <v>0.3</v>
      </c>
      <c r="F88" s="67"/>
      <c r="G88" s="68"/>
      <c r="H88" s="67"/>
      <c r="I88" s="67">
        <v>40</v>
      </c>
      <c r="J88" s="69">
        <f t="shared" si="42"/>
        <v>1.0640000000000001</v>
      </c>
      <c r="K88" s="70"/>
      <c r="L88" s="66"/>
      <c r="M88" s="221"/>
      <c r="N88" s="73">
        <f t="shared" si="43"/>
        <v>1.3640000000000001</v>
      </c>
      <c r="O88" s="222">
        <f t="shared" si="44"/>
        <v>4.024</v>
      </c>
      <c r="P88" s="74">
        <f t="shared" si="45"/>
        <v>5593360</v>
      </c>
      <c r="Q88" s="74">
        <f t="shared" si="46"/>
        <v>388227</v>
      </c>
      <c r="R88" s="74">
        <f t="shared" si="47"/>
        <v>5205133</v>
      </c>
      <c r="S88" s="75">
        <f t="shared" si="48"/>
        <v>36974</v>
      </c>
      <c r="T88" s="76">
        <f t="shared" si="49"/>
        <v>5168159</v>
      </c>
      <c r="U88" s="63"/>
      <c r="V88" s="160"/>
      <c r="W88" s="160"/>
      <c r="X88" s="160"/>
      <c r="Y88" s="160"/>
      <c r="Z88" s="160"/>
      <c r="AA88" s="160"/>
      <c r="AB88" s="160"/>
      <c r="AC88" s="160"/>
      <c r="AD88" s="160"/>
      <c r="AE88" s="160"/>
      <c r="AF88" s="160"/>
      <c r="AG88" s="160"/>
      <c r="AH88" s="160"/>
      <c r="AI88" s="160"/>
      <c r="AJ88" s="160"/>
      <c r="AK88" s="160"/>
      <c r="AL88" s="160"/>
      <c r="AM88" s="160"/>
      <c r="AN88" s="160"/>
      <c r="AO88" s="14"/>
      <c r="AP88" s="14"/>
      <c r="AQ88" s="14"/>
      <c r="AR88" s="14"/>
      <c r="AS88" s="14"/>
      <c r="AT88" s="14"/>
      <c r="AU88" s="14"/>
      <c r="AV88" s="14"/>
      <c r="AW88" s="14"/>
      <c r="AX88" s="14"/>
      <c r="AY88" s="14"/>
      <c r="AZ88" s="14"/>
      <c r="BA88" s="14"/>
      <c r="BB88" s="14"/>
      <c r="BC88" s="14"/>
      <c r="BD88" s="14"/>
      <c r="BE88" s="14"/>
      <c r="BF88" s="14"/>
      <c r="BG88" s="14"/>
      <c r="BH88" s="14"/>
    </row>
    <row r="89" spans="1:60" s="15" customFormat="1" ht="15.75" customHeight="1" x14ac:dyDescent="0.2">
      <c r="A89" s="223">
        <v>8</v>
      </c>
      <c r="B89" s="84" t="s">
        <v>127</v>
      </c>
      <c r="C89" s="146">
        <v>3.86</v>
      </c>
      <c r="D89" s="85"/>
      <c r="E89" s="86">
        <v>0.3</v>
      </c>
      <c r="F89" s="85"/>
      <c r="G89" s="87"/>
      <c r="H89" s="85"/>
      <c r="I89" s="86">
        <v>40</v>
      </c>
      <c r="J89" s="88">
        <f t="shared" si="42"/>
        <v>1.544</v>
      </c>
      <c r="K89" s="89"/>
      <c r="L89" s="88"/>
      <c r="M89" s="224"/>
      <c r="N89" s="92">
        <f t="shared" si="43"/>
        <v>1.8440000000000001</v>
      </c>
      <c r="O89" s="225">
        <f t="shared" si="44"/>
        <v>5.7039999999999997</v>
      </c>
      <c r="P89" s="93">
        <f t="shared" si="45"/>
        <v>7928560</v>
      </c>
      <c r="Q89" s="74">
        <f t="shared" si="46"/>
        <v>563367</v>
      </c>
      <c r="R89" s="93">
        <f t="shared" si="47"/>
        <v>7365193</v>
      </c>
      <c r="S89" s="94">
        <f t="shared" si="48"/>
        <v>53654</v>
      </c>
      <c r="T89" s="95">
        <f t="shared" si="49"/>
        <v>7311539</v>
      </c>
      <c r="U89" s="63"/>
      <c r="V89" s="160"/>
      <c r="W89" s="160"/>
      <c r="X89" s="160"/>
      <c r="Y89" s="160"/>
      <c r="Z89" s="160"/>
      <c r="AA89" s="160"/>
      <c r="AB89" s="160"/>
      <c r="AC89" s="160"/>
      <c r="AD89" s="160"/>
      <c r="AE89" s="160"/>
      <c r="AF89" s="160"/>
      <c r="AG89" s="160"/>
      <c r="AH89" s="160"/>
      <c r="AI89" s="160"/>
      <c r="AJ89" s="160"/>
      <c r="AK89" s="160"/>
      <c r="AL89" s="160"/>
      <c r="AM89" s="160"/>
      <c r="AN89" s="160"/>
      <c r="AO89" s="14"/>
      <c r="AP89" s="14"/>
      <c r="AQ89" s="14"/>
      <c r="AR89" s="14"/>
      <c r="AS89" s="14"/>
      <c r="AT89" s="14"/>
      <c r="AU89" s="14"/>
      <c r="AV89" s="14"/>
      <c r="AW89" s="14"/>
      <c r="AX89" s="14"/>
      <c r="AY89" s="14"/>
      <c r="AZ89" s="14"/>
      <c r="BA89" s="14"/>
      <c r="BB89" s="14"/>
      <c r="BC89" s="14"/>
      <c r="BD89" s="14"/>
      <c r="BE89" s="14"/>
      <c r="BF89" s="14"/>
      <c r="BG89" s="14"/>
      <c r="BH89" s="14"/>
    </row>
    <row r="90" spans="1:60" s="15" customFormat="1" ht="15.75" customHeight="1" x14ac:dyDescent="0.2">
      <c r="A90" s="216" t="s">
        <v>128</v>
      </c>
      <c r="B90" s="97" t="s">
        <v>129</v>
      </c>
      <c r="C90" s="133"/>
      <c r="D90" s="98"/>
      <c r="E90" s="99"/>
      <c r="F90" s="98"/>
      <c r="G90" s="100"/>
      <c r="H90" s="98"/>
      <c r="I90" s="99"/>
      <c r="J90" s="101"/>
      <c r="K90" s="102"/>
      <c r="L90" s="101"/>
      <c r="M90" s="134"/>
      <c r="N90" s="105"/>
      <c r="O90" s="105"/>
      <c r="P90" s="106"/>
      <c r="Q90" s="106"/>
      <c r="R90" s="106"/>
      <c r="S90" s="107"/>
      <c r="T90" s="205"/>
      <c r="U90" s="63"/>
      <c r="V90" s="160"/>
      <c r="W90" s="160"/>
      <c r="X90" s="160"/>
      <c r="Y90" s="160"/>
      <c r="Z90" s="160"/>
      <c r="AA90" s="160"/>
      <c r="AB90" s="160"/>
      <c r="AC90" s="160"/>
      <c r="AD90" s="160"/>
      <c r="AE90" s="160"/>
      <c r="AF90" s="160"/>
      <c r="AG90" s="160"/>
      <c r="AH90" s="160"/>
      <c r="AI90" s="160"/>
      <c r="AJ90" s="160"/>
      <c r="AK90" s="160"/>
      <c r="AL90" s="160"/>
      <c r="AM90" s="160"/>
      <c r="AN90" s="160"/>
      <c r="AO90" s="14"/>
      <c r="AP90" s="14"/>
      <c r="AQ90" s="14"/>
      <c r="AR90" s="14"/>
      <c r="AS90" s="14"/>
      <c r="AT90" s="14"/>
      <c r="AU90" s="14"/>
      <c r="AV90" s="14"/>
      <c r="AW90" s="14"/>
      <c r="AX90" s="14"/>
      <c r="AY90" s="14"/>
      <c r="AZ90" s="14"/>
      <c r="BA90" s="14"/>
      <c r="BB90" s="14"/>
      <c r="BC90" s="14"/>
      <c r="BD90" s="14"/>
      <c r="BE90" s="14"/>
      <c r="BF90" s="14"/>
      <c r="BG90" s="14"/>
      <c r="BH90" s="14"/>
    </row>
    <row r="91" spans="1:60" ht="15.75" customHeight="1" x14ac:dyDescent="0.2">
      <c r="A91" s="51">
        <v>1</v>
      </c>
      <c r="B91" s="52" t="s">
        <v>130</v>
      </c>
      <c r="C91" s="57">
        <v>4.6500000000000004</v>
      </c>
      <c r="D91" s="53">
        <v>0.4</v>
      </c>
      <c r="E91" s="53">
        <v>0.3</v>
      </c>
      <c r="F91" s="53"/>
      <c r="G91" s="54"/>
      <c r="H91" s="53"/>
      <c r="I91" s="131">
        <v>70</v>
      </c>
      <c r="J91" s="55">
        <f t="shared" ref="J91:J102" si="50">(C91+D91+L91)*I91/100</f>
        <v>3.5350000000000006</v>
      </c>
      <c r="K91" s="56"/>
      <c r="L91" s="55"/>
      <c r="M91" s="58">
        <v>0.3</v>
      </c>
      <c r="N91" s="59">
        <f t="shared" ref="N91:N104" si="51">(D91+E91+F91+H91+G91+J91+L91+M91)</f>
        <v>4.5350000000000001</v>
      </c>
      <c r="O91" s="59">
        <f t="shared" ref="O91:O102" si="52">N91+C91</f>
        <v>9.1850000000000005</v>
      </c>
      <c r="P91" s="60">
        <f t="shared" ref="P91:P102" si="53">O91*1390000</f>
        <v>12767150</v>
      </c>
      <c r="Q91" s="74">
        <f t="shared" ref="Q91:Q104" si="54">(C91+D91+L91)*1390000*10.5%</f>
        <v>737047.50000000012</v>
      </c>
      <c r="R91" s="60">
        <f t="shared" ref="R91:R102" si="55">P91-Q91</f>
        <v>12030102.5</v>
      </c>
      <c r="S91" s="61">
        <f t="shared" ref="S91:S104" si="56">(C91+D91+L91)*1390000*1%</f>
        <v>70195.000000000015</v>
      </c>
      <c r="T91" s="62">
        <f t="shared" ref="T91:T104" si="57">R91-S91</f>
        <v>11959907.5</v>
      </c>
      <c r="U91" s="63"/>
    </row>
    <row r="92" spans="1:60" ht="15.75" customHeight="1" x14ac:dyDescent="0.2">
      <c r="A92" s="64">
        <v>2</v>
      </c>
      <c r="B92" s="65" t="s">
        <v>131</v>
      </c>
      <c r="C92" s="66">
        <v>3</v>
      </c>
      <c r="D92" s="67">
        <v>0.3</v>
      </c>
      <c r="E92" s="78">
        <v>0.3</v>
      </c>
      <c r="F92" s="67"/>
      <c r="G92" s="68"/>
      <c r="H92" s="67"/>
      <c r="I92" s="67">
        <v>50</v>
      </c>
      <c r="J92" s="69">
        <f t="shared" si="50"/>
        <v>1.65</v>
      </c>
      <c r="K92" s="70"/>
      <c r="L92" s="69"/>
      <c r="M92" s="80"/>
      <c r="N92" s="73">
        <f t="shared" si="51"/>
        <v>2.25</v>
      </c>
      <c r="O92" s="73">
        <f t="shared" si="52"/>
        <v>5.25</v>
      </c>
      <c r="P92" s="74">
        <f t="shared" si="53"/>
        <v>7297500</v>
      </c>
      <c r="Q92" s="74">
        <f t="shared" si="54"/>
        <v>481635</v>
      </c>
      <c r="R92" s="74">
        <f t="shared" si="55"/>
        <v>6815865</v>
      </c>
      <c r="S92" s="75">
        <f t="shared" si="56"/>
        <v>45870</v>
      </c>
      <c r="T92" s="76">
        <f t="shared" si="57"/>
        <v>6769995</v>
      </c>
      <c r="U92" s="63"/>
    </row>
    <row r="93" spans="1:60" ht="15.75" customHeight="1" x14ac:dyDescent="0.2">
      <c r="A93" s="64">
        <v>3</v>
      </c>
      <c r="B93" s="65" t="s">
        <v>132</v>
      </c>
      <c r="C93" s="66">
        <v>3</v>
      </c>
      <c r="D93" s="67"/>
      <c r="E93" s="78">
        <v>0.3</v>
      </c>
      <c r="F93" s="67"/>
      <c r="G93" s="68"/>
      <c r="H93" s="67"/>
      <c r="I93" s="67">
        <v>60</v>
      </c>
      <c r="J93" s="69">
        <f t="shared" si="50"/>
        <v>1.8</v>
      </c>
      <c r="K93" s="70"/>
      <c r="L93" s="69"/>
      <c r="M93" s="80"/>
      <c r="N93" s="73">
        <f t="shared" si="51"/>
        <v>2.1</v>
      </c>
      <c r="O93" s="73">
        <f t="shared" si="52"/>
        <v>5.0999999999999996</v>
      </c>
      <c r="P93" s="74">
        <f t="shared" si="53"/>
        <v>7088999.9999999991</v>
      </c>
      <c r="Q93" s="74">
        <f t="shared" si="54"/>
        <v>437850</v>
      </c>
      <c r="R93" s="74">
        <f t="shared" si="55"/>
        <v>6651149.9999999991</v>
      </c>
      <c r="S93" s="75">
        <f t="shared" si="56"/>
        <v>41700</v>
      </c>
      <c r="T93" s="76">
        <f t="shared" si="57"/>
        <v>6609449.9999999991</v>
      </c>
      <c r="U93" s="63"/>
    </row>
    <row r="94" spans="1:60" ht="15.75" customHeight="1" x14ac:dyDescent="0.2">
      <c r="A94" s="64">
        <v>4</v>
      </c>
      <c r="B94" s="65" t="s">
        <v>133</v>
      </c>
      <c r="C94" s="171"/>
      <c r="D94" s="171"/>
      <c r="E94" s="78"/>
      <c r="F94" s="171"/>
      <c r="G94" s="171"/>
      <c r="H94" s="171"/>
      <c r="I94" s="171">
        <v>40</v>
      </c>
      <c r="J94" s="172">
        <f t="shared" si="50"/>
        <v>0</v>
      </c>
      <c r="K94" s="173"/>
      <c r="L94" s="71"/>
      <c r="M94" s="72"/>
      <c r="N94" s="73">
        <f t="shared" si="51"/>
        <v>0</v>
      </c>
      <c r="O94" s="73">
        <f t="shared" si="52"/>
        <v>0</v>
      </c>
      <c r="P94" s="74">
        <f t="shared" si="53"/>
        <v>0</v>
      </c>
      <c r="Q94" s="74">
        <f t="shared" si="54"/>
        <v>0</v>
      </c>
      <c r="R94" s="74">
        <f t="shared" si="55"/>
        <v>0</v>
      </c>
      <c r="S94" s="75">
        <f t="shared" si="56"/>
        <v>0</v>
      </c>
      <c r="T94" s="76">
        <f t="shared" si="57"/>
        <v>0</v>
      </c>
      <c r="U94" s="82" t="s">
        <v>134</v>
      </c>
    </row>
    <row r="95" spans="1:60" ht="15.75" customHeight="1" x14ac:dyDescent="0.2">
      <c r="A95" s="64">
        <v>5</v>
      </c>
      <c r="B95" s="65" t="s">
        <v>135</v>
      </c>
      <c r="C95" s="171">
        <v>2.06</v>
      </c>
      <c r="D95" s="171"/>
      <c r="E95" s="78">
        <v>0.3</v>
      </c>
      <c r="F95" s="171"/>
      <c r="G95" s="171"/>
      <c r="H95" s="171"/>
      <c r="I95" s="171">
        <v>40</v>
      </c>
      <c r="J95" s="172">
        <f t="shared" si="50"/>
        <v>0.82400000000000007</v>
      </c>
      <c r="K95" s="173"/>
      <c r="L95" s="71"/>
      <c r="M95" s="72"/>
      <c r="N95" s="73">
        <f t="shared" si="51"/>
        <v>1.1240000000000001</v>
      </c>
      <c r="O95" s="73">
        <f t="shared" si="52"/>
        <v>3.1840000000000002</v>
      </c>
      <c r="P95" s="74">
        <f t="shared" si="53"/>
        <v>4425760</v>
      </c>
      <c r="Q95" s="74">
        <f t="shared" si="54"/>
        <v>300657</v>
      </c>
      <c r="R95" s="74">
        <f t="shared" si="55"/>
        <v>4125103</v>
      </c>
      <c r="S95" s="75">
        <f t="shared" si="56"/>
        <v>28634</v>
      </c>
      <c r="T95" s="76">
        <f t="shared" si="57"/>
        <v>4096469</v>
      </c>
      <c r="U95" s="63"/>
    </row>
    <row r="96" spans="1:60" ht="15.75" customHeight="1" x14ac:dyDescent="0.2">
      <c r="A96" s="64">
        <v>6</v>
      </c>
      <c r="B96" s="65" t="s">
        <v>136</v>
      </c>
      <c r="C96" s="170">
        <v>2.46</v>
      </c>
      <c r="D96" s="171"/>
      <c r="E96" s="78"/>
      <c r="F96" s="171"/>
      <c r="G96" s="171"/>
      <c r="H96" s="171"/>
      <c r="I96" s="171"/>
      <c r="J96" s="172">
        <f t="shared" si="50"/>
        <v>0</v>
      </c>
      <c r="K96" s="173"/>
      <c r="L96" s="69"/>
      <c r="M96" s="80"/>
      <c r="N96" s="73">
        <f t="shared" si="51"/>
        <v>0</v>
      </c>
      <c r="O96" s="73">
        <f t="shared" si="52"/>
        <v>2.46</v>
      </c>
      <c r="P96" s="74">
        <f t="shared" si="53"/>
        <v>3419400</v>
      </c>
      <c r="Q96" s="74">
        <f t="shared" si="54"/>
        <v>359037</v>
      </c>
      <c r="R96" s="74">
        <f t="shared" si="55"/>
        <v>3060363</v>
      </c>
      <c r="S96" s="75">
        <f t="shared" si="56"/>
        <v>34194</v>
      </c>
      <c r="T96" s="76">
        <f t="shared" si="57"/>
        <v>3026169</v>
      </c>
      <c r="U96" s="82" t="s">
        <v>60</v>
      </c>
    </row>
    <row r="97" spans="1:70" ht="15.75" customHeight="1" x14ac:dyDescent="0.2">
      <c r="A97" s="64">
        <v>7</v>
      </c>
      <c r="B97" s="65" t="s">
        <v>137</v>
      </c>
      <c r="C97" s="171">
        <v>2.46</v>
      </c>
      <c r="D97" s="171"/>
      <c r="E97" s="78"/>
      <c r="F97" s="171"/>
      <c r="G97" s="171"/>
      <c r="H97" s="171"/>
      <c r="I97" s="171"/>
      <c r="J97" s="172">
        <f t="shared" si="50"/>
        <v>0</v>
      </c>
      <c r="K97" s="173"/>
      <c r="L97" s="172"/>
      <c r="M97" s="174"/>
      <c r="N97" s="73">
        <f t="shared" si="51"/>
        <v>0</v>
      </c>
      <c r="O97" s="143">
        <f t="shared" si="52"/>
        <v>2.46</v>
      </c>
      <c r="P97" s="74">
        <f t="shared" si="53"/>
        <v>3419400</v>
      </c>
      <c r="Q97" s="74">
        <f t="shared" si="54"/>
        <v>359037</v>
      </c>
      <c r="R97" s="144">
        <f t="shared" si="55"/>
        <v>3060363</v>
      </c>
      <c r="S97" s="75">
        <f t="shared" si="56"/>
        <v>34194</v>
      </c>
      <c r="T97" s="76">
        <f t="shared" si="57"/>
        <v>3026169</v>
      </c>
      <c r="U97" s="82" t="s">
        <v>60</v>
      </c>
    </row>
    <row r="98" spans="1:70" ht="15.75" customHeight="1" x14ac:dyDescent="0.2">
      <c r="A98" s="64">
        <v>8</v>
      </c>
      <c r="B98" s="65" t="s">
        <v>138</v>
      </c>
      <c r="C98" s="67">
        <v>2.66</v>
      </c>
      <c r="D98" s="67"/>
      <c r="E98" s="78">
        <v>0.3</v>
      </c>
      <c r="F98" s="67"/>
      <c r="G98" s="68"/>
      <c r="H98" s="67"/>
      <c r="I98" s="67">
        <v>40</v>
      </c>
      <c r="J98" s="69">
        <f t="shared" si="50"/>
        <v>1.0640000000000001</v>
      </c>
      <c r="K98" s="70"/>
      <c r="L98" s="66"/>
      <c r="M98" s="80"/>
      <c r="N98" s="73">
        <f t="shared" si="51"/>
        <v>1.3640000000000001</v>
      </c>
      <c r="O98" s="73">
        <f t="shared" si="52"/>
        <v>4.024</v>
      </c>
      <c r="P98" s="74">
        <f t="shared" si="53"/>
        <v>5593360</v>
      </c>
      <c r="Q98" s="74">
        <f t="shared" si="54"/>
        <v>388227</v>
      </c>
      <c r="R98" s="74">
        <f t="shared" si="55"/>
        <v>5205133</v>
      </c>
      <c r="S98" s="75">
        <f t="shared" si="56"/>
        <v>36974</v>
      </c>
      <c r="T98" s="76">
        <f t="shared" si="57"/>
        <v>5168159</v>
      </c>
      <c r="U98" s="63"/>
    </row>
    <row r="99" spans="1:70" ht="15.75" customHeight="1" x14ac:dyDescent="0.2">
      <c r="A99" s="64">
        <v>9</v>
      </c>
      <c r="B99" s="65" t="s">
        <v>139</v>
      </c>
      <c r="C99" s="66">
        <v>4.0599999999999996</v>
      </c>
      <c r="D99" s="67"/>
      <c r="E99" s="78">
        <v>0.3</v>
      </c>
      <c r="F99" s="67"/>
      <c r="G99" s="68"/>
      <c r="H99" s="67"/>
      <c r="I99" s="67">
        <v>40</v>
      </c>
      <c r="J99" s="69">
        <f t="shared" si="50"/>
        <v>1.7214399999999999</v>
      </c>
      <c r="K99" s="70">
        <v>6</v>
      </c>
      <c r="L99" s="69">
        <f>C99*K99/100</f>
        <v>0.24359999999999998</v>
      </c>
      <c r="M99" s="80"/>
      <c r="N99" s="73">
        <f t="shared" si="51"/>
        <v>2.2650399999999995</v>
      </c>
      <c r="O99" s="73">
        <f t="shared" si="52"/>
        <v>6.3250399999999996</v>
      </c>
      <c r="P99" s="74">
        <f t="shared" si="53"/>
        <v>8791805.5999999996</v>
      </c>
      <c r="Q99" s="74">
        <f t="shared" si="54"/>
        <v>628110.41999999993</v>
      </c>
      <c r="R99" s="74">
        <f t="shared" si="55"/>
        <v>8163695.1799999997</v>
      </c>
      <c r="S99" s="75">
        <f t="shared" si="56"/>
        <v>59820.039999999994</v>
      </c>
      <c r="T99" s="76">
        <f t="shared" si="57"/>
        <v>8103875.1399999997</v>
      </c>
      <c r="U99" s="63"/>
    </row>
    <row r="100" spans="1:70" ht="15.75" customHeight="1" x14ac:dyDescent="0.2">
      <c r="A100" s="64">
        <v>10</v>
      </c>
      <c r="B100" s="65" t="s">
        <v>140</v>
      </c>
      <c r="C100" s="66">
        <v>2.46</v>
      </c>
      <c r="D100" s="67"/>
      <c r="E100" s="67">
        <v>0.3</v>
      </c>
      <c r="F100" s="67"/>
      <c r="G100" s="183"/>
      <c r="H100" s="80"/>
      <c r="I100" s="78">
        <v>40</v>
      </c>
      <c r="J100" s="69">
        <f t="shared" si="50"/>
        <v>0.9840000000000001</v>
      </c>
      <c r="K100" s="70"/>
      <c r="L100" s="69"/>
      <c r="M100" s="80"/>
      <c r="N100" s="73">
        <f t="shared" si="51"/>
        <v>1.284</v>
      </c>
      <c r="O100" s="73">
        <f t="shared" si="52"/>
        <v>3.7439999999999998</v>
      </c>
      <c r="P100" s="74">
        <f t="shared" si="53"/>
        <v>5204160</v>
      </c>
      <c r="Q100" s="74">
        <f t="shared" si="54"/>
        <v>359037</v>
      </c>
      <c r="R100" s="74">
        <f t="shared" si="55"/>
        <v>4845123</v>
      </c>
      <c r="S100" s="75">
        <f t="shared" si="56"/>
        <v>34194</v>
      </c>
      <c r="T100" s="76">
        <f t="shared" si="57"/>
        <v>4810929</v>
      </c>
      <c r="U100" s="63"/>
    </row>
    <row r="101" spans="1:70" s="226" customFormat="1" ht="15.75" customHeight="1" x14ac:dyDescent="0.2">
      <c r="A101" s="64">
        <v>11</v>
      </c>
      <c r="B101" s="65" t="s">
        <v>141</v>
      </c>
      <c r="C101" s="66">
        <v>4.0599999999999996</v>
      </c>
      <c r="D101" s="67"/>
      <c r="E101" s="67">
        <v>0.3</v>
      </c>
      <c r="F101" s="67"/>
      <c r="G101" s="68"/>
      <c r="H101" s="67"/>
      <c r="I101" s="67">
        <v>40</v>
      </c>
      <c r="J101" s="69">
        <f t="shared" si="50"/>
        <v>1.77016</v>
      </c>
      <c r="K101" s="70">
        <v>9</v>
      </c>
      <c r="L101" s="69">
        <f>C101*K101/100</f>
        <v>0.3654</v>
      </c>
      <c r="M101" s="80"/>
      <c r="N101" s="73">
        <f t="shared" si="51"/>
        <v>2.4355600000000002</v>
      </c>
      <c r="O101" s="73">
        <f t="shared" si="52"/>
        <v>6.4955599999999993</v>
      </c>
      <c r="P101" s="74">
        <f t="shared" si="53"/>
        <v>9028828.3999999985</v>
      </c>
      <c r="Q101" s="74">
        <f t="shared" si="54"/>
        <v>645887.13</v>
      </c>
      <c r="R101" s="74">
        <f t="shared" si="55"/>
        <v>8382941.2699999986</v>
      </c>
      <c r="S101" s="75">
        <f t="shared" si="56"/>
        <v>61513.06</v>
      </c>
      <c r="T101" s="76">
        <f t="shared" si="57"/>
        <v>8321428.209999999</v>
      </c>
      <c r="U101" s="63"/>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5"/>
      <c r="BI101" s="15"/>
      <c r="BJ101" s="15"/>
      <c r="BK101" s="15"/>
      <c r="BL101" s="15"/>
      <c r="BM101" s="15"/>
      <c r="BN101" s="15"/>
      <c r="BO101" s="15"/>
      <c r="BP101" s="15"/>
      <c r="BQ101" s="15"/>
      <c r="BR101" s="15"/>
    </row>
    <row r="102" spans="1:70" s="228" customFormat="1" ht="15.75" customHeight="1" x14ac:dyDescent="0.2">
      <c r="A102" s="64">
        <v>12</v>
      </c>
      <c r="B102" s="65" t="s">
        <v>142</v>
      </c>
      <c r="C102" s="66">
        <v>4.32</v>
      </c>
      <c r="D102" s="67"/>
      <c r="E102" s="78">
        <v>0.3</v>
      </c>
      <c r="F102" s="67"/>
      <c r="G102" s="68"/>
      <c r="H102" s="67"/>
      <c r="I102" s="78">
        <v>40</v>
      </c>
      <c r="J102" s="69">
        <f t="shared" si="50"/>
        <v>1.7280000000000002</v>
      </c>
      <c r="K102" s="70"/>
      <c r="L102" s="71"/>
      <c r="M102" s="72"/>
      <c r="N102" s="73">
        <f t="shared" si="51"/>
        <v>2.028</v>
      </c>
      <c r="O102" s="73">
        <f t="shared" si="52"/>
        <v>6.3480000000000008</v>
      </c>
      <c r="P102" s="74">
        <f t="shared" si="53"/>
        <v>8823720.0000000019</v>
      </c>
      <c r="Q102" s="74">
        <f t="shared" si="54"/>
        <v>630504</v>
      </c>
      <c r="R102" s="74">
        <f t="shared" si="55"/>
        <v>8193216.0000000019</v>
      </c>
      <c r="S102" s="75">
        <f t="shared" si="56"/>
        <v>60048</v>
      </c>
      <c r="T102" s="76">
        <f t="shared" si="57"/>
        <v>8133168.0000000019</v>
      </c>
      <c r="U102" s="159"/>
      <c r="V102" s="227"/>
      <c r="W102" s="227"/>
      <c r="X102" s="227"/>
      <c r="Y102" s="227"/>
      <c r="Z102" s="227"/>
      <c r="AA102" s="227"/>
      <c r="AB102" s="227"/>
      <c r="AC102" s="227"/>
      <c r="AD102" s="227"/>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7"/>
      <c r="AZ102" s="227"/>
      <c r="BA102" s="227"/>
      <c r="BB102" s="227"/>
      <c r="BC102" s="227"/>
      <c r="BD102" s="227"/>
      <c r="BE102" s="227"/>
      <c r="BF102" s="227"/>
      <c r="BG102" s="227"/>
    </row>
    <row r="103" spans="1:70" s="228" customFormat="1" ht="15.75" customHeight="1" x14ac:dyDescent="0.2">
      <c r="A103" s="64">
        <v>13</v>
      </c>
      <c r="B103" s="77" t="s">
        <v>143</v>
      </c>
      <c r="C103" s="67">
        <v>2.86</v>
      </c>
      <c r="D103" s="67"/>
      <c r="E103" s="67">
        <v>0.3</v>
      </c>
      <c r="F103" s="79"/>
      <c r="G103" s="68"/>
      <c r="H103" s="80"/>
      <c r="I103" s="67">
        <v>40</v>
      </c>
      <c r="J103" s="69">
        <f>(C103+D103+L103)*I103/100</f>
        <v>1.1439999999999999</v>
      </c>
      <c r="K103" s="229"/>
      <c r="L103" s="69"/>
      <c r="M103" s="67"/>
      <c r="N103" s="73">
        <f t="shared" si="51"/>
        <v>1.444</v>
      </c>
      <c r="O103" s="73">
        <f>N103+C103</f>
        <v>4.3040000000000003</v>
      </c>
      <c r="P103" s="74">
        <f>O103*1390000</f>
        <v>5982560</v>
      </c>
      <c r="Q103" s="74">
        <f t="shared" si="54"/>
        <v>417417</v>
      </c>
      <c r="R103" s="74">
        <f>P103-Q103</f>
        <v>5565143</v>
      </c>
      <c r="S103" s="75">
        <f t="shared" si="56"/>
        <v>39754</v>
      </c>
      <c r="T103" s="76">
        <f t="shared" si="57"/>
        <v>5525389</v>
      </c>
      <c r="U103" s="82" t="s">
        <v>38</v>
      </c>
      <c r="V103" s="227"/>
      <c r="W103" s="227"/>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227"/>
      <c r="AT103" s="227"/>
      <c r="AU103" s="227"/>
      <c r="AV103" s="227"/>
      <c r="AW103" s="227"/>
      <c r="AX103" s="227"/>
      <c r="AY103" s="227"/>
      <c r="AZ103" s="227"/>
      <c r="BA103" s="227"/>
      <c r="BB103" s="227"/>
      <c r="BC103" s="227"/>
      <c r="BD103" s="227"/>
      <c r="BE103" s="227"/>
      <c r="BF103" s="227"/>
      <c r="BG103" s="227"/>
    </row>
    <row r="104" spans="1:70" s="228" customFormat="1" ht="15.75" customHeight="1" x14ac:dyDescent="0.2">
      <c r="A104" s="64">
        <v>14</v>
      </c>
      <c r="B104" s="77" t="s">
        <v>144</v>
      </c>
      <c r="C104" s="68">
        <v>4.0599999999999996</v>
      </c>
      <c r="D104" s="68"/>
      <c r="E104" s="68">
        <v>0.3</v>
      </c>
      <c r="F104" s="230"/>
      <c r="G104" s="68"/>
      <c r="H104" s="183"/>
      <c r="I104" s="68">
        <v>40</v>
      </c>
      <c r="J104" s="180">
        <f>(C104+D104+L104)*I104/100</f>
        <v>1.7214399999999999</v>
      </c>
      <c r="K104" s="215">
        <v>6</v>
      </c>
      <c r="L104" s="69">
        <f>C104*K104/100</f>
        <v>0.24359999999999998</v>
      </c>
      <c r="M104" s="68"/>
      <c r="N104" s="73">
        <f t="shared" si="51"/>
        <v>2.2650399999999995</v>
      </c>
      <c r="O104" s="179">
        <f>N104+C104</f>
        <v>6.3250399999999996</v>
      </c>
      <c r="P104" s="74">
        <f>O104*1390000</f>
        <v>8791805.5999999996</v>
      </c>
      <c r="Q104" s="74">
        <f t="shared" si="54"/>
        <v>628110.41999999993</v>
      </c>
      <c r="R104" s="74">
        <f>P104-Q104</f>
        <v>8163695.1799999997</v>
      </c>
      <c r="S104" s="94">
        <f t="shared" si="56"/>
        <v>59820.039999999994</v>
      </c>
      <c r="T104" s="95">
        <f t="shared" si="57"/>
        <v>8103875.1399999997</v>
      </c>
      <c r="U104" s="82" t="s">
        <v>38</v>
      </c>
      <c r="V104" s="227"/>
      <c r="W104" s="227"/>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70" s="233" customFormat="1" ht="15.75" customHeight="1" x14ac:dyDescent="0.2">
      <c r="A105" s="96" t="s">
        <v>145</v>
      </c>
      <c r="B105" s="97" t="s">
        <v>146</v>
      </c>
      <c r="C105" s="231"/>
      <c r="D105" s="231"/>
      <c r="E105" s="231"/>
      <c r="F105" s="231"/>
      <c r="G105" s="231"/>
      <c r="H105" s="231"/>
      <c r="I105" s="231"/>
      <c r="J105" s="231"/>
      <c r="K105" s="231"/>
      <c r="L105" s="231"/>
      <c r="M105" s="231"/>
      <c r="N105" s="231"/>
      <c r="O105" s="231"/>
      <c r="P105" s="106"/>
      <c r="Q105" s="106"/>
      <c r="R105" s="106"/>
      <c r="S105" s="107"/>
      <c r="T105" s="108"/>
      <c r="U105" s="63"/>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232"/>
      <c r="BG105" s="232"/>
    </row>
    <row r="106" spans="1:70" s="233" customFormat="1" ht="15.75" customHeight="1" x14ac:dyDescent="0.2">
      <c r="A106" s="130">
        <v>1</v>
      </c>
      <c r="B106" s="52" t="s">
        <v>147</v>
      </c>
      <c r="C106" s="57">
        <v>4.0599999999999996</v>
      </c>
      <c r="D106" s="53">
        <v>0.4</v>
      </c>
      <c r="E106" s="53">
        <v>0.3</v>
      </c>
      <c r="F106" s="53"/>
      <c r="G106" s="54">
        <v>0.3</v>
      </c>
      <c r="H106" s="53"/>
      <c r="I106" s="131">
        <v>70</v>
      </c>
      <c r="J106" s="55">
        <f t="shared" ref="J106:J116" si="58">(C106+D106+L106)*I106/100</f>
        <v>3.3209399999999998</v>
      </c>
      <c r="K106" s="56">
        <v>7</v>
      </c>
      <c r="L106" s="55">
        <f>C106*K106/100</f>
        <v>0.28420000000000001</v>
      </c>
      <c r="M106" s="58"/>
      <c r="N106" s="59">
        <f t="shared" ref="N106:N118" si="59">(D106+E106+F106+H106+G106+J106+L106+M106)</f>
        <v>4.6051400000000005</v>
      </c>
      <c r="O106" s="59">
        <f t="shared" ref="O106:O116" si="60">N106+C106</f>
        <v>8.665140000000001</v>
      </c>
      <c r="P106" s="60">
        <f t="shared" ref="P106:P116" si="61">O106*1390000</f>
        <v>12044544.600000001</v>
      </c>
      <c r="Q106" s="74">
        <f t="shared" ref="Q106:Q118" si="62">(C106+D106+L106)*1390000*10.5%</f>
        <v>692415.99</v>
      </c>
      <c r="R106" s="60">
        <f t="shared" ref="R106:R116" si="63">P106-Q106</f>
        <v>11352128.610000001</v>
      </c>
      <c r="S106" s="61">
        <f t="shared" ref="S106:S118" si="64">(C106+D106+L106)*1390000*1%</f>
        <v>65944.38</v>
      </c>
      <c r="T106" s="62">
        <f t="shared" ref="T106:T118" si="65">R106-S106</f>
        <v>11286184.23</v>
      </c>
      <c r="U106" s="63"/>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5"/>
      <c r="BI106" s="15"/>
      <c r="BJ106" s="15"/>
      <c r="BK106" s="15"/>
      <c r="BL106" s="15"/>
      <c r="BM106" s="15"/>
      <c r="BN106" s="15"/>
      <c r="BO106" s="15"/>
      <c r="BP106" s="15"/>
      <c r="BQ106" s="15"/>
      <c r="BR106" s="15"/>
    </row>
    <row r="107" spans="1:70" s="233" customFormat="1" ht="15.75" customHeight="1" x14ac:dyDescent="0.2">
      <c r="A107" s="132">
        <v>2</v>
      </c>
      <c r="B107" s="65" t="s">
        <v>148</v>
      </c>
      <c r="C107" s="66">
        <v>3.33</v>
      </c>
      <c r="D107" s="67">
        <v>0.3</v>
      </c>
      <c r="E107" s="78">
        <v>0.3</v>
      </c>
      <c r="F107" s="67"/>
      <c r="G107" s="68">
        <v>0.4</v>
      </c>
      <c r="H107" s="67"/>
      <c r="I107" s="78">
        <v>40</v>
      </c>
      <c r="J107" s="69">
        <f t="shared" si="58"/>
        <v>1.452</v>
      </c>
      <c r="K107" s="70"/>
      <c r="L107" s="69"/>
      <c r="M107" s="80"/>
      <c r="N107" s="73">
        <f t="shared" si="59"/>
        <v>2.452</v>
      </c>
      <c r="O107" s="73">
        <f t="shared" si="60"/>
        <v>5.782</v>
      </c>
      <c r="P107" s="74">
        <f t="shared" si="61"/>
        <v>8036980</v>
      </c>
      <c r="Q107" s="74">
        <f t="shared" si="62"/>
        <v>529798.5</v>
      </c>
      <c r="R107" s="74">
        <f t="shared" si="63"/>
        <v>7507181.5</v>
      </c>
      <c r="S107" s="75">
        <f t="shared" si="64"/>
        <v>50457</v>
      </c>
      <c r="T107" s="76">
        <f t="shared" si="65"/>
        <v>7456724.5</v>
      </c>
      <c r="U107" s="63"/>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5"/>
      <c r="BI107" s="15"/>
      <c r="BJ107" s="15"/>
      <c r="BK107" s="15"/>
      <c r="BL107" s="15"/>
      <c r="BM107" s="15"/>
      <c r="BN107" s="15"/>
      <c r="BO107" s="15"/>
      <c r="BP107" s="15"/>
      <c r="BQ107" s="15"/>
      <c r="BR107" s="15"/>
    </row>
    <row r="108" spans="1:70" s="233" customFormat="1" ht="15.75" customHeight="1" x14ac:dyDescent="0.2">
      <c r="A108" s="132">
        <v>3</v>
      </c>
      <c r="B108" s="142" t="s">
        <v>149</v>
      </c>
      <c r="C108" s="68">
        <v>2.67</v>
      </c>
      <c r="D108" s="68"/>
      <c r="E108" s="68">
        <v>0.3</v>
      </c>
      <c r="F108" s="68"/>
      <c r="G108" s="68"/>
      <c r="H108" s="68"/>
      <c r="I108" s="68">
        <v>40</v>
      </c>
      <c r="J108" s="180">
        <f t="shared" si="58"/>
        <v>1.0680000000000001</v>
      </c>
      <c r="K108" s="181"/>
      <c r="L108" s="182"/>
      <c r="M108" s="183"/>
      <c r="N108" s="73">
        <f t="shared" si="59"/>
        <v>1.3680000000000001</v>
      </c>
      <c r="O108" s="179">
        <f t="shared" si="60"/>
        <v>4.0380000000000003</v>
      </c>
      <c r="P108" s="74">
        <f t="shared" si="61"/>
        <v>5612820</v>
      </c>
      <c r="Q108" s="74">
        <f t="shared" si="62"/>
        <v>389686.5</v>
      </c>
      <c r="R108" s="74">
        <f t="shared" si="63"/>
        <v>5223133.5</v>
      </c>
      <c r="S108" s="75">
        <f t="shared" si="64"/>
        <v>37113</v>
      </c>
      <c r="T108" s="76">
        <f t="shared" si="65"/>
        <v>5186020.5</v>
      </c>
      <c r="U108" s="63"/>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5"/>
      <c r="BI108" s="15"/>
      <c r="BJ108" s="15"/>
      <c r="BK108" s="15"/>
      <c r="BL108" s="15"/>
      <c r="BM108" s="15"/>
      <c r="BN108" s="15"/>
      <c r="BO108" s="15"/>
      <c r="BP108" s="15"/>
      <c r="BQ108" s="15"/>
      <c r="BR108" s="15"/>
    </row>
    <row r="109" spans="1:70" s="233" customFormat="1" ht="15.75" customHeight="1" x14ac:dyDescent="0.2">
      <c r="A109" s="132">
        <v>4</v>
      </c>
      <c r="B109" s="65" t="s">
        <v>150</v>
      </c>
      <c r="C109" s="66">
        <v>3.12</v>
      </c>
      <c r="D109" s="67"/>
      <c r="E109" s="78">
        <v>0.3</v>
      </c>
      <c r="F109" s="67"/>
      <c r="G109" s="68">
        <v>0.4</v>
      </c>
      <c r="H109" s="67"/>
      <c r="I109" s="78">
        <v>40</v>
      </c>
      <c r="J109" s="69">
        <f t="shared" si="58"/>
        <v>1.2480000000000002</v>
      </c>
      <c r="K109" s="70"/>
      <c r="L109" s="69"/>
      <c r="M109" s="80"/>
      <c r="N109" s="73">
        <f t="shared" si="59"/>
        <v>1.9480000000000002</v>
      </c>
      <c r="O109" s="73">
        <f t="shared" si="60"/>
        <v>5.0680000000000005</v>
      </c>
      <c r="P109" s="74">
        <f t="shared" si="61"/>
        <v>7044520.0000000009</v>
      </c>
      <c r="Q109" s="74">
        <f t="shared" si="62"/>
        <v>455364</v>
      </c>
      <c r="R109" s="74">
        <f t="shared" si="63"/>
        <v>6589156.0000000009</v>
      </c>
      <c r="S109" s="75">
        <f t="shared" si="64"/>
        <v>43368</v>
      </c>
      <c r="T109" s="76">
        <f t="shared" si="65"/>
        <v>6545788.0000000009</v>
      </c>
      <c r="U109" s="63"/>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5"/>
      <c r="BI109" s="15"/>
      <c r="BJ109" s="15"/>
      <c r="BK109" s="15"/>
      <c r="BL109" s="15"/>
      <c r="BM109" s="15"/>
      <c r="BN109" s="15"/>
      <c r="BO109" s="15"/>
      <c r="BP109" s="15"/>
      <c r="BQ109" s="15"/>
      <c r="BR109" s="15"/>
    </row>
    <row r="110" spans="1:70" s="233" customFormat="1" ht="15.75" customHeight="1" x14ac:dyDescent="0.2">
      <c r="A110" s="132">
        <v>5</v>
      </c>
      <c r="B110" s="65" t="s">
        <v>151</v>
      </c>
      <c r="C110" s="67">
        <v>4.0599999999999996</v>
      </c>
      <c r="D110" s="67"/>
      <c r="E110" s="78">
        <v>0.3</v>
      </c>
      <c r="F110" s="67"/>
      <c r="G110" s="68">
        <v>0.3</v>
      </c>
      <c r="H110" s="67"/>
      <c r="I110" s="67">
        <v>70</v>
      </c>
      <c r="J110" s="69">
        <f t="shared" si="58"/>
        <v>3.0693599999999996</v>
      </c>
      <c r="K110" s="70">
        <v>8</v>
      </c>
      <c r="L110" s="69">
        <f>C110*K110/100</f>
        <v>0.32479999999999998</v>
      </c>
      <c r="M110" s="80"/>
      <c r="N110" s="73">
        <f t="shared" si="59"/>
        <v>3.9941599999999999</v>
      </c>
      <c r="O110" s="73">
        <f t="shared" si="60"/>
        <v>8.0541599999999995</v>
      </c>
      <c r="P110" s="74">
        <f t="shared" si="61"/>
        <v>11195282.399999999</v>
      </c>
      <c r="Q110" s="74">
        <f t="shared" si="62"/>
        <v>639961.55999999982</v>
      </c>
      <c r="R110" s="74">
        <f t="shared" si="63"/>
        <v>10555320.839999998</v>
      </c>
      <c r="S110" s="75">
        <f t="shared" si="64"/>
        <v>60948.719999999994</v>
      </c>
      <c r="T110" s="76">
        <f t="shared" si="65"/>
        <v>10494372.119999997</v>
      </c>
      <c r="U110" s="63"/>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5"/>
      <c r="BI110" s="15"/>
      <c r="BJ110" s="15"/>
      <c r="BK110" s="15"/>
      <c r="BL110" s="15"/>
      <c r="BM110" s="15"/>
      <c r="BN110" s="15"/>
      <c r="BO110" s="15"/>
      <c r="BP110" s="15"/>
      <c r="BQ110" s="15"/>
      <c r="BR110" s="15"/>
    </row>
    <row r="111" spans="1:70" s="233" customFormat="1" ht="15.75" customHeight="1" x14ac:dyDescent="0.2">
      <c r="A111" s="132">
        <v>6</v>
      </c>
      <c r="B111" s="65" t="s">
        <v>152</v>
      </c>
      <c r="C111" s="67">
        <v>2.46</v>
      </c>
      <c r="D111" s="67"/>
      <c r="E111" s="78">
        <v>0.3</v>
      </c>
      <c r="F111" s="67"/>
      <c r="G111" s="68">
        <v>0.3</v>
      </c>
      <c r="H111" s="67"/>
      <c r="I111" s="78">
        <v>70</v>
      </c>
      <c r="J111" s="69">
        <f t="shared" si="58"/>
        <v>1.722</v>
      </c>
      <c r="K111" s="70"/>
      <c r="L111" s="66"/>
      <c r="M111" s="80"/>
      <c r="N111" s="73">
        <f t="shared" si="59"/>
        <v>2.3220000000000001</v>
      </c>
      <c r="O111" s="73">
        <f t="shared" si="60"/>
        <v>4.782</v>
      </c>
      <c r="P111" s="74">
        <f t="shared" si="61"/>
        <v>6646980</v>
      </c>
      <c r="Q111" s="74">
        <f t="shared" si="62"/>
        <v>359037</v>
      </c>
      <c r="R111" s="74">
        <f t="shared" si="63"/>
        <v>6287943</v>
      </c>
      <c r="S111" s="75">
        <f t="shared" si="64"/>
        <v>34194</v>
      </c>
      <c r="T111" s="76">
        <f t="shared" si="65"/>
        <v>6253749</v>
      </c>
      <c r="U111" s="63"/>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5"/>
      <c r="BI111" s="15"/>
      <c r="BJ111" s="15"/>
      <c r="BK111" s="15"/>
      <c r="BL111" s="15"/>
      <c r="BM111" s="15"/>
      <c r="BN111" s="15"/>
      <c r="BO111" s="15"/>
      <c r="BP111" s="15"/>
      <c r="BQ111" s="15"/>
      <c r="BR111" s="15"/>
    </row>
    <row r="112" spans="1:70" s="233" customFormat="1" ht="15.75" customHeight="1" x14ac:dyDescent="0.2">
      <c r="A112" s="132">
        <v>7</v>
      </c>
      <c r="B112" s="65" t="s">
        <v>153</v>
      </c>
      <c r="C112" s="67">
        <v>2.46</v>
      </c>
      <c r="D112" s="67"/>
      <c r="E112" s="78">
        <v>0.3</v>
      </c>
      <c r="F112" s="67"/>
      <c r="G112" s="68">
        <v>0.4</v>
      </c>
      <c r="H112" s="67"/>
      <c r="I112" s="67">
        <v>40</v>
      </c>
      <c r="J112" s="69">
        <f t="shared" si="58"/>
        <v>0.9840000000000001</v>
      </c>
      <c r="K112" s="70"/>
      <c r="L112" s="69"/>
      <c r="M112" s="80"/>
      <c r="N112" s="73">
        <f t="shared" si="59"/>
        <v>1.6840000000000002</v>
      </c>
      <c r="O112" s="73">
        <f t="shared" si="60"/>
        <v>4.1440000000000001</v>
      </c>
      <c r="P112" s="74">
        <f t="shared" si="61"/>
        <v>5760160</v>
      </c>
      <c r="Q112" s="74">
        <f t="shared" si="62"/>
        <v>359037</v>
      </c>
      <c r="R112" s="74">
        <f t="shared" si="63"/>
        <v>5401123</v>
      </c>
      <c r="S112" s="75">
        <f t="shared" si="64"/>
        <v>34194</v>
      </c>
      <c r="T112" s="76">
        <f t="shared" si="65"/>
        <v>5366929</v>
      </c>
      <c r="U112" s="63"/>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5"/>
      <c r="BI112" s="15"/>
      <c r="BJ112" s="15"/>
      <c r="BK112" s="15"/>
      <c r="BL112" s="15"/>
      <c r="BM112" s="15"/>
      <c r="BN112" s="15"/>
      <c r="BO112" s="15"/>
      <c r="BP112" s="15"/>
      <c r="BQ112" s="15"/>
      <c r="BR112" s="15"/>
    </row>
    <row r="113" spans="1:70" s="233" customFormat="1" ht="15.75" customHeight="1" x14ac:dyDescent="0.2">
      <c r="A113" s="132">
        <v>8</v>
      </c>
      <c r="B113" s="65" t="s">
        <v>154</v>
      </c>
      <c r="C113" s="67">
        <v>2.46</v>
      </c>
      <c r="D113" s="67"/>
      <c r="E113" s="67">
        <v>0.3</v>
      </c>
      <c r="F113" s="67"/>
      <c r="G113" s="68">
        <v>0.2</v>
      </c>
      <c r="H113" s="67"/>
      <c r="I113" s="67">
        <v>60</v>
      </c>
      <c r="J113" s="69">
        <f t="shared" si="58"/>
        <v>1.476</v>
      </c>
      <c r="K113" s="70"/>
      <c r="L113" s="69"/>
      <c r="M113" s="80"/>
      <c r="N113" s="73">
        <f t="shared" si="59"/>
        <v>1.976</v>
      </c>
      <c r="O113" s="73">
        <f t="shared" si="60"/>
        <v>4.4359999999999999</v>
      </c>
      <c r="P113" s="74">
        <f t="shared" si="61"/>
        <v>6166040</v>
      </c>
      <c r="Q113" s="74">
        <f t="shared" si="62"/>
        <v>359037</v>
      </c>
      <c r="R113" s="74">
        <f t="shared" si="63"/>
        <v>5807003</v>
      </c>
      <c r="S113" s="75">
        <f t="shared" si="64"/>
        <v>34194</v>
      </c>
      <c r="T113" s="76">
        <f t="shared" si="65"/>
        <v>5772809</v>
      </c>
      <c r="U113" s="63"/>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5"/>
      <c r="BI113" s="15"/>
      <c r="BJ113" s="15"/>
      <c r="BK113" s="15"/>
      <c r="BL113" s="15"/>
      <c r="BM113" s="15"/>
      <c r="BN113" s="15"/>
      <c r="BO113" s="15"/>
      <c r="BP113" s="15"/>
      <c r="BQ113" s="15"/>
      <c r="BR113" s="15"/>
    </row>
    <row r="114" spans="1:70" ht="15.75" customHeight="1" x14ac:dyDescent="0.2">
      <c r="A114" s="132">
        <v>9</v>
      </c>
      <c r="B114" s="65" t="s">
        <v>155</v>
      </c>
      <c r="C114" s="67">
        <v>4.0599999999999996</v>
      </c>
      <c r="D114" s="67"/>
      <c r="E114" s="67">
        <v>0.3</v>
      </c>
      <c r="F114" s="67"/>
      <c r="G114" s="68">
        <v>0.4</v>
      </c>
      <c r="H114" s="67"/>
      <c r="I114" s="67">
        <v>40</v>
      </c>
      <c r="J114" s="69">
        <f t="shared" si="58"/>
        <v>1.7051999999999998</v>
      </c>
      <c r="K114" s="70">
        <v>5</v>
      </c>
      <c r="L114" s="69">
        <f>C114*K114/100</f>
        <v>0.20299999999999996</v>
      </c>
      <c r="M114" s="72"/>
      <c r="N114" s="73">
        <f t="shared" si="59"/>
        <v>2.6081999999999996</v>
      </c>
      <c r="O114" s="73">
        <f t="shared" si="60"/>
        <v>6.6681999999999988</v>
      </c>
      <c r="P114" s="74">
        <f t="shared" si="61"/>
        <v>9268797.9999999981</v>
      </c>
      <c r="Q114" s="74">
        <f t="shared" si="62"/>
        <v>622184.85</v>
      </c>
      <c r="R114" s="74">
        <f t="shared" si="63"/>
        <v>8646613.1499999985</v>
      </c>
      <c r="S114" s="75">
        <f t="shared" si="64"/>
        <v>59255.700000000004</v>
      </c>
      <c r="T114" s="76">
        <f t="shared" si="65"/>
        <v>8587357.4499999993</v>
      </c>
      <c r="U114" s="63"/>
    </row>
    <row r="115" spans="1:70" ht="15.75" customHeight="1" x14ac:dyDescent="0.2">
      <c r="A115" s="132">
        <v>10</v>
      </c>
      <c r="B115" s="65" t="s">
        <v>156</v>
      </c>
      <c r="C115" s="66">
        <v>4.0599999999999996</v>
      </c>
      <c r="D115" s="67"/>
      <c r="E115" s="67">
        <v>0.3</v>
      </c>
      <c r="F115" s="67"/>
      <c r="G115" s="68">
        <v>0.2</v>
      </c>
      <c r="H115" s="67"/>
      <c r="I115" s="78">
        <v>40</v>
      </c>
      <c r="J115" s="69">
        <f t="shared" si="58"/>
        <v>1.77016</v>
      </c>
      <c r="K115" s="70">
        <v>9</v>
      </c>
      <c r="L115" s="69">
        <f>C115*K115/100</f>
        <v>0.3654</v>
      </c>
      <c r="M115" s="80"/>
      <c r="N115" s="73">
        <f t="shared" si="59"/>
        <v>2.6355599999999999</v>
      </c>
      <c r="O115" s="73">
        <f t="shared" si="60"/>
        <v>6.6955599999999995</v>
      </c>
      <c r="P115" s="74">
        <f t="shared" si="61"/>
        <v>9306828.3999999985</v>
      </c>
      <c r="Q115" s="74">
        <f t="shared" si="62"/>
        <v>645887.13</v>
      </c>
      <c r="R115" s="74">
        <f t="shared" si="63"/>
        <v>8660941.2699999977</v>
      </c>
      <c r="S115" s="75">
        <f t="shared" si="64"/>
        <v>61513.06</v>
      </c>
      <c r="T115" s="76">
        <f t="shared" si="65"/>
        <v>8599428.2099999972</v>
      </c>
      <c r="U115" s="63"/>
    </row>
    <row r="116" spans="1:70" ht="15.75" customHeight="1" x14ac:dyDescent="0.2">
      <c r="A116" s="132">
        <v>11</v>
      </c>
      <c r="B116" s="65" t="s">
        <v>157</v>
      </c>
      <c r="C116" s="78">
        <v>3.63</v>
      </c>
      <c r="D116" s="78"/>
      <c r="E116" s="78">
        <v>0.3</v>
      </c>
      <c r="F116" s="78"/>
      <c r="G116" s="68">
        <v>0.2</v>
      </c>
      <c r="H116" s="78"/>
      <c r="I116" s="78">
        <v>40</v>
      </c>
      <c r="J116" s="69">
        <f t="shared" si="58"/>
        <v>1.452</v>
      </c>
      <c r="K116" s="70"/>
      <c r="L116" s="71"/>
      <c r="M116" s="72"/>
      <c r="N116" s="73">
        <f t="shared" si="59"/>
        <v>1.952</v>
      </c>
      <c r="O116" s="73">
        <f t="shared" si="60"/>
        <v>5.5819999999999999</v>
      </c>
      <c r="P116" s="74">
        <f t="shared" si="61"/>
        <v>7758980</v>
      </c>
      <c r="Q116" s="74">
        <f t="shared" si="62"/>
        <v>529798.5</v>
      </c>
      <c r="R116" s="74">
        <f t="shared" si="63"/>
        <v>7229181.5</v>
      </c>
      <c r="S116" s="75">
        <f t="shared" si="64"/>
        <v>50457</v>
      </c>
      <c r="T116" s="76">
        <f t="shared" si="65"/>
        <v>7178724.5</v>
      </c>
      <c r="U116" s="63"/>
    </row>
    <row r="117" spans="1:70" ht="15.75" customHeight="1" x14ac:dyDescent="0.2">
      <c r="A117" s="132">
        <v>12</v>
      </c>
      <c r="B117" s="77" t="s">
        <v>158</v>
      </c>
      <c r="C117" s="67">
        <v>3.06</v>
      </c>
      <c r="D117" s="67"/>
      <c r="E117" s="78">
        <v>0.3</v>
      </c>
      <c r="F117" s="79"/>
      <c r="G117" s="68">
        <v>0.2</v>
      </c>
      <c r="H117" s="80"/>
      <c r="I117" s="78">
        <v>70</v>
      </c>
      <c r="J117" s="69">
        <f>(C117+D117+L117)*I117/100</f>
        <v>2.1420000000000003</v>
      </c>
      <c r="K117" s="81"/>
      <c r="L117" s="66"/>
      <c r="M117" s="67"/>
      <c r="N117" s="73">
        <f t="shared" si="59"/>
        <v>2.6420000000000003</v>
      </c>
      <c r="O117" s="73">
        <f>N117+C117</f>
        <v>5.702</v>
      </c>
      <c r="P117" s="74">
        <f>O117*1390000</f>
        <v>7925780</v>
      </c>
      <c r="Q117" s="74">
        <f t="shared" si="62"/>
        <v>446607</v>
      </c>
      <c r="R117" s="74">
        <f>P117-Q117</f>
        <v>7479173</v>
      </c>
      <c r="S117" s="75">
        <f t="shared" si="64"/>
        <v>42534</v>
      </c>
      <c r="T117" s="76">
        <f t="shared" si="65"/>
        <v>7436639</v>
      </c>
      <c r="U117" s="82" t="s">
        <v>38</v>
      </c>
    </row>
    <row r="118" spans="1:70" ht="15.75" customHeight="1" x14ac:dyDescent="0.2">
      <c r="A118" s="234">
        <v>13</v>
      </c>
      <c r="B118" s="184" t="s">
        <v>159</v>
      </c>
      <c r="C118" s="146">
        <v>2.66</v>
      </c>
      <c r="D118" s="85"/>
      <c r="E118" s="86">
        <v>0.3</v>
      </c>
      <c r="F118" s="235"/>
      <c r="G118" s="87">
        <v>0.2</v>
      </c>
      <c r="H118" s="91"/>
      <c r="I118" s="85">
        <v>70</v>
      </c>
      <c r="J118" s="88">
        <f>(C118+D118+L118)*I118/100</f>
        <v>1.8620000000000001</v>
      </c>
      <c r="K118" s="188"/>
      <c r="L118" s="90"/>
      <c r="M118" s="85">
        <v>0.3</v>
      </c>
      <c r="N118" s="92">
        <f t="shared" si="59"/>
        <v>2.6619999999999999</v>
      </c>
      <c r="O118" s="92">
        <f>N118+C118</f>
        <v>5.3220000000000001</v>
      </c>
      <c r="P118" s="93">
        <f>O118*1390000</f>
        <v>7397580</v>
      </c>
      <c r="Q118" s="74">
        <f t="shared" si="62"/>
        <v>388227</v>
      </c>
      <c r="R118" s="93">
        <f>P118-Q118</f>
        <v>7009353</v>
      </c>
      <c r="S118" s="94">
        <f t="shared" si="64"/>
        <v>36974</v>
      </c>
      <c r="T118" s="95">
        <f t="shared" si="65"/>
        <v>6972379</v>
      </c>
      <c r="U118" s="82" t="s">
        <v>38</v>
      </c>
    </row>
    <row r="119" spans="1:70" ht="15.75" customHeight="1" x14ac:dyDescent="0.2">
      <c r="A119" s="96" t="s">
        <v>160</v>
      </c>
      <c r="B119" s="97" t="s">
        <v>161</v>
      </c>
      <c r="C119" s="98"/>
      <c r="D119" s="98"/>
      <c r="E119" s="98"/>
      <c r="F119" s="98"/>
      <c r="G119" s="100"/>
      <c r="H119" s="98"/>
      <c r="I119" s="98"/>
      <c r="J119" s="101"/>
      <c r="K119" s="102"/>
      <c r="L119" s="101"/>
      <c r="M119" s="104"/>
      <c r="N119" s="105"/>
      <c r="O119" s="105"/>
      <c r="P119" s="106"/>
      <c r="Q119" s="106"/>
      <c r="R119" s="106"/>
      <c r="S119" s="107"/>
      <c r="T119" s="108"/>
      <c r="U119" s="63"/>
    </row>
    <row r="120" spans="1:70" s="233" customFormat="1" ht="15.75" customHeight="1" x14ac:dyDescent="0.2">
      <c r="A120" s="51">
        <v>1</v>
      </c>
      <c r="B120" s="52" t="s">
        <v>162</v>
      </c>
      <c r="C120" s="53">
        <v>3.86</v>
      </c>
      <c r="D120" s="53">
        <v>0.4</v>
      </c>
      <c r="E120" s="131">
        <v>0.3</v>
      </c>
      <c r="F120" s="53"/>
      <c r="G120" s="54"/>
      <c r="H120" s="53"/>
      <c r="I120" s="131">
        <v>40</v>
      </c>
      <c r="J120" s="55">
        <f t="shared" ref="J120:J125" si="66">(C120+D120+L120)*I120/100</f>
        <v>1.7039999999999997</v>
      </c>
      <c r="K120" s="56"/>
      <c r="L120" s="55"/>
      <c r="M120" s="58"/>
      <c r="N120" s="59">
        <f t="shared" ref="N120:N127" si="67">(D120+E120+F120+H120+G120+J120+L120+M120)</f>
        <v>2.4039999999999999</v>
      </c>
      <c r="O120" s="59">
        <f t="shared" ref="O120:O125" si="68">N120+C120</f>
        <v>6.2639999999999993</v>
      </c>
      <c r="P120" s="60">
        <f t="shared" ref="P120:P125" si="69">O120*1390000</f>
        <v>8706960</v>
      </c>
      <c r="Q120" s="74">
        <f t="shared" ref="Q120:Q127" si="70">(C120+D120+L120)*1390000*10.5%</f>
        <v>621747</v>
      </c>
      <c r="R120" s="60">
        <f t="shared" ref="R120:R125" si="71">P120-Q120</f>
        <v>8085213</v>
      </c>
      <c r="S120" s="61">
        <f t="shared" ref="S120:S127" si="72">(C120+D120+L120)*1390000*1%</f>
        <v>59214</v>
      </c>
      <c r="T120" s="62">
        <f t="shared" ref="T120:T127" si="73">R120-S120</f>
        <v>8025999</v>
      </c>
      <c r="U120" s="63"/>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5"/>
      <c r="BI120" s="15"/>
      <c r="BJ120" s="15"/>
      <c r="BK120" s="15"/>
      <c r="BL120" s="15"/>
      <c r="BM120" s="15"/>
      <c r="BN120" s="15"/>
      <c r="BO120" s="15"/>
      <c r="BP120" s="15"/>
      <c r="BQ120" s="15"/>
      <c r="BR120" s="15"/>
    </row>
    <row r="121" spans="1:70" ht="15.75" customHeight="1" x14ac:dyDescent="0.2">
      <c r="A121" s="64">
        <v>2</v>
      </c>
      <c r="B121" s="65" t="s">
        <v>163</v>
      </c>
      <c r="C121" s="67">
        <v>3.86</v>
      </c>
      <c r="D121" s="67">
        <v>0.3</v>
      </c>
      <c r="E121" s="78">
        <v>0.3</v>
      </c>
      <c r="F121" s="67"/>
      <c r="G121" s="68">
        <v>0.2</v>
      </c>
      <c r="H121" s="67"/>
      <c r="I121" s="67">
        <v>40</v>
      </c>
      <c r="J121" s="69">
        <f t="shared" si="66"/>
        <v>1.6640000000000001</v>
      </c>
      <c r="K121" s="70"/>
      <c r="L121" s="69"/>
      <c r="M121" s="80"/>
      <c r="N121" s="73">
        <f t="shared" si="67"/>
        <v>2.4640000000000004</v>
      </c>
      <c r="O121" s="73">
        <f t="shared" si="68"/>
        <v>6.3239999999999998</v>
      </c>
      <c r="P121" s="74">
        <f t="shared" si="69"/>
        <v>8790360</v>
      </c>
      <c r="Q121" s="74">
        <f t="shared" si="70"/>
        <v>607152</v>
      </c>
      <c r="R121" s="74">
        <f t="shared" si="71"/>
        <v>8183208</v>
      </c>
      <c r="S121" s="75">
        <f t="shared" si="72"/>
        <v>57824</v>
      </c>
      <c r="T121" s="76">
        <f t="shared" si="73"/>
        <v>8125384</v>
      </c>
      <c r="U121" s="63"/>
    </row>
    <row r="122" spans="1:70" ht="15.75" customHeight="1" x14ac:dyDescent="0.2">
      <c r="A122" s="64">
        <v>3</v>
      </c>
      <c r="B122" s="142" t="s">
        <v>164</v>
      </c>
      <c r="C122" s="67">
        <v>2.46</v>
      </c>
      <c r="D122" s="67"/>
      <c r="E122" s="67">
        <v>0.3</v>
      </c>
      <c r="F122" s="67"/>
      <c r="G122" s="67"/>
      <c r="H122" s="67"/>
      <c r="I122" s="78">
        <v>40</v>
      </c>
      <c r="J122" s="69">
        <f t="shared" si="66"/>
        <v>0.9840000000000001</v>
      </c>
      <c r="K122" s="70"/>
      <c r="L122" s="69"/>
      <c r="M122" s="80"/>
      <c r="N122" s="73">
        <f t="shared" si="67"/>
        <v>1.284</v>
      </c>
      <c r="O122" s="73">
        <f t="shared" si="68"/>
        <v>3.7439999999999998</v>
      </c>
      <c r="P122" s="74">
        <f t="shared" si="69"/>
        <v>5204160</v>
      </c>
      <c r="Q122" s="74">
        <f t="shared" si="70"/>
        <v>359037</v>
      </c>
      <c r="R122" s="74">
        <f t="shared" si="71"/>
        <v>4845123</v>
      </c>
      <c r="S122" s="75">
        <f t="shared" si="72"/>
        <v>34194</v>
      </c>
      <c r="T122" s="76">
        <f t="shared" si="73"/>
        <v>4810929</v>
      </c>
      <c r="U122" s="63"/>
    </row>
    <row r="123" spans="1:70" ht="15.75" customHeight="1" x14ac:dyDescent="0.2">
      <c r="A123" s="64">
        <v>4</v>
      </c>
      <c r="B123" s="65" t="s">
        <v>165</v>
      </c>
      <c r="C123" s="67">
        <v>2.66</v>
      </c>
      <c r="D123" s="67"/>
      <c r="E123" s="78">
        <v>0.3</v>
      </c>
      <c r="F123" s="67"/>
      <c r="G123" s="68">
        <v>0.2</v>
      </c>
      <c r="H123" s="67"/>
      <c r="I123" s="78">
        <v>40</v>
      </c>
      <c r="J123" s="69">
        <f t="shared" si="66"/>
        <v>1.0640000000000001</v>
      </c>
      <c r="K123" s="70"/>
      <c r="L123" s="69"/>
      <c r="M123" s="80"/>
      <c r="N123" s="73">
        <f t="shared" si="67"/>
        <v>1.5640000000000001</v>
      </c>
      <c r="O123" s="73">
        <f t="shared" si="68"/>
        <v>4.2240000000000002</v>
      </c>
      <c r="P123" s="74">
        <f t="shared" si="69"/>
        <v>5871360</v>
      </c>
      <c r="Q123" s="74">
        <f t="shared" si="70"/>
        <v>388227</v>
      </c>
      <c r="R123" s="74">
        <f t="shared" si="71"/>
        <v>5483133</v>
      </c>
      <c r="S123" s="75">
        <f t="shared" si="72"/>
        <v>36974</v>
      </c>
      <c r="T123" s="76">
        <f t="shared" si="73"/>
        <v>5446159</v>
      </c>
      <c r="U123" s="63"/>
    </row>
    <row r="124" spans="1:70" ht="15.75" customHeight="1" x14ac:dyDescent="0.2">
      <c r="A124" s="64">
        <v>5</v>
      </c>
      <c r="B124" s="65" t="s">
        <v>122</v>
      </c>
      <c r="C124" s="66">
        <v>2.86</v>
      </c>
      <c r="D124" s="67"/>
      <c r="E124" s="67">
        <v>0.3</v>
      </c>
      <c r="F124" s="67"/>
      <c r="G124" s="68"/>
      <c r="H124" s="67"/>
      <c r="I124" s="78">
        <v>40</v>
      </c>
      <c r="J124" s="69">
        <f t="shared" si="66"/>
        <v>1.1439999999999999</v>
      </c>
      <c r="K124" s="70"/>
      <c r="L124" s="69"/>
      <c r="M124" s="80"/>
      <c r="N124" s="73">
        <f t="shared" si="67"/>
        <v>1.444</v>
      </c>
      <c r="O124" s="143">
        <f t="shared" si="68"/>
        <v>4.3040000000000003</v>
      </c>
      <c r="P124" s="74">
        <f t="shared" si="69"/>
        <v>5982560</v>
      </c>
      <c r="Q124" s="74">
        <f t="shared" si="70"/>
        <v>417417</v>
      </c>
      <c r="R124" s="144">
        <f t="shared" si="71"/>
        <v>5565143</v>
      </c>
      <c r="S124" s="75">
        <f t="shared" si="72"/>
        <v>39754</v>
      </c>
      <c r="T124" s="76">
        <f t="shared" si="73"/>
        <v>5525389</v>
      </c>
      <c r="U124" s="63"/>
    </row>
    <row r="125" spans="1:70" ht="15.75" customHeight="1" x14ac:dyDescent="0.2">
      <c r="A125" s="64">
        <v>6</v>
      </c>
      <c r="B125" s="65" t="s">
        <v>166</v>
      </c>
      <c r="C125" s="67">
        <v>4.0599999999999996</v>
      </c>
      <c r="D125" s="67"/>
      <c r="E125" s="67">
        <v>0.3</v>
      </c>
      <c r="F125" s="67"/>
      <c r="G125" s="68">
        <v>0.1</v>
      </c>
      <c r="H125" s="67"/>
      <c r="I125" s="78">
        <v>40</v>
      </c>
      <c r="J125" s="69">
        <f t="shared" si="66"/>
        <v>1.6239999999999997</v>
      </c>
      <c r="K125" s="70"/>
      <c r="L125" s="69"/>
      <c r="M125" s="80"/>
      <c r="N125" s="73">
        <f t="shared" si="67"/>
        <v>2.0239999999999996</v>
      </c>
      <c r="O125" s="73">
        <f t="shared" si="68"/>
        <v>6.0839999999999996</v>
      </c>
      <c r="P125" s="74">
        <f t="shared" si="69"/>
        <v>8456760</v>
      </c>
      <c r="Q125" s="74">
        <f t="shared" si="70"/>
        <v>592556.99999999988</v>
      </c>
      <c r="R125" s="74">
        <f t="shared" si="71"/>
        <v>7864203</v>
      </c>
      <c r="S125" s="75">
        <f t="shared" si="72"/>
        <v>56433.999999999993</v>
      </c>
      <c r="T125" s="76">
        <f t="shared" si="73"/>
        <v>7807769</v>
      </c>
      <c r="U125" s="63"/>
    </row>
    <row r="126" spans="1:70" ht="15.75" customHeight="1" x14ac:dyDescent="0.2">
      <c r="A126" s="64">
        <v>7</v>
      </c>
      <c r="B126" s="77" t="s">
        <v>167</v>
      </c>
      <c r="C126" s="171">
        <v>2.86</v>
      </c>
      <c r="D126" s="171"/>
      <c r="E126" s="171">
        <v>0.3</v>
      </c>
      <c r="F126" s="196"/>
      <c r="G126" s="171"/>
      <c r="H126" s="174"/>
      <c r="I126" s="171">
        <v>40</v>
      </c>
      <c r="J126" s="69">
        <f>(C126+D126+L126)*I126/100</f>
        <v>1.1439999999999999</v>
      </c>
      <c r="K126" s="119"/>
      <c r="L126" s="69"/>
      <c r="M126" s="67"/>
      <c r="N126" s="73">
        <f t="shared" si="67"/>
        <v>1.444</v>
      </c>
      <c r="O126" s="73">
        <f>N126+C126</f>
        <v>4.3040000000000003</v>
      </c>
      <c r="P126" s="74">
        <f>O126*1390000</f>
        <v>5982560</v>
      </c>
      <c r="Q126" s="74">
        <f t="shared" si="70"/>
        <v>417417</v>
      </c>
      <c r="R126" s="74">
        <f>P126-Q126</f>
        <v>5565143</v>
      </c>
      <c r="S126" s="75">
        <f t="shared" si="72"/>
        <v>39754</v>
      </c>
      <c r="T126" s="76">
        <f t="shared" si="73"/>
        <v>5525389</v>
      </c>
      <c r="U126" s="82" t="s">
        <v>38</v>
      </c>
    </row>
    <row r="127" spans="1:70" s="233" customFormat="1" ht="15.75" customHeight="1" x14ac:dyDescent="0.2">
      <c r="A127" s="64">
        <v>8</v>
      </c>
      <c r="B127" s="184" t="s">
        <v>168</v>
      </c>
      <c r="C127" s="236">
        <v>2.46</v>
      </c>
      <c r="D127" s="237"/>
      <c r="E127" s="237">
        <v>0.3</v>
      </c>
      <c r="F127" s="238"/>
      <c r="G127" s="237"/>
      <c r="H127" s="239"/>
      <c r="I127" s="237">
        <v>40</v>
      </c>
      <c r="J127" s="88">
        <f>(C127+D127+L127)*I127/100</f>
        <v>0.9840000000000001</v>
      </c>
      <c r="K127" s="240"/>
      <c r="L127" s="88"/>
      <c r="M127" s="85"/>
      <c r="N127" s="92">
        <f t="shared" si="67"/>
        <v>1.284</v>
      </c>
      <c r="O127" s="92">
        <f>N127+C127</f>
        <v>3.7439999999999998</v>
      </c>
      <c r="P127" s="93">
        <f>O127*1390000</f>
        <v>5204160</v>
      </c>
      <c r="Q127" s="74">
        <f t="shared" si="70"/>
        <v>359037</v>
      </c>
      <c r="R127" s="93">
        <f>P127-Q127</f>
        <v>4845123</v>
      </c>
      <c r="S127" s="94">
        <f t="shared" si="72"/>
        <v>34194</v>
      </c>
      <c r="T127" s="95">
        <f t="shared" si="73"/>
        <v>4810929</v>
      </c>
      <c r="U127" s="82" t="s">
        <v>38</v>
      </c>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5"/>
      <c r="BI127" s="15"/>
      <c r="BJ127" s="15"/>
      <c r="BK127" s="15"/>
      <c r="BL127" s="15"/>
      <c r="BM127" s="15"/>
      <c r="BN127" s="15"/>
      <c r="BO127" s="15"/>
      <c r="BP127" s="15"/>
      <c r="BQ127" s="15"/>
      <c r="BR127" s="15"/>
    </row>
    <row r="128" spans="1:70" s="15" customFormat="1" ht="15.75" customHeight="1" x14ac:dyDescent="0.2">
      <c r="A128" s="96" t="s">
        <v>169</v>
      </c>
      <c r="B128" s="97" t="s">
        <v>170</v>
      </c>
      <c r="C128" s="98"/>
      <c r="D128" s="98"/>
      <c r="E128" s="98"/>
      <c r="F128" s="98"/>
      <c r="G128" s="100"/>
      <c r="H128" s="98"/>
      <c r="I128" s="99"/>
      <c r="J128" s="101"/>
      <c r="K128" s="102"/>
      <c r="L128" s="101"/>
      <c r="M128" s="134"/>
      <c r="N128" s="105"/>
      <c r="O128" s="105"/>
      <c r="P128" s="106"/>
      <c r="Q128" s="106"/>
      <c r="R128" s="106"/>
      <c r="S128" s="107"/>
      <c r="T128" s="108"/>
      <c r="U128" s="63"/>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row>
    <row r="129" spans="1:70" s="15" customFormat="1" ht="15.75" customHeight="1" x14ac:dyDescent="0.2">
      <c r="A129" s="51">
        <v>1</v>
      </c>
      <c r="B129" s="65" t="s">
        <v>171</v>
      </c>
      <c r="C129" s="67">
        <v>4.9800000000000004</v>
      </c>
      <c r="D129" s="67">
        <v>0.4</v>
      </c>
      <c r="E129" s="78">
        <v>0.3</v>
      </c>
      <c r="F129" s="67"/>
      <c r="G129" s="68">
        <v>0.4</v>
      </c>
      <c r="H129" s="67"/>
      <c r="I129" s="67">
        <v>70</v>
      </c>
      <c r="J129" s="69">
        <f>(C129+D129+L129)*I129/100</f>
        <v>3.9403000000000001</v>
      </c>
      <c r="K129" s="70">
        <v>5</v>
      </c>
      <c r="L129" s="69">
        <f>C129*K129/100</f>
        <v>0.24900000000000003</v>
      </c>
      <c r="M129" s="80"/>
      <c r="N129" s="73">
        <f>(D129+E129+F129+H129+G129+J129+L129+M129)</f>
        <v>5.2892999999999999</v>
      </c>
      <c r="O129" s="73">
        <f>N129+C129</f>
        <v>10.269300000000001</v>
      </c>
      <c r="P129" s="74">
        <f>O129*1390000</f>
        <v>14274327.000000002</v>
      </c>
      <c r="Q129" s="74">
        <f>(C129+D129+L129)*1390000*10.5%</f>
        <v>821552.55</v>
      </c>
      <c r="R129" s="74">
        <f>P129-Q129</f>
        <v>13452774.450000001</v>
      </c>
      <c r="S129" s="61">
        <f>(C129+D129+L129)*1390000*1%</f>
        <v>78243.100000000006</v>
      </c>
      <c r="T129" s="62">
        <f>R129-S129</f>
        <v>13374531.350000001</v>
      </c>
      <c r="U129" s="82" t="s">
        <v>172</v>
      </c>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row>
    <row r="130" spans="1:70" s="15" customFormat="1" ht="15.75" customHeight="1" x14ac:dyDescent="0.2">
      <c r="A130" s="64">
        <v>2</v>
      </c>
      <c r="B130" s="65" t="s">
        <v>173</v>
      </c>
      <c r="C130" s="67">
        <v>2.46</v>
      </c>
      <c r="D130" s="67"/>
      <c r="E130" s="67">
        <v>0.3</v>
      </c>
      <c r="F130" s="67"/>
      <c r="G130" s="68">
        <v>0.4</v>
      </c>
      <c r="H130" s="67"/>
      <c r="I130" s="67">
        <v>70</v>
      </c>
      <c r="J130" s="69">
        <f>(C130+D130+L130)*I130/100</f>
        <v>1.722</v>
      </c>
      <c r="K130" s="70"/>
      <c r="L130" s="66"/>
      <c r="M130" s="80"/>
      <c r="N130" s="73">
        <f>(D130+E130+F130+H130+G130+J130+L130+M130)</f>
        <v>2.4219999999999997</v>
      </c>
      <c r="O130" s="73">
        <f>N130+C130</f>
        <v>4.8819999999999997</v>
      </c>
      <c r="P130" s="74">
        <f>O130*1390000</f>
        <v>6785980</v>
      </c>
      <c r="Q130" s="74">
        <f>(C130+D130+L130)*1390000*10.5%</f>
        <v>359037</v>
      </c>
      <c r="R130" s="74">
        <f>P130-Q130</f>
        <v>6426943</v>
      </c>
      <c r="S130" s="75">
        <f>(C130+D130+L130)*1390000*1%</f>
        <v>34194</v>
      </c>
      <c r="T130" s="76">
        <f>R130-S130</f>
        <v>6392749</v>
      </c>
      <c r="U130" s="82" t="s">
        <v>174</v>
      </c>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row>
    <row r="131" spans="1:70" s="15" customFormat="1" ht="15.75" customHeight="1" x14ac:dyDescent="0.2">
      <c r="A131" s="64">
        <v>3</v>
      </c>
      <c r="B131" s="65" t="s">
        <v>175</v>
      </c>
      <c r="C131" s="241">
        <v>2.66</v>
      </c>
      <c r="D131" s="241"/>
      <c r="E131" s="67">
        <v>0.3</v>
      </c>
      <c r="F131" s="241"/>
      <c r="G131" s="242">
        <v>0.4</v>
      </c>
      <c r="H131" s="241"/>
      <c r="I131" s="241">
        <v>70</v>
      </c>
      <c r="J131" s="243">
        <f>(C131+D131+L131)*I131/100</f>
        <v>1.8620000000000001</v>
      </c>
      <c r="K131" s="70"/>
      <c r="L131" s="69"/>
      <c r="M131" s="80"/>
      <c r="N131" s="73">
        <f>(D131+E131+F131+H131+G131+J131+L131+M131)</f>
        <v>2.5620000000000003</v>
      </c>
      <c r="O131" s="73">
        <f>N131+C131</f>
        <v>5.2220000000000004</v>
      </c>
      <c r="P131" s="74">
        <f>O131*1390000</f>
        <v>7258580.0000000009</v>
      </c>
      <c r="Q131" s="74">
        <f>(C131+D131+L131)*1390000*10.5%</f>
        <v>388227</v>
      </c>
      <c r="R131" s="74">
        <f>P131-Q131</f>
        <v>6870353.0000000009</v>
      </c>
      <c r="S131" s="75">
        <f>(C131+D131+L131)*1390000*1%</f>
        <v>36974</v>
      </c>
      <c r="T131" s="76">
        <f>R131-S131</f>
        <v>6833379.0000000009</v>
      </c>
      <c r="U131" s="82" t="s">
        <v>174</v>
      </c>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row>
    <row r="132" spans="1:70" s="15" customFormat="1" ht="15.75" customHeight="1" x14ac:dyDescent="0.2">
      <c r="A132" s="64">
        <v>4</v>
      </c>
      <c r="B132" s="65" t="s">
        <v>176</v>
      </c>
      <c r="C132" s="67">
        <v>4.0599999999999996</v>
      </c>
      <c r="D132" s="67"/>
      <c r="E132" s="78">
        <v>0.3</v>
      </c>
      <c r="F132" s="67"/>
      <c r="G132" s="68"/>
      <c r="H132" s="67"/>
      <c r="I132" s="67">
        <v>40</v>
      </c>
      <c r="J132" s="69">
        <f>(C132+D132+L132)*I132/100</f>
        <v>1.6239999999999997</v>
      </c>
      <c r="K132" s="70"/>
      <c r="L132" s="69"/>
      <c r="M132" s="80"/>
      <c r="N132" s="73">
        <f>(D132+E132+F132+H132+G132+J132+L132+M132)</f>
        <v>1.9239999999999997</v>
      </c>
      <c r="O132" s="73">
        <f>N132+C132</f>
        <v>5.9839999999999991</v>
      </c>
      <c r="P132" s="74">
        <f>O132*1390000</f>
        <v>8317759.9999999991</v>
      </c>
      <c r="Q132" s="74">
        <f>(C132+D132+L132)*1390000*10.5%</f>
        <v>592556.99999999988</v>
      </c>
      <c r="R132" s="74">
        <f>P132-Q132</f>
        <v>7725202.9999999991</v>
      </c>
      <c r="S132" s="75">
        <f>(C132+D132+L132)*1390000*1%</f>
        <v>56433.999999999993</v>
      </c>
      <c r="T132" s="76">
        <f>R132-S132</f>
        <v>7668768.9999999991</v>
      </c>
      <c r="U132" s="63"/>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row>
    <row r="133" spans="1:70" s="15" customFormat="1" ht="15.75" customHeight="1" x14ac:dyDescent="0.2">
      <c r="A133" s="83">
        <v>5</v>
      </c>
      <c r="B133" s="184" t="s">
        <v>177</v>
      </c>
      <c r="C133" s="85">
        <v>2.66</v>
      </c>
      <c r="D133" s="85"/>
      <c r="E133" s="86">
        <v>0.3</v>
      </c>
      <c r="F133" s="235"/>
      <c r="G133" s="87"/>
      <c r="H133" s="147"/>
      <c r="I133" s="86">
        <v>40</v>
      </c>
      <c r="J133" s="88">
        <f>(C133+D133+L133)*I133/100</f>
        <v>1.0640000000000001</v>
      </c>
      <c r="K133" s="188"/>
      <c r="L133" s="88"/>
      <c r="M133" s="85"/>
      <c r="N133" s="92">
        <f>(D133+E133+F133+H133+G133+J133+L133+M133)</f>
        <v>1.3640000000000001</v>
      </c>
      <c r="O133" s="92">
        <f>N133+C133</f>
        <v>4.024</v>
      </c>
      <c r="P133" s="93">
        <f>O133*1390000</f>
        <v>5593360</v>
      </c>
      <c r="Q133" s="74">
        <f>(C133+D133+L133)*1390000*10.5%</f>
        <v>388227</v>
      </c>
      <c r="R133" s="93">
        <f>P133-Q133</f>
        <v>5205133</v>
      </c>
      <c r="S133" s="94">
        <f>(C133+D133+L133)*1390000*1%</f>
        <v>36974</v>
      </c>
      <c r="T133" s="95">
        <f>R133-S133</f>
        <v>5168159</v>
      </c>
      <c r="U133" s="82" t="s">
        <v>178</v>
      </c>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row>
    <row r="134" spans="1:70" s="254" customFormat="1" ht="15.75" customHeight="1" x14ac:dyDescent="0.2">
      <c r="A134" s="96" t="s">
        <v>54</v>
      </c>
      <c r="B134" s="244" t="s">
        <v>179</v>
      </c>
      <c r="C134" s="245"/>
      <c r="D134" s="100"/>
      <c r="E134" s="100"/>
      <c r="F134" s="246"/>
      <c r="G134" s="100"/>
      <c r="H134" s="203"/>
      <c r="I134" s="100"/>
      <c r="J134" s="201"/>
      <c r="K134" s="247"/>
      <c r="L134" s="201"/>
      <c r="M134" s="100"/>
      <c r="N134" s="248"/>
      <c r="O134" s="248"/>
      <c r="P134" s="249"/>
      <c r="Q134" s="249"/>
      <c r="R134" s="249"/>
      <c r="S134" s="250"/>
      <c r="T134" s="108"/>
      <c r="U134" s="251"/>
      <c r="V134" s="252"/>
      <c r="W134" s="252"/>
      <c r="X134" s="252"/>
      <c r="Y134" s="252"/>
      <c r="Z134" s="252"/>
      <c r="AA134" s="252"/>
      <c r="AB134" s="252"/>
      <c r="AC134" s="252"/>
      <c r="AD134" s="252"/>
      <c r="AE134" s="252"/>
      <c r="AF134" s="252"/>
      <c r="AG134" s="252"/>
      <c r="AH134" s="252"/>
      <c r="AI134" s="252"/>
      <c r="AJ134" s="252"/>
      <c r="AK134" s="252"/>
      <c r="AL134" s="252"/>
      <c r="AM134" s="252"/>
      <c r="AN134" s="252"/>
      <c r="AO134" s="252"/>
      <c r="AP134" s="252"/>
      <c r="AQ134" s="252"/>
      <c r="AR134" s="252"/>
      <c r="AS134" s="252"/>
      <c r="AT134" s="252"/>
      <c r="AU134" s="252"/>
      <c r="AV134" s="252"/>
      <c r="AW134" s="252"/>
      <c r="AX134" s="252"/>
      <c r="AY134" s="252"/>
      <c r="AZ134" s="252"/>
      <c r="BA134" s="252"/>
      <c r="BB134" s="252"/>
      <c r="BC134" s="252"/>
      <c r="BD134" s="252"/>
      <c r="BE134" s="252"/>
      <c r="BF134" s="252"/>
      <c r="BG134" s="252"/>
      <c r="BH134" s="253"/>
      <c r="BI134" s="253"/>
      <c r="BJ134" s="253"/>
      <c r="BK134" s="253"/>
      <c r="BL134" s="253"/>
      <c r="BM134" s="253"/>
      <c r="BN134" s="253"/>
      <c r="BO134" s="253"/>
      <c r="BP134" s="253"/>
      <c r="BQ134" s="253"/>
      <c r="BR134" s="253"/>
    </row>
    <row r="135" spans="1:70" s="254" customFormat="1" ht="15.75" customHeight="1" x14ac:dyDescent="0.2">
      <c r="A135" s="51">
        <v>1</v>
      </c>
      <c r="B135" s="135" t="s">
        <v>180</v>
      </c>
      <c r="C135" s="53">
        <v>2.67</v>
      </c>
      <c r="D135" s="53">
        <v>0.4</v>
      </c>
      <c r="E135" s="53">
        <v>0.3</v>
      </c>
      <c r="F135" s="255"/>
      <c r="G135" s="54">
        <v>0.2</v>
      </c>
      <c r="H135" s="58">
        <v>0.4</v>
      </c>
      <c r="I135" s="53">
        <v>70</v>
      </c>
      <c r="J135" s="55">
        <f t="shared" ref="J135:J141" si="74">(C135+D135+L135)*I135/100</f>
        <v>2.1489999999999996</v>
      </c>
      <c r="K135" s="140"/>
      <c r="L135" s="55"/>
      <c r="M135" s="53"/>
      <c r="N135" s="59">
        <f t="shared" ref="N135:N141" si="75">(D135+E135+F135+H135+G135+J135+L135+M135)</f>
        <v>3.4489999999999998</v>
      </c>
      <c r="O135" s="59">
        <f t="shared" ref="O135:O141" si="76">N135+C135</f>
        <v>6.1189999999999998</v>
      </c>
      <c r="P135" s="60">
        <f t="shared" ref="P135:P141" si="77">O135*1390000</f>
        <v>8505410</v>
      </c>
      <c r="Q135" s="74">
        <f t="shared" ref="Q135:Q141" si="78">(C135+D135+L135)*1390000*10.5%</f>
        <v>448066.5</v>
      </c>
      <c r="R135" s="60">
        <f t="shared" ref="R135:R141" si="79">P135-Q135</f>
        <v>8057343.5</v>
      </c>
      <c r="S135" s="61">
        <f t="shared" ref="S135:S141" si="80">(C135+D135+L135)*1390000*1%</f>
        <v>42673</v>
      </c>
      <c r="T135" s="62">
        <f t="shared" ref="T135:T141" si="81">R135-S135</f>
        <v>8014670.5</v>
      </c>
      <c r="U135" s="82" t="s">
        <v>32</v>
      </c>
      <c r="V135" s="252"/>
      <c r="W135" s="252"/>
      <c r="X135" s="252"/>
      <c r="Y135" s="252"/>
      <c r="Z135" s="252"/>
      <c r="AA135" s="252"/>
      <c r="AB135" s="252"/>
      <c r="AC135" s="252"/>
      <c r="AD135" s="252"/>
      <c r="AE135" s="252"/>
      <c r="AF135" s="252"/>
      <c r="AG135" s="252"/>
      <c r="AH135" s="252"/>
      <c r="AI135" s="252"/>
      <c r="AJ135" s="252"/>
      <c r="AK135" s="252"/>
      <c r="AL135" s="252"/>
      <c r="AM135" s="252"/>
      <c r="AN135" s="252"/>
      <c r="AO135" s="252"/>
      <c r="AP135" s="252"/>
      <c r="AQ135" s="252"/>
      <c r="AR135" s="252"/>
      <c r="AS135" s="252"/>
      <c r="AT135" s="252"/>
      <c r="AU135" s="252"/>
      <c r="AV135" s="252"/>
      <c r="AW135" s="252"/>
      <c r="AX135" s="252"/>
      <c r="AY135" s="252"/>
      <c r="AZ135" s="252"/>
      <c r="BA135" s="252"/>
      <c r="BB135" s="252"/>
      <c r="BC135" s="252"/>
      <c r="BD135" s="252"/>
      <c r="BE135" s="252"/>
      <c r="BF135" s="252"/>
      <c r="BG135" s="252"/>
      <c r="BH135" s="253"/>
      <c r="BI135" s="253"/>
      <c r="BJ135" s="253"/>
      <c r="BK135" s="253"/>
      <c r="BL135" s="253"/>
      <c r="BM135" s="253"/>
      <c r="BN135" s="253"/>
      <c r="BO135" s="253"/>
      <c r="BP135" s="253"/>
      <c r="BQ135" s="253"/>
      <c r="BR135" s="253"/>
    </row>
    <row r="136" spans="1:70" s="254" customFormat="1" ht="15.75" customHeight="1" x14ac:dyDescent="0.2">
      <c r="A136" s="64">
        <v>2</v>
      </c>
      <c r="B136" s="77" t="s">
        <v>181</v>
      </c>
      <c r="C136" s="66"/>
      <c r="D136" s="67"/>
      <c r="E136" s="67"/>
      <c r="F136" s="79"/>
      <c r="G136" s="68"/>
      <c r="H136" s="80"/>
      <c r="I136" s="78">
        <v>40</v>
      </c>
      <c r="J136" s="69">
        <f t="shared" si="74"/>
        <v>0</v>
      </c>
      <c r="K136" s="81"/>
      <c r="L136" s="69"/>
      <c r="M136" s="67"/>
      <c r="N136" s="73">
        <f t="shared" si="75"/>
        <v>0</v>
      </c>
      <c r="O136" s="73">
        <f t="shared" si="76"/>
        <v>0</v>
      </c>
      <c r="P136" s="74">
        <f t="shared" si="77"/>
        <v>0</v>
      </c>
      <c r="Q136" s="74">
        <f t="shared" si="78"/>
        <v>0</v>
      </c>
      <c r="R136" s="74">
        <f t="shared" si="79"/>
        <v>0</v>
      </c>
      <c r="S136" s="75">
        <f t="shared" si="80"/>
        <v>0</v>
      </c>
      <c r="T136" s="76">
        <f t="shared" si="81"/>
        <v>0</v>
      </c>
      <c r="U136" s="82" t="s">
        <v>182</v>
      </c>
      <c r="V136" s="252"/>
      <c r="W136" s="252"/>
      <c r="X136" s="252"/>
      <c r="Y136" s="252"/>
      <c r="Z136" s="252"/>
      <c r="AA136" s="252"/>
      <c r="AB136" s="252"/>
      <c r="AC136" s="252"/>
      <c r="AD136" s="252"/>
      <c r="AE136" s="252"/>
      <c r="AF136" s="252"/>
      <c r="AG136" s="252"/>
      <c r="AH136" s="252"/>
      <c r="AI136" s="252"/>
      <c r="AJ136" s="252"/>
      <c r="AK136" s="252"/>
      <c r="AL136" s="252"/>
      <c r="AM136" s="252"/>
      <c r="AN136" s="252"/>
      <c r="AO136" s="252"/>
      <c r="AP136" s="252"/>
      <c r="AQ136" s="252"/>
      <c r="AR136" s="252"/>
      <c r="AS136" s="252"/>
      <c r="AT136" s="252"/>
      <c r="AU136" s="252"/>
      <c r="AV136" s="252"/>
      <c r="AW136" s="252"/>
      <c r="AX136" s="252"/>
      <c r="AY136" s="252"/>
      <c r="AZ136" s="252"/>
      <c r="BA136" s="252"/>
      <c r="BB136" s="252"/>
      <c r="BC136" s="252"/>
      <c r="BD136" s="252"/>
      <c r="BE136" s="252"/>
      <c r="BF136" s="252"/>
      <c r="BG136" s="252"/>
      <c r="BH136" s="253"/>
      <c r="BI136" s="253"/>
      <c r="BJ136" s="253"/>
      <c r="BK136" s="253"/>
      <c r="BL136" s="253"/>
      <c r="BM136" s="253"/>
      <c r="BN136" s="253"/>
      <c r="BO136" s="253"/>
      <c r="BP136" s="253"/>
      <c r="BQ136" s="253"/>
      <c r="BR136" s="253"/>
    </row>
    <row r="137" spans="1:70" s="254" customFormat="1" ht="15.75" customHeight="1" x14ac:dyDescent="0.2">
      <c r="A137" s="64">
        <v>3</v>
      </c>
      <c r="B137" s="77" t="s">
        <v>183</v>
      </c>
      <c r="C137" s="66">
        <v>4.0599999999999996</v>
      </c>
      <c r="D137" s="67"/>
      <c r="E137" s="78">
        <v>0.3</v>
      </c>
      <c r="F137" s="79"/>
      <c r="G137" s="68">
        <v>0.2</v>
      </c>
      <c r="H137" s="80">
        <v>0.4</v>
      </c>
      <c r="I137" s="78">
        <v>40</v>
      </c>
      <c r="J137" s="69">
        <f t="shared" si="74"/>
        <v>1.7051999999999998</v>
      </c>
      <c r="K137" s="215">
        <v>5</v>
      </c>
      <c r="L137" s="69">
        <f>C137*K137/100</f>
        <v>0.20299999999999996</v>
      </c>
      <c r="M137" s="67"/>
      <c r="N137" s="73">
        <f t="shared" si="75"/>
        <v>2.8081999999999998</v>
      </c>
      <c r="O137" s="73">
        <f t="shared" si="76"/>
        <v>6.8681999999999999</v>
      </c>
      <c r="P137" s="74">
        <f t="shared" si="77"/>
        <v>9546798</v>
      </c>
      <c r="Q137" s="74">
        <f t="shared" si="78"/>
        <v>622184.85</v>
      </c>
      <c r="R137" s="74">
        <f t="shared" si="79"/>
        <v>8924613.1500000004</v>
      </c>
      <c r="S137" s="75">
        <f t="shared" si="80"/>
        <v>59255.700000000004</v>
      </c>
      <c r="T137" s="76">
        <f t="shared" si="81"/>
        <v>8865357.4500000011</v>
      </c>
      <c r="U137" s="82" t="s">
        <v>32</v>
      </c>
      <c r="V137" s="252"/>
      <c r="W137" s="252"/>
      <c r="X137" s="252"/>
      <c r="Y137" s="252"/>
      <c r="Z137" s="252"/>
      <c r="AA137" s="252"/>
      <c r="AB137" s="252"/>
      <c r="AC137" s="252"/>
      <c r="AD137" s="252"/>
      <c r="AE137" s="252"/>
      <c r="AF137" s="252"/>
      <c r="AG137" s="252"/>
      <c r="AH137" s="252"/>
      <c r="AI137" s="252"/>
      <c r="AJ137" s="252"/>
      <c r="AK137" s="252"/>
      <c r="AL137" s="252"/>
      <c r="AM137" s="252"/>
      <c r="AN137" s="252"/>
      <c r="AO137" s="252"/>
      <c r="AP137" s="252"/>
      <c r="AQ137" s="252"/>
      <c r="AR137" s="252"/>
      <c r="AS137" s="252"/>
      <c r="AT137" s="252"/>
      <c r="AU137" s="252"/>
      <c r="AV137" s="252"/>
      <c r="AW137" s="252"/>
      <c r="AX137" s="252"/>
      <c r="AY137" s="252"/>
      <c r="AZ137" s="252"/>
      <c r="BA137" s="252"/>
      <c r="BB137" s="252"/>
      <c r="BC137" s="252"/>
      <c r="BD137" s="252"/>
      <c r="BE137" s="252"/>
      <c r="BF137" s="252"/>
      <c r="BG137" s="252"/>
      <c r="BH137" s="253"/>
      <c r="BI137" s="253"/>
      <c r="BJ137" s="253"/>
      <c r="BK137" s="253"/>
      <c r="BL137" s="253"/>
      <c r="BM137" s="253"/>
      <c r="BN137" s="253"/>
      <c r="BO137" s="253"/>
      <c r="BP137" s="253"/>
      <c r="BQ137" s="253"/>
      <c r="BR137" s="253"/>
    </row>
    <row r="138" spans="1:70" s="254" customFormat="1" ht="15.75" customHeight="1" x14ac:dyDescent="0.2">
      <c r="A138" s="64">
        <v>4</v>
      </c>
      <c r="B138" s="77" t="s">
        <v>184</v>
      </c>
      <c r="C138" s="67">
        <v>2.67</v>
      </c>
      <c r="D138" s="67"/>
      <c r="E138" s="67">
        <v>0.3</v>
      </c>
      <c r="F138" s="79"/>
      <c r="G138" s="68">
        <v>0.2</v>
      </c>
      <c r="H138" s="80">
        <v>0.4</v>
      </c>
      <c r="I138" s="67">
        <v>40</v>
      </c>
      <c r="J138" s="69">
        <f t="shared" si="74"/>
        <v>1.0680000000000001</v>
      </c>
      <c r="K138" s="81"/>
      <c r="L138" s="66"/>
      <c r="M138" s="67"/>
      <c r="N138" s="73">
        <f t="shared" si="75"/>
        <v>1.968</v>
      </c>
      <c r="O138" s="73">
        <f t="shared" si="76"/>
        <v>4.6379999999999999</v>
      </c>
      <c r="P138" s="74">
        <f t="shared" si="77"/>
        <v>6446820</v>
      </c>
      <c r="Q138" s="74">
        <f t="shared" si="78"/>
        <v>389686.5</v>
      </c>
      <c r="R138" s="74">
        <f t="shared" si="79"/>
        <v>6057133.5</v>
      </c>
      <c r="S138" s="75">
        <f t="shared" si="80"/>
        <v>37113</v>
      </c>
      <c r="T138" s="76">
        <f t="shared" si="81"/>
        <v>6020020.5</v>
      </c>
      <c r="U138" s="82" t="s">
        <v>32</v>
      </c>
      <c r="V138" s="252"/>
      <c r="W138" s="252"/>
      <c r="X138" s="252"/>
      <c r="Y138" s="252"/>
      <c r="Z138" s="252"/>
      <c r="AA138" s="252"/>
      <c r="AB138" s="252"/>
      <c r="AC138" s="252"/>
      <c r="AD138" s="252"/>
      <c r="AE138" s="252"/>
      <c r="AF138" s="252"/>
      <c r="AG138" s="252"/>
      <c r="AH138" s="252"/>
      <c r="AI138" s="252"/>
      <c r="AJ138" s="252"/>
      <c r="AK138" s="252"/>
      <c r="AL138" s="252"/>
      <c r="AM138" s="252"/>
      <c r="AN138" s="252"/>
      <c r="AO138" s="252"/>
      <c r="AP138" s="252"/>
      <c r="AQ138" s="252"/>
      <c r="AR138" s="252"/>
      <c r="AS138" s="252"/>
      <c r="AT138" s="252"/>
      <c r="AU138" s="252"/>
      <c r="AV138" s="252"/>
      <c r="AW138" s="252"/>
      <c r="AX138" s="252"/>
      <c r="AY138" s="252"/>
      <c r="AZ138" s="252"/>
      <c r="BA138" s="252"/>
      <c r="BB138" s="252"/>
      <c r="BC138" s="252"/>
      <c r="BD138" s="252"/>
      <c r="BE138" s="252"/>
      <c r="BF138" s="252"/>
      <c r="BG138" s="252"/>
      <c r="BH138" s="253"/>
      <c r="BI138" s="253"/>
      <c r="BJ138" s="253"/>
      <c r="BK138" s="253"/>
      <c r="BL138" s="253"/>
      <c r="BM138" s="253"/>
      <c r="BN138" s="253"/>
      <c r="BO138" s="253"/>
      <c r="BP138" s="253"/>
      <c r="BQ138" s="253"/>
      <c r="BR138" s="253"/>
    </row>
    <row r="139" spans="1:70" s="254" customFormat="1" ht="15.75" customHeight="1" x14ac:dyDescent="0.2">
      <c r="A139" s="64">
        <v>5</v>
      </c>
      <c r="B139" s="77" t="s">
        <v>185</v>
      </c>
      <c r="C139" s="66">
        <v>2.66</v>
      </c>
      <c r="D139" s="67"/>
      <c r="E139" s="78">
        <v>0.3</v>
      </c>
      <c r="F139" s="79"/>
      <c r="G139" s="68">
        <v>0.2</v>
      </c>
      <c r="H139" s="80">
        <v>0.4</v>
      </c>
      <c r="I139" s="78">
        <v>70</v>
      </c>
      <c r="J139" s="69">
        <f t="shared" si="74"/>
        <v>1.8620000000000001</v>
      </c>
      <c r="K139" s="81"/>
      <c r="L139" s="69"/>
      <c r="M139" s="67"/>
      <c r="N139" s="73">
        <f t="shared" si="75"/>
        <v>2.762</v>
      </c>
      <c r="O139" s="73">
        <f t="shared" si="76"/>
        <v>5.4220000000000006</v>
      </c>
      <c r="P139" s="74">
        <f t="shared" si="77"/>
        <v>7536580.0000000009</v>
      </c>
      <c r="Q139" s="74">
        <f t="shared" si="78"/>
        <v>388227</v>
      </c>
      <c r="R139" s="74">
        <f t="shared" si="79"/>
        <v>7148353.0000000009</v>
      </c>
      <c r="S139" s="75">
        <f t="shared" si="80"/>
        <v>36974</v>
      </c>
      <c r="T139" s="76">
        <f t="shared" si="81"/>
        <v>7111379.0000000009</v>
      </c>
      <c r="U139" s="82" t="s">
        <v>32</v>
      </c>
      <c r="V139" s="252"/>
      <c r="W139" s="252"/>
      <c r="X139" s="252"/>
      <c r="Y139" s="252"/>
      <c r="Z139" s="252"/>
      <c r="AA139" s="252"/>
      <c r="AB139" s="252"/>
      <c r="AC139" s="252"/>
      <c r="AD139" s="252"/>
      <c r="AE139" s="252"/>
      <c r="AF139" s="252"/>
      <c r="AG139" s="252"/>
      <c r="AH139" s="252"/>
      <c r="AI139" s="252"/>
      <c r="AJ139" s="252"/>
      <c r="AK139" s="252"/>
      <c r="AL139" s="252"/>
      <c r="AM139" s="252"/>
      <c r="AN139" s="252"/>
      <c r="AO139" s="252"/>
      <c r="AP139" s="252"/>
      <c r="AQ139" s="252"/>
      <c r="AR139" s="252"/>
      <c r="AS139" s="252"/>
      <c r="AT139" s="252"/>
      <c r="AU139" s="252"/>
      <c r="AV139" s="252"/>
      <c r="AW139" s="252"/>
      <c r="AX139" s="252"/>
      <c r="AY139" s="252"/>
      <c r="AZ139" s="252"/>
      <c r="BA139" s="252"/>
      <c r="BB139" s="252"/>
      <c r="BC139" s="252"/>
      <c r="BD139" s="252"/>
      <c r="BE139" s="252"/>
      <c r="BF139" s="252"/>
      <c r="BG139" s="252"/>
      <c r="BH139" s="253"/>
      <c r="BI139" s="253"/>
      <c r="BJ139" s="253"/>
      <c r="BK139" s="253"/>
      <c r="BL139" s="253"/>
      <c r="BM139" s="253"/>
      <c r="BN139" s="253"/>
      <c r="BO139" s="253"/>
      <c r="BP139" s="253"/>
      <c r="BQ139" s="253"/>
      <c r="BR139" s="253"/>
    </row>
    <row r="140" spans="1:70" s="254" customFormat="1" ht="15.75" customHeight="1" x14ac:dyDescent="0.2">
      <c r="A140" s="64">
        <v>6</v>
      </c>
      <c r="B140" s="77" t="s">
        <v>186</v>
      </c>
      <c r="C140" s="66">
        <v>2.66</v>
      </c>
      <c r="D140" s="67"/>
      <c r="E140" s="67">
        <v>0.3</v>
      </c>
      <c r="F140" s="79"/>
      <c r="G140" s="183">
        <v>0.2</v>
      </c>
      <c r="H140" s="80">
        <v>0.4</v>
      </c>
      <c r="I140" s="67">
        <v>70</v>
      </c>
      <c r="J140" s="69">
        <f t="shared" si="74"/>
        <v>1.8620000000000001</v>
      </c>
      <c r="K140" s="119"/>
      <c r="L140" s="69"/>
      <c r="M140" s="67"/>
      <c r="N140" s="73">
        <f t="shared" si="75"/>
        <v>2.762</v>
      </c>
      <c r="O140" s="73">
        <f t="shared" si="76"/>
        <v>5.4220000000000006</v>
      </c>
      <c r="P140" s="74">
        <f t="shared" si="77"/>
        <v>7536580.0000000009</v>
      </c>
      <c r="Q140" s="74">
        <f t="shared" si="78"/>
        <v>388227</v>
      </c>
      <c r="R140" s="74">
        <f t="shared" si="79"/>
        <v>7148353.0000000009</v>
      </c>
      <c r="S140" s="75">
        <f t="shared" si="80"/>
        <v>36974</v>
      </c>
      <c r="T140" s="76">
        <f t="shared" si="81"/>
        <v>7111379.0000000009</v>
      </c>
      <c r="U140" s="82" t="s">
        <v>187</v>
      </c>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252"/>
      <c r="BC140" s="252"/>
      <c r="BD140" s="252"/>
      <c r="BE140" s="252"/>
      <c r="BF140" s="252"/>
      <c r="BG140" s="252"/>
      <c r="BH140" s="253"/>
      <c r="BI140" s="253"/>
      <c r="BJ140" s="253"/>
      <c r="BK140" s="253"/>
      <c r="BL140" s="253"/>
      <c r="BM140" s="253"/>
      <c r="BN140" s="253"/>
      <c r="BO140" s="253"/>
      <c r="BP140" s="253"/>
      <c r="BQ140" s="253"/>
      <c r="BR140" s="253"/>
    </row>
    <row r="141" spans="1:70" s="254" customFormat="1" ht="15.75" customHeight="1" x14ac:dyDescent="0.2">
      <c r="A141" s="83">
        <v>7</v>
      </c>
      <c r="B141" s="184" t="s">
        <v>188</v>
      </c>
      <c r="C141" s="236">
        <v>2.46</v>
      </c>
      <c r="D141" s="237"/>
      <c r="E141" s="237">
        <v>0.3</v>
      </c>
      <c r="F141" s="238"/>
      <c r="G141" s="237">
        <v>0.2</v>
      </c>
      <c r="H141" s="239">
        <v>0.4</v>
      </c>
      <c r="I141" s="237">
        <v>40</v>
      </c>
      <c r="J141" s="88">
        <f t="shared" si="74"/>
        <v>0.9840000000000001</v>
      </c>
      <c r="K141" s="240"/>
      <c r="L141" s="88"/>
      <c r="M141" s="85"/>
      <c r="N141" s="92">
        <f t="shared" si="75"/>
        <v>1.8839999999999999</v>
      </c>
      <c r="O141" s="92">
        <f t="shared" si="76"/>
        <v>4.3439999999999994</v>
      </c>
      <c r="P141" s="93">
        <f t="shared" si="77"/>
        <v>6038159.9999999991</v>
      </c>
      <c r="Q141" s="74">
        <f t="shared" si="78"/>
        <v>359037</v>
      </c>
      <c r="R141" s="93">
        <f t="shared" si="79"/>
        <v>5679122.9999999991</v>
      </c>
      <c r="S141" s="94">
        <f t="shared" si="80"/>
        <v>34194</v>
      </c>
      <c r="T141" s="95">
        <f t="shared" si="81"/>
        <v>5644928.9999999991</v>
      </c>
      <c r="U141" s="82" t="s">
        <v>32</v>
      </c>
      <c r="V141" s="252"/>
      <c r="W141" s="252"/>
      <c r="X141" s="252"/>
      <c r="Y141" s="252"/>
      <c r="Z141" s="252"/>
      <c r="AA141" s="252"/>
      <c r="AB141" s="252"/>
      <c r="AC141" s="252"/>
      <c r="AD141" s="252"/>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252"/>
      <c r="BC141" s="252"/>
      <c r="BD141" s="252"/>
      <c r="BE141" s="252"/>
      <c r="BF141" s="252"/>
      <c r="BG141" s="252"/>
      <c r="BH141" s="253"/>
      <c r="BI141" s="253"/>
      <c r="BJ141" s="253"/>
      <c r="BK141" s="253"/>
      <c r="BL141" s="253"/>
      <c r="BM141" s="253"/>
      <c r="BN141" s="253"/>
      <c r="BO141" s="253"/>
      <c r="BP141" s="253"/>
      <c r="BQ141" s="253"/>
      <c r="BR141" s="253"/>
    </row>
    <row r="142" spans="1:70" s="254" customFormat="1" ht="15.75" customHeight="1" x14ac:dyDescent="0.2">
      <c r="A142" s="96" t="s">
        <v>63</v>
      </c>
      <c r="B142" s="256" t="s">
        <v>189</v>
      </c>
      <c r="C142" s="133"/>
      <c r="D142" s="98"/>
      <c r="E142" s="99"/>
      <c r="F142" s="257"/>
      <c r="G142" s="100"/>
      <c r="H142" s="104"/>
      <c r="I142" s="98"/>
      <c r="J142" s="101"/>
      <c r="K142" s="247"/>
      <c r="L142" s="103"/>
      <c r="M142" s="98"/>
      <c r="N142" s="105"/>
      <c r="O142" s="105"/>
      <c r="P142" s="106"/>
      <c r="Q142" s="106"/>
      <c r="R142" s="106"/>
      <c r="S142" s="107"/>
      <c r="T142" s="108"/>
      <c r="U142" s="251"/>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252"/>
      <c r="BC142" s="252"/>
      <c r="BD142" s="252"/>
      <c r="BE142" s="252"/>
      <c r="BF142" s="252"/>
      <c r="BG142" s="252"/>
      <c r="BH142" s="253"/>
      <c r="BI142" s="253"/>
      <c r="BJ142" s="253"/>
      <c r="BK142" s="253"/>
      <c r="BL142" s="253"/>
      <c r="BM142" s="253"/>
      <c r="BN142" s="253"/>
      <c r="BO142" s="253"/>
      <c r="BP142" s="253"/>
      <c r="BQ142" s="253"/>
      <c r="BR142" s="253"/>
    </row>
    <row r="143" spans="1:70" s="254" customFormat="1" ht="15.75" customHeight="1" x14ac:dyDescent="0.2">
      <c r="A143" s="51">
        <v>1</v>
      </c>
      <c r="B143" s="135" t="s">
        <v>190</v>
      </c>
      <c r="C143" s="53">
        <v>4.0599999999999996</v>
      </c>
      <c r="D143" s="53">
        <v>0.4</v>
      </c>
      <c r="E143" s="131">
        <v>0.3</v>
      </c>
      <c r="F143" s="255"/>
      <c r="G143" s="54">
        <v>0.2</v>
      </c>
      <c r="H143" s="58">
        <v>0.4</v>
      </c>
      <c r="I143" s="53">
        <v>40</v>
      </c>
      <c r="J143" s="55">
        <f>(C143+D143+L143)*I143/100</f>
        <v>1.9626400000000002</v>
      </c>
      <c r="K143" s="258">
        <v>11</v>
      </c>
      <c r="L143" s="55">
        <f>C143*K143/100</f>
        <v>0.44659999999999994</v>
      </c>
      <c r="M143" s="53">
        <v>0.3</v>
      </c>
      <c r="N143" s="59">
        <f>(D143+E143+F143+H143+G143+J143+L143+M143)</f>
        <v>4.0092400000000001</v>
      </c>
      <c r="O143" s="59">
        <f>N143+C143</f>
        <v>8.0692400000000006</v>
      </c>
      <c r="P143" s="60">
        <f>O143*1390000</f>
        <v>11216243.600000001</v>
      </c>
      <c r="Q143" s="74">
        <f>(C143+D143+L143)*1390000*10.5%</f>
        <v>716118.27</v>
      </c>
      <c r="R143" s="60">
        <f>P143-Q143</f>
        <v>10500125.330000002</v>
      </c>
      <c r="S143" s="61">
        <f>(C143+D143+L143)*1390000*1%</f>
        <v>68201.740000000005</v>
      </c>
      <c r="T143" s="62">
        <f>R143-S143</f>
        <v>10431923.590000002</v>
      </c>
      <c r="U143" s="82" t="s">
        <v>32</v>
      </c>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252"/>
      <c r="BC143" s="252"/>
      <c r="BD143" s="252"/>
      <c r="BE143" s="252"/>
      <c r="BF143" s="252"/>
      <c r="BG143" s="252"/>
      <c r="BH143" s="253"/>
      <c r="BI143" s="253"/>
      <c r="BJ143" s="253"/>
      <c r="BK143" s="253"/>
      <c r="BL143" s="253"/>
      <c r="BM143" s="253"/>
      <c r="BN143" s="253"/>
      <c r="BO143" s="253"/>
      <c r="BP143" s="253"/>
      <c r="BQ143" s="253"/>
      <c r="BR143" s="253"/>
    </row>
    <row r="144" spans="1:70" s="254" customFormat="1" ht="15.75" customHeight="1" x14ac:dyDescent="0.2">
      <c r="A144" s="64">
        <v>2</v>
      </c>
      <c r="B144" s="77" t="s">
        <v>191</v>
      </c>
      <c r="C144" s="66">
        <v>3</v>
      </c>
      <c r="D144" s="67">
        <v>0.3</v>
      </c>
      <c r="E144" s="78">
        <v>0.3</v>
      </c>
      <c r="F144" s="79"/>
      <c r="G144" s="68">
        <v>0.2</v>
      </c>
      <c r="H144" s="80">
        <v>0.4</v>
      </c>
      <c r="I144" s="78">
        <v>40</v>
      </c>
      <c r="J144" s="69">
        <f>(C144+D144+L144)*I144/100</f>
        <v>1.32</v>
      </c>
      <c r="K144" s="81"/>
      <c r="L144" s="69"/>
      <c r="M144" s="67"/>
      <c r="N144" s="73">
        <f>(D144+E144+F144+H144+G144+J144+L144+M144)</f>
        <v>2.52</v>
      </c>
      <c r="O144" s="73">
        <f>N144+C144</f>
        <v>5.52</v>
      </c>
      <c r="P144" s="74">
        <f>O144*1390000</f>
        <v>7672799.9999999991</v>
      </c>
      <c r="Q144" s="74">
        <f>(C144+D144+L144)*1390000*10.5%</f>
        <v>481635</v>
      </c>
      <c r="R144" s="74">
        <f>P144-Q144</f>
        <v>7191164.9999999991</v>
      </c>
      <c r="S144" s="75">
        <f>(C144+D144+L144)*1390000*1%</f>
        <v>45870</v>
      </c>
      <c r="T144" s="76">
        <f>R144-S144</f>
        <v>7145294.9999999991</v>
      </c>
      <c r="U144" s="82" t="s">
        <v>32</v>
      </c>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2"/>
      <c r="AQ144" s="252"/>
      <c r="AR144" s="252"/>
      <c r="AS144" s="252"/>
      <c r="AT144" s="252"/>
      <c r="AU144" s="252"/>
      <c r="AV144" s="252"/>
      <c r="AW144" s="252"/>
      <c r="AX144" s="252"/>
      <c r="AY144" s="252"/>
      <c r="AZ144" s="252"/>
      <c r="BA144" s="252"/>
      <c r="BB144" s="252"/>
      <c r="BC144" s="252"/>
      <c r="BD144" s="252"/>
      <c r="BE144" s="252"/>
      <c r="BF144" s="252"/>
      <c r="BG144" s="252"/>
      <c r="BH144" s="253"/>
      <c r="BI144" s="253"/>
      <c r="BJ144" s="253"/>
      <c r="BK144" s="253"/>
      <c r="BL144" s="253"/>
      <c r="BM144" s="253"/>
      <c r="BN144" s="253"/>
      <c r="BO144" s="253"/>
      <c r="BP144" s="253"/>
      <c r="BQ144" s="253"/>
      <c r="BR144" s="253"/>
    </row>
    <row r="145" spans="1:70" s="254" customFormat="1" ht="15.75" customHeight="1" x14ac:dyDescent="0.2">
      <c r="A145" s="259">
        <v>3</v>
      </c>
      <c r="B145" s="77" t="s">
        <v>192</v>
      </c>
      <c r="C145" s="67"/>
      <c r="D145" s="67"/>
      <c r="E145" s="78"/>
      <c r="F145" s="79"/>
      <c r="G145" s="68"/>
      <c r="H145" s="72"/>
      <c r="I145" s="78">
        <v>70</v>
      </c>
      <c r="J145" s="69">
        <f>(C145+D145+L145)*I145/100</f>
        <v>0</v>
      </c>
      <c r="K145" s="81"/>
      <c r="L145" s="71"/>
      <c r="M145" s="67"/>
      <c r="N145" s="73">
        <f>(D145+E145+F145+H145+G145+J145+L145+M145)</f>
        <v>0</v>
      </c>
      <c r="O145" s="73">
        <f>N145+C145</f>
        <v>0</v>
      </c>
      <c r="P145" s="74">
        <f>O145*1390000</f>
        <v>0</v>
      </c>
      <c r="Q145" s="74">
        <f>(C145+D145+L145)*1390000*10.5%</f>
        <v>0</v>
      </c>
      <c r="R145" s="74">
        <f>P145-Q145</f>
        <v>0</v>
      </c>
      <c r="S145" s="75">
        <f>(C145+D145+L145)*1390000*1%</f>
        <v>0</v>
      </c>
      <c r="T145" s="76">
        <f>R145-S145</f>
        <v>0</v>
      </c>
      <c r="U145" s="82" t="s">
        <v>193</v>
      </c>
      <c r="V145" s="252"/>
      <c r="W145" s="252"/>
      <c r="X145" s="252"/>
      <c r="Y145" s="252"/>
      <c r="Z145" s="252"/>
      <c r="AA145" s="252"/>
      <c r="AB145" s="252"/>
      <c r="AC145" s="252"/>
      <c r="AD145" s="252"/>
      <c r="AE145" s="252"/>
      <c r="AF145" s="252"/>
      <c r="AG145" s="252"/>
      <c r="AH145" s="252"/>
      <c r="AI145" s="252"/>
      <c r="AJ145" s="252"/>
      <c r="AK145" s="252"/>
      <c r="AL145" s="252"/>
      <c r="AM145" s="252"/>
      <c r="AN145" s="252"/>
      <c r="AO145" s="252"/>
      <c r="AP145" s="252"/>
      <c r="AQ145" s="252"/>
      <c r="AR145" s="252"/>
      <c r="AS145" s="252"/>
      <c r="AT145" s="252"/>
      <c r="AU145" s="252"/>
      <c r="AV145" s="252"/>
      <c r="AW145" s="252"/>
      <c r="AX145" s="252"/>
      <c r="AY145" s="252"/>
      <c r="AZ145" s="252"/>
      <c r="BA145" s="252"/>
      <c r="BB145" s="252"/>
      <c r="BC145" s="252"/>
      <c r="BD145" s="252"/>
      <c r="BE145" s="252"/>
      <c r="BF145" s="252"/>
      <c r="BG145" s="252"/>
      <c r="BH145" s="253"/>
      <c r="BI145" s="253"/>
      <c r="BJ145" s="253"/>
      <c r="BK145" s="253"/>
      <c r="BL145" s="253"/>
      <c r="BM145" s="253"/>
      <c r="BN145" s="253"/>
      <c r="BO145" s="253"/>
      <c r="BP145" s="253"/>
      <c r="BQ145" s="253"/>
      <c r="BR145" s="253"/>
    </row>
    <row r="146" spans="1:70" s="254" customFormat="1" ht="15.75" customHeight="1" x14ac:dyDescent="0.2">
      <c r="A146" s="259">
        <v>4</v>
      </c>
      <c r="B146" s="211" t="s">
        <v>194</v>
      </c>
      <c r="C146" s="207">
        <v>2.67</v>
      </c>
      <c r="D146" s="207"/>
      <c r="E146" s="207">
        <v>0.3</v>
      </c>
      <c r="F146" s="260"/>
      <c r="G146" s="207">
        <v>0.2</v>
      </c>
      <c r="H146" s="210">
        <v>0.4</v>
      </c>
      <c r="I146" s="207">
        <v>40</v>
      </c>
      <c r="J146" s="114">
        <f>(C146+D146+L146)*I146/100</f>
        <v>1.0680000000000001</v>
      </c>
      <c r="K146" s="261"/>
      <c r="L146" s="208"/>
      <c r="M146" s="111"/>
      <c r="N146" s="117">
        <f>(D146+E146+F146+H146+G146+J146+L146+M146)</f>
        <v>1.968</v>
      </c>
      <c r="O146" s="117">
        <f>N146+C146</f>
        <v>4.6379999999999999</v>
      </c>
      <c r="P146" s="118">
        <f>O146*1390000</f>
        <v>6446820</v>
      </c>
      <c r="Q146" s="74">
        <f>(C146+D146+L146)*1390000*10.5%</f>
        <v>389686.5</v>
      </c>
      <c r="R146" s="118">
        <f>P146-Q146</f>
        <v>6057133.5</v>
      </c>
      <c r="S146" s="94">
        <f>(C146+D146+L146)*1390000*1%</f>
        <v>37113</v>
      </c>
      <c r="T146" s="95">
        <f>R146-S146</f>
        <v>6020020.5</v>
      </c>
      <c r="U146" s="82" t="s">
        <v>195</v>
      </c>
      <c r="V146" s="252"/>
      <c r="W146" s="252"/>
      <c r="X146" s="252"/>
      <c r="Y146" s="252"/>
      <c r="Z146" s="252"/>
      <c r="AA146" s="252"/>
      <c r="AB146" s="252"/>
      <c r="AC146" s="252"/>
      <c r="AD146" s="252"/>
      <c r="AE146" s="252"/>
      <c r="AF146" s="252"/>
      <c r="AG146" s="252"/>
      <c r="AH146" s="252"/>
      <c r="AI146" s="252"/>
      <c r="AJ146" s="252"/>
      <c r="AK146" s="252"/>
      <c r="AL146" s="252"/>
      <c r="AM146" s="252"/>
      <c r="AN146" s="252"/>
      <c r="AO146" s="252"/>
      <c r="AP146" s="252"/>
      <c r="AQ146" s="252"/>
      <c r="AR146" s="252"/>
      <c r="AS146" s="252"/>
      <c r="AT146" s="252"/>
      <c r="AU146" s="252"/>
      <c r="AV146" s="252"/>
      <c r="AW146" s="252"/>
      <c r="AX146" s="252"/>
      <c r="AY146" s="252"/>
      <c r="AZ146" s="252"/>
      <c r="BA146" s="252"/>
      <c r="BB146" s="252"/>
      <c r="BC146" s="252"/>
      <c r="BD146" s="252"/>
      <c r="BE146" s="252"/>
      <c r="BF146" s="252"/>
      <c r="BG146" s="252"/>
      <c r="BH146" s="253"/>
      <c r="BI146" s="253"/>
      <c r="BJ146" s="253"/>
      <c r="BK146" s="253"/>
      <c r="BL146" s="253"/>
      <c r="BM146" s="253"/>
      <c r="BN146" s="253"/>
      <c r="BO146" s="253"/>
      <c r="BP146" s="253"/>
      <c r="BQ146" s="253"/>
      <c r="BR146" s="253"/>
    </row>
    <row r="147" spans="1:70" s="254" customFormat="1" ht="15.75" customHeight="1" x14ac:dyDescent="0.2">
      <c r="A147" s="96" t="s">
        <v>66</v>
      </c>
      <c r="B147" s="256" t="s">
        <v>196</v>
      </c>
      <c r="C147" s="98"/>
      <c r="D147" s="98"/>
      <c r="E147" s="99"/>
      <c r="F147" s="257"/>
      <c r="G147" s="100"/>
      <c r="H147" s="134"/>
      <c r="I147" s="99"/>
      <c r="J147" s="101"/>
      <c r="K147" s="247"/>
      <c r="L147" s="101"/>
      <c r="M147" s="98"/>
      <c r="N147" s="105"/>
      <c r="O147" s="105"/>
      <c r="P147" s="106"/>
      <c r="Q147" s="106"/>
      <c r="R147" s="106"/>
      <c r="S147" s="107"/>
      <c r="T147" s="108"/>
      <c r="U147" s="251"/>
      <c r="V147" s="252"/>
      <c r="W147" s="252"/>
      <c r="X147" s="252"/>
      <c r="Y147" s="252"/>
      <c r="Z147" s="252"/>
      <c r="AA147" s="252"/>
      <c r="AB147" s="252"/>
      <c r="AC147" s="252"/>
      <c r="AD147" s="252"/>
      <c r="AE147" s="252"/>
      <c r="AF147" s="252"/>
      <c r="AG147" s="252"/>
      <c r="AH147" s="252"/>
      <c r="AI147" s="252"/>
      <c r="AJ147" s="252"/>
      <c r="AK147" s="252"/>
      <c r="AL147" s="252"/>
      <c r="AM147" s="252"/>
      <c r="AN147" s="252"/>
      <c r="AO147" s="252"/>
      <c r="AP147" s="252"/>
      <c r="AQ147" s="252"/>
      <c r="AR147" s="252"/>
      <c r="AS147" s="252"/>
      <c r="AT147" s="252"/>
      <c r="AU147" s="252"/>
      <c r="AV147" s="252"/>
      <c r="AW147" s="252"/>
      <c r="AX147" s="252"/>
      <c r="AY147" s="252"/>
      <c r="AZ147" s="252"/>
      <c r="BA147" s="252"/>
      <c r="BB147" s="252"/>
      <c r="BC147" s="252"/>
      <c r="BD147" s="252"/>
      <c r="BE147" s="252"/>
      <c r="BF147" s="252"/>
      <c r="BG147" s="252"/>
      <c r="BH147" s="253"/>
      <c r="BI147" s="253"/>
      <c r="BJ147" s="253"/>
      <c r="BK147" s="253"/>
      <c r="BL147" s="253"/>
      <c r="BM147" s="253"/>
      <c r="BN147" s="253"/>
      <c r="BO147" s="253"/>
      <c r="BP147" s="253"/>
      <c r="BQ147" s="253"/>
      <c r="BR147" s="253"/>
    </row>
    <row r="148" spans="1:70" s="254" customFormat="1" ht="15.75" customHeight="1" x14ac:dyDescent="0.2">
      <c r="A148" s="51">
        <v>1</v>
      </c>
      <c r="B148" s="135" t="s">
        <v>197</v>
      </c>
      <c r="C148" s="57">
        <v>3.99</v>
      </c>
      <c r="D148" s="53">
        <v>0.4</v>
      </c>
      <c r="E148" s="53">
        <v>0.3</v>
      </c>
      <c r="F148" s="255"/>
      <c r="G148" s="54">
        <v>0.2</v>
      </c>
      <c r="H148" s="58">
        <v>0.4</v>
      </c>
      <c r="I148" s="53">
        <v>40</v>
      </c>
      <c r="J148" s="55">
        <f>(C148+D148+L148)*I148/100</f>
        <v>1.7560000000000002</v>
      </c>
      <c r="K148" s="262"/>
      <c r="L148" s="55"/>
      <c r="M148" s="53"/>
      <c r="N148" s="59">
        <f>(D148+E148+F148+H148+G148+J148+L148+M148)</f>
        <v>3.056</v>
      </c>
      <c r="O148" s="59">
        <f>N148+C148</f>
        <v>7.0460000000000003</v>
      </c>
      <c r="P148" s="60">
        <f>O148*1390000</f>
        <v>9793940</v>
      </c>
      <c r="Q148" s="74">
        <f>(C148+D148+L148)*1390000*10.5%</f>
        <v>640720.50000000012</v>
      </c>
      <c r="R148" s="60">
        <f>P148-Q148</f>
        <v>9153219.5</v>
      </c>
      <c r="S148" s="61">
        <f>(C148+D148+L148)*1390000*1%</f>
        <v>61021.000000000007</v>
      </c>
      <c r="T148" s="62">
        <f>R148-S148</f>
        <v>9092198.5</v>
      </c>
      <c r="U148" s="82" t="s">
        <v>198</v>
      </c>
      <c r="V148" s="252"/>
      <c r="W148" s="252"/>
      <c r="X148" s="252"/>
      <c r="Y148" s="252"/>
      <c r="Z148" s="252"/>
      <c r="AA148" s="252"/>
      <c r="AB148" s="252"/>
      <c r="AC148" s="252"/>
      <c r="AD148" s="252"/>
      <c r="AE148" s="252"/>
      <c r="AF148" s="252"/>
      <c r="AG148" s="252"/>
      <c r="AH148" s="252"/>
      <c r="AI148" s="252"/>
      <c r="AJ148" s="252"/>
      <c r="AK148" s="252"/>
      <c r="AL148" s="252"/>
      <c r="AM148" s="252"/>
      <c r="AN148" s="252"/>
      <c r="AO148" s="252"/>
      <c r="AP148" s="252"/>
      <c r="AQ148" s="252"/>
      <c r="AR148" s="252"/>
      <c r="AS148" s="252"/>
      <c r="AT148" s="252"/>
      <c r="AU148" s="252"/>
      <c r="AV148" s="252"/>
      <c r="AW148" s="252"/>
      <c r="AX148" s="252"/>
      <c r="AY148" s="252"/>
      <c r="AZ148" s="252"/>
      <c r="BA148" s="252"/>
      <c r="BB148" s="252"/>
      <c r="BC148" s="252"/>
      <c r="BD148" s="252"/>
      <c r="BE148" s="252"/>
      <c r="BF148" s="252"/>
      <c r="BG148" s="252"/>
      <c r="BH148" s="253"/>
      <c r="BI148" s="253"/>
      <c r="BJ148" s="253"/>
      <c r="BK148" s="253"/>
      <c r="BL148" s="253"/>
      <c r="BM148" s="253"/>
      <c r="BN148" s="253"/>
      <c r="BO148" s="253"/>
      <c r="BP148" s="253"/>
      <c r="BQ148" s="253"/>
      <c r="BR148" s="253"/>
    </row>
    <row r="149" spans="1:70" s="254" customFormat="1" ht="15.75" customHeight="1" x14ac:dyDescent="0.2">
      <c r="A149" s="64">
        <v>2</v>
      </c>
      <c r="B149" s="211" t="s">
        <v>199</v>
      </c>
      <c r="C149" s="182">
        <v>4.0599999999999996</v>
      </c>
      <c r="D149" s="113">
        <v>0.3</v>
      </c>
      <c r="E149" s="113">
        <v>0.3</v>
      </c>
      <c r="F149" s="213"/>
      <c r="G149" s="113">
        <v>0.2</v>
      </c>
      <c r="H149" s="263">
        <v>0.4</v>
      </c>
      <c r="I149" s="113">
        <v>40</v>
      </c>
      <c r="J149" s="114">
        <f>(C149+D149+L149)*I149/100</f>
        <v>1.8901599999999998</v>
      </c>
      <c r="K149" s="214">
        <v>9</v>
      </c>
      <c r="L149" s="114">
        <f>C149*K149/100</f>
        <v>0.3654</v>
      </c>
      <c r="M149" s="113"/>
      <c r="N149" s="117">
        <f>(D149+E149+F149+H149+G149+J149+L149+M149)</f>
        <v>3.4555600000000002</v>
      </c>
      <c r="O149" s="117">
        <f>N149+C149</f>
        <v>7.5155599999999998</v>
      </c>
      <c r="P149" s="118">
        <f>O149*1390000</f>
        <v>10446628.4</v>
      </c>
      <c r="Q149" s="74">
        <f>(C149+D149+L149)*1390000*10.5%</f>
        <v>689672.12999999989</v>
      </c>
      <c r="R149" s="118">
        <f>P149-Q149</f>
        <v>9756956.2699999996</v>
      </c>
      <c r="S149" s="75">
        <f>(C149+D149+L149)*1390000*1%</f>
        <v>65683.06</v>
      </c>
      <c r="T149" s="76">
        <f>R149-S149</f>
        <v>9691273.209999999</v>
      </c>
      <c r="U149" s="82" t="s">
        <v>32</v>
      </c>
      <c r="V149" s="252"/>
      <c r="W149" s="252"/>
      <c r="X149" s="252"/>
      <c r="Y149" s="252"/>
      <c r="Z149" s="252"/>
      <c r="AA149" s="252"/>
      <c r="AB149" s="252"/>
      <c r="AC149" s="252"/>
      <c r="AD149" s="252"/>
      <c r="AE149" s="252"/>
      <c r="AF149" s="252"/>
      <c r="AG149" s="252"/>
      <c r="AH149" s="252"/>
      <c r="AI149" s="252"/>
      <c r="AJ149" s="252"/>
      <c r="AK149" s="252"/>
      <c r="AL149" s="252"/>
      <c r="AM149" s="252"/>
      <c r="AN149" s="252"/>
      <c r="AO149" s="252"/>
      <c r="AP149" s="252"/>
      <c r="AQ149" s="252"/>
      <c r="AR149" s="252"/>
      <c r="AS149" s="252"/>
      <c r="AT149" s="252"/>
      <c r="AU149" s="252"/>
      <c r="AV149" s="252"/>
      <c r="AW149" s="252"/>
      <c r="AX149" s="252"/>
      <c r="AY149" s="252"/>
      <c r="AZ149" s="252"/>
      <c r="BA149" s="252"/>
      <c r="BB149" s="252"/>
      <c r="BC149" s="252"/>
      <c r="BD149" s="252"/>
      <c r="BE149" s="252"/>
      <c r="BF149" s="252"/>
      <c r="BG149" s="252"/>
      <c r="BH149" s="253"/>
      <c r="BI149" s="253"/>
      <c r="BJ149" s="253"/>
      <c r="BK149" s="253"/>
      <c r="BL149" s="253"/>
      <c r="BM149" s="253"/>
      <c r="BN149" s="253"/>
      <c r="BO149" s="253"/>
      <c r="BP149" s="253"/>
      <c r="BQ149" s="253"/>
      <c r="BR149" s="253"/>
    </row>
    <row r="150" spans="1:70" s="254" customFormat="1" ht="15.75" customHeight="1" x14ac:dyDescent="0.2">
      <c r="A150" s="83">
        <v>3</v>
      </c>
      <c r="B150" s="184" t="s">
        <v>200</v>
      </c>
      <c r="C150" s="146"/>
      <c r="D150" s="85"/>
      <c r="E150" s="87"/>
      <c r="F150" s="235"/>
      <c r="G150" s="87"/>
      <c r="H150" s="264"/>
      <c r="I150" s="86">
        <v>40</v>
      </c>
      <c r="J150" s="88">
        <f>(C150+D150+L150)*I150/100</f>
        <v>0</v>
      </c>
      <c r="K150" s="240"/>
      <c r="L150" s="88"/>
      <c r="M150" s="85"/>
      <c r="N150" s="92">
        <f>(D150+E150+F150+H150+G150+J150+L150+M150)</f>
        <v>0</v>
      </c>
      <c r="O150" s="92">
        <f>N150+C150</f>
        <v>0</v>
      </c>
      <c r="P150" s="93">
        <f>O150*1390000</f>
        <v>0</v>
      </c>
      <c r="Q150" s="93">
        <f>(C150+D150+L150)*1390000*10.5%</f>
        <v>0</v>
      </c>
      <c r="R150" s="93">
        <f>P150-Q150</f>
        <v>0</v>
      </c>
      <c r="S150" s="94">
        <f>(C150+D150+L150)*1390000*1%</f>
        <v>0</v>
      </c>
      <c r="T150" s="95">
        <f>R150-S150</f>
        <v>0</v>
      </c>
      <c r="U150" s="82" t="s">
        <v>201</v>
      </c>
      <c r="V150" s="252"/>
      <c r="W150" s="252"/>
      <c r="X150" s="252"/>
      <c r="Y150" s="252"/>
      <c r="Z150" s="252"/>
      <c r="AA150" s="252"/>
      <c r="AB150" s="252"/>
      <c r="AC150" s="252"/>
      <c r="AD150" s="252"/>
      <c r="AE150" s="252"/>
      <c r="AF150" s="252"/>
      <c r="AG150" s="252"/>
      <c r="AH150" s="252"/>
      <c r="AI150" s="252"/>
      <c r="AJ150" s="252"/>
      <c r="AK150" s="252"/>
      <c r="AL150" s="252"/>
      <c r="AM150" s="252"/>
      <c r="AN150" s="252"/>
      <c r="AO150" s="252"/>
      <c r="AP150" s="252"/>
      <c r="AQ150" s="252"/>
      <c r="AR150" s="252"/>
      <c r="AS150" s="252"/>
      <c r="AT150" s="252"/>
      <c r="AU150" s="252"/>
      <c r="AV150" s="252"/>
      <c r="AW150" s="252"/>
      <c r="AX150" s="252"/>
      <c r="AY150" s="252"/>
      <c r="AZ150" s="252"/>
      <c r="BA150" s="252"/>
      <c r="BB150" s="252"/>
      <c r="BC150" s="252"/>
      <c r="BD150" s="252"/>
      <c r="BE150" s="252"/>
      <c r="BF150" s="252"/>
      <c r="BG150" s="252"/>
      <c r="BH150" s="253"/>
      <c r="BI150" s="253"/>
      <c r="BJ150" s="253"/>
      <c r="BK150" s="253"/>
      <c r="BL150" s="253"/>
      <c r="BM150" s="253"/>
      <c r="BN150" s="253"/>
      <c r="BO150" s="253"/>
      <c r="BP150" s="253"/>
      <c r="BQ150" s="253"/>
      <c r="BR150" s="253"/>
    </row>
    <row r="151" spans="1:70" s="254" customFormat="1" ht="18" customHeight="1" thickBot="1" x14ac:dyDescent="0.2">
      <c r="A151" s="265"/>
      <c r="B151" s="266" t="s">
        <v>202</v>
      </c>
      <c r="C151" s="267">
        <f t="shared" ref="C151:H151" si="82">SUM(C8:C150)</f>
        <v>395.13000000000022</v>
      </c>
      <c r="D151" s="267">
        <f t="shared" si="82"/>
        <v>13.000000000000007</v>
      </c>
      <c r="E151" s="267">
        <f t="shared" si="82"/>
        <v>35.100000000000023</v>
      </c>
      <c r="F151" s="267">
        <f t="shared" si="82"/>
        <v>2.6000000000000005</v>
      </c>
      <c r="G151" s="267">
        <f t="shared" si="82"/>
        <v>14.399999999999993</v>
      </c>
      <c r="H151" s="267">
        <f t="shared" si="82"/>
        <v>6.4000000000000012</v>
      </c>
      <c r="I151" s="267"/>
      <c r="J151" s="267">
        <f>SUM(J8:J150)</f>
        <v>178.42327999999998</v>
      </c>
      <c r="K151" s="267"/>
      <c r="L151" s="267">
        <f t="shared" ref="L151:Q151" si="83">SUM(L8:L150)</f>
        <v>6.9480000000000004</v>
      </c>
      <c r="M151" s="267">
        <f t="shared" si="83"/>
        <v>3.2999999999999994</v>
      </c>
      <c r="N151" s="267">
        <f t="shared" si="83"/>
        <v>260.17127999999997</v>
      </c>
      <c r="O151" s="267">
        <f t="shared" si="83"/>
        <v>655.30128000000036</v>
      </c>
      <c r="P151" s="268">
        <f t="shared" si="83"/>
        <v>910868779.20000005</v>
      </c>
      <c r="Q151" s="268">
        <f t="shared" si="83"/>
        <v>60495566.100000009</v>
      </c>
      <c r="R151" s="268">
        <f>SUM(R8:R150)</f>
        <v>850373213.0999999</v>
      </c>
      <c r="S151" s="268">
        <f>SUM(S8:S150)+16</f>
        <v>5769600.2000000002</v>
      </c>
      <c r="T151" s="269">
        <f>SUM(T8:T150)</f>
        <v>844603660.9000001</v>
      </c>
      <c r="U151" s="270"/>
      <c r="V151" s="252"/>
      <c r="W151" s="252"/>
      <c r="X151" s="252"/>
      <c r="Y151" s="252"/>
      <c r="Z151" s="252"/>
      <c r="AA151" s="252"/>
      <c r="AB151" s="252"/>
      <c r="AC151" s="252"/>
      <c r="AD151" s="252"/>
      <c r="AE151" s="252"/>
      <c r="AF151" s="252"/>
      <c r="AG151" s="252"/>
      <c r="AH151" s="252"/>
      <c r="AI151" s="252"/>
      <c r="AJ151" s="252"/>
      <c r="AK151" s="252"/>
      <c r="AL151" s="252"/>
      <c r="AM151" s="252"/>
      <c r="AN151" s="252"/>
      <c r="AO151" s="252"/>
      <c r="AP151" s="252"/>
      <c r="AQ151" s="252"/>
      <c r="AR151" s="252"/>
      <c r="AS151" s="252"/>
      <c r="AT151" s="252"/>
      <c r="AU151" s="252"/>
      <c r="AV151" s="252"/>
      <c r="AW151" s="252"/>
      <c r="AX151" s="252"/>
      <c r="AY151" s="252"/>
      <c r="AZ151" s="252"/>
      <c r="BA151" s="252"/>
      <c r="BB151" s="252"/>
      <c r="BC151" s="252"/>
      <c r="BD151" s="252"/>
      <c r="BE151" s="252"/>
      <c r="BF151" s="252"/>
      <c r="BG151" s="252"/>
      <c r="BH151" s="253"/>
      <c r="BI151" s="253"/>
      <c r="BJ151" s="253"/>
      <c r="BK151" s="253"/>
      <c r="BL151" s="253"/>
      <c r="BM151" s="253"/>
      <c r="BN151" s="253"/>
      <c r="BO151" s="253"/>
      <c r="BP151" s="253"/>
      <c r="BQ151" s="253"/>
      <c r="BR151" s="253"/>
    </row>
    <row r="152" spans="1:70" s="280" customFormat="1" ht="16.5" thickTop="1" x14ac:dyDescent="0.25">
      <c r="A152" s="271"/>
      <c r="B152" s="272" t="s">
        <v>203</v>
      </c>
      <c r="C152" s="273" t="str">
        <f>[1]!VND(R151,TRUE)</f>
        <v>Tám trăm năm mươi triệu, ba trăm bảy mươi ba ngàn, hai trăm mười ba đồng, mười xu</v>
      </c>
      <c r="D152" s="274"/>
      <c r="E152" s="274"/>
      <c r="F152" s="274"/>
      <c r="G152" s="274"/>
      <c r="H152" s="274"/>
      <c r="I152" s="275"/>
      <c r="J152" s="275"/>
      <c r="K152" s="275"/>
      <c r="L152" s="275"/>
      <c r="M152" s="274"/>
      <c r="N152" s="275"/>
      <c r="O152" s="275"/>
      <c r="P152" s="276"/>
      <c r="Q152" s="277"/>
      <c r="R152" s="277"/>
      <c r="S152" s="277"/>
      <c r="T152" s="277"/>
      <c r="U152" s="278"/>
      <c r="V152" s="278"/>
      <c r="W152" s="278"/>
      <c r="X152" s="278"/>
      <c r="Y152" s="278"/>
      <c r="Z152" s="278"/>
      <c r="AA152" s="278"/>
      <c r="AB152" s="278"/>
      <c r="AC152" s="278"/>
      <c r="AD152" s="278"/>
      <c r="AE152" s="278"/>
      <c r="AF152" s="278"/>
      <c r="AG152" s="278"/>
      <c r="AH152" s="278"/>
      <c r="AI152" s="278"/>
      <c r="AJ152" s="278"/>
      <c r="AK152" s="278"/>
      <c r="AL152" s="278"/>
      <c r="AM152" s="278"/>
      <c r="AN152" s="278"/>
      <c r="AO152" s="278"/>
      <c r="AP152" s="278"/>
      <c r="AQ152" s="278"/>
      <c r="AR152" s="278"/>
      <c r="AS152" s="278"/>
      <c r="AT152" s="278"/>
      <c r="AU152" s="278"/>
      <c r="AV152" s="278"/>
      <c r="AW152" s="278"/>
      <c r="AX152" s="278"/>
      <c r="AY152" s="278"/>
      <c r="AZ152" s="278"/>
      <c r="BA152" s="278"/>
      <c r="BB152" s="278"/>
      <c r="BC152" s="278"/>
      <c r="BD152" s="278"/>
      <c r="BE152" s="278"/>
      <c r="BF152" s="278"/>
      <c r="BG152" s="278"/>
      <c r="BH152" s="279"/>
      <c r="BI152" s="279"/>
      <c r="BJ152" s="279"/>
      <c r="BK152" s="279"/>
      <c r="BL152" s="279"/>
      <c r="BM152" s="279"/>
      <c r="BN152" s="279"/>
      <c r="BO152" s="279"/>
      <c r="BP152" s="279"/>
      <c r="BQ152" s="279"/>
      <c r="BR152" s="279"/>
    </row>
    <row r="153" spans="1:70" s="254" customFormat="1" ht="15.75" x14ac:dyDescent="0.25">
      <c r="A153" s="281"/>
      <c r="B153" s="282"/>
      <c r="C153" s="282"/>
      <c r="D153" s="282"/>
      <c r="E153" s="282"/>
      <c r="F153" s="282"/>
      <c r="G153" s="283"/>
      <c r="H153" s="282"/>
      <c r="I153" s="282"/>
      <c r="J153" s="282"/>
      <c r="K153" s="282"/>
      <c r="L153" s="282"/>
      <c r="M153" s="282"/>
      <c r="N153" s="282"/>
      <c r="O153" s="282"/>
      <c r="P153" s="284" t="s">
        <v>204</v>
      </c>
      <c r="Q153" s="282"/>
      <c r="R153" s="285"/>
      <c r="S153" s="285"/>
      <c r="T153" s="285"/>
      <c r="U153" s="252"/>
      <c r="V153" s="252"/>
      <c r="W153" s="252"/>
      <c r="X153" s="252"/>
      <c r="Y153" s="252"/>
      <c r="Z153" s="252"/>
      <c r="AA153" s="252"/>
      <c r="AB153" s="252"/>
      <c r="AC153" s="252"/>
      <c r="AD153" s="252"/>
      <c r="AE153" s="252"/>
      <c r="AF153" s="252"/>
      <c r="AG153" s="252"/>
      <c r="AH153" s="252"/>
      <c r="AI153" s="252"/>
      <c r="AJ153" s="252"/>
      <c r="AK153" s="252"/>
      <c r="AL153" s="252"/>
      <c r="AM153" s="252"/>
      <c r="AN153" s="252"/>
      <c r="AO153" s="252"/>
      <c r="AP153" s="252"/>
      <c r="AQ153" s="252"/>
      <c r="AR153" s="252"/>
      <c r="AS153" s="252"/>
      <c r="AT153" s="252"/>
      <c r="AU153" s="252"/>
      <c r="AV153" s="252"/>
      <c r="AW153" s="252"/>
      <c r="AX153" s="252"/>
      <c r="AY153" s="252"/>
      <c r="AZ153" s="252"/>
      <c r="BA153" s="252"/>
      <c r="BB153" s="252"/>
      <c r="BC153" s="252"/>
      <c r="BD153" s="252"/>
      <c r="BE153" s="252"/>
      <c r="BF153" s="252"/>
      <c r="BG153" s="252"/>
      <c r="BH153" s="253"/>
      <c r="BI153" s="253"/>
      <c r="BJ153" s="253"/>
      <c r="BK153" s="253"/>
      <c r="BL153" s="253"/>
      <c r="BM153" s="253"/>
      <c r="BN153" s="253"/>
      <c r="BO153" s="253"/>
      <c r="BP153" s="253"/>
      <c r="BQ153" s="253"/>
      <c r="BR153" s="253"/>
    </row>
    <row r="154" spans="1:70" s="254" customFormat="1" ht="15.75" x14ac:dyDescent="0.25">
      <c r="A154" s="281"/>
      <c r="B154" s="286"/>
      <c r="C154" s="8" t="s">
        <v>205</v>
      </c>
      <c r="D154" s="286"/>
      <c r="E154" s="286"/>
      <c r="F154" s="287"/>
      <c r="G154" s="288"/>
      <c r="H154" s="287"/>
      <c r="I154" s="286"/>
      <c r="J154" s="8" t="s">
        <v>206</v>
      </c>
      <c r="K154" s="286"/>
      <c r="L154" s="286"/>
      <c r="M154" s="286"/>
      <c r="N154" s="286"/>
      <c r="O154" s="286"/>
      <c r="P154" s="284" t="s">
        <v>207</v>
      </c>
      <c r="Q154" s="286"/>
      <c r="R154" s="289"/>
      <c r="S154" s="289"/>
      <c r="T154" s="289"/>
      <c r="U154" s="252"/>
      <c r="V154" s="252"/>
      <c r="W154" s="252"/>
      <c r="X154" s="252"/>
      <c r="Y154" s="252"/>
      <c r="Z154" s="252"/>
      <c r="AA154" s="252"/>
      <c r="AB154" s="252"/>
      <c r="AC154" s="252"/>
      <c r="AD154" s="252"/>
      <c r="AE154" s="252"/>
      <c r="AF154" s="252"/>
      <c r="AG154" s="252"/>
      <c r="AH154" s="252"/>
      <c r="AI154" s="252"/>
      <c r="AJ154" s="252"/>
      <c r="AK154" s="252"/>
      <c r="AL154" s="252"/>
      <c r="AM154" s="252"/>
      <c r="AN154" s="252"/>
      <c r="AO154" s="252"/>
      <c r="AP154" s="252"/>
      <c r="AQ154" s="252"/>
      <c r="AR154" s="252"/>
      <c r="AS154" s="252"/>
      <c r="AT154" s="252"/>
      <c r="AU154" s="252"/>
      <c r="AV154" s="252"/>
      <c r="AW154" s="252"/>
      <c r="AX154" s="252"/>
      <c r="AY154" s="252"/>
      <c r="AZ154" s="252"/>
      <c r="BA154" s="252"/>
      <c r="BB154" s="252"/>
      <c r="BC154" s="252"/>
      <c r="BD154" s="252"/>
      <c r="BE154" s="252"/>
      <c r="BF154" s="252"/>
      <c r="BG154" s="252"/>
      <c r="BH154" s="253"/>
      <c r="BI154" s="253"/>
      <c r="BJ154" s="253"/>
      <c r="BK154" s="253"/>
      <c r="BL154" s="253"/>
      <c r="BM154" s="253"/>
      <c r="BN154" s="253"/>
      <c r="BO154" s="253"/>
      <c r="BP154" s="253"/>
      <c r="BQ154" s="253"/>
      <c r="BR154" s="253"/>
    </row>
    <row r="155" spans="1:70" s="254" customFormat="1" ht="15.75" x14ac:dyDescent="0.25">
      <c r="A155" s="281"/>
      <c r="B155" s="282"/>
      <c r="C155" s="290"/>
      <c r="D155" s="282"/>
      <c r="E155" s="282"/>
      <c r="F155" s="291"/>
      <c r="G155" s="292"/>
      <c r="H155" s="291"/>
      <c r="I155" s="282"/>
      <c r="J155" s="290"/>
      <c r="K155" s="282"/>
      <c r="L155" s="282"/>
      <c r="M155" s="282"/>
      <c r="N155" s="282"/>
      <c r="O155" s="282"/>
      <c r="P155" s="293"/>
      <c r="Q155" s="282"/>
      <c r="R155" s="282"/>
      <c r="S155" s="282"/>
      <c r="T155" s="282"/>
      <c r="U155" s="252"/>
      <c r="V155" s="252"/>
      <c r="W155" s="252"/>
      <c r="X155" s="252"/>
      <c r="Y155" s="252"/>
      <c r="Z155" s="252"/>
      <c r="AA155" s="252"/>
      <c r="AB155" s="252"/>
      <c r="AC155" s="252"/>
      <c r="AD155" s="252"/>
      <c r="AE155" s="252"/>
      <c r="AF155" s="252"/>
      <c r="AG155" s="252"/>
      <c r="AH155" s="252"/>
      <c r="AI155" s="252"/>
      <c r="AJ155" s="252"/>
      <c r="AK155" s="252"/>
      <c r="AL155" s="252"/>
      <c r="AM155" s="252"/>
      <c r="AN155" s="252"/>
      <c r="AO155" s="252"/>
      <c r="AP155" s="252"/>
      <c r="AQ155" s="252"/>
      <c r="AR155" s="252"/>
      <c r="AS155" s="252"/>
      <c r="AT155" s="252"/>
      <c r="AU155" s="252"/>
      <c r="AV155" s="252"/>
      <c r="AW155" s="252"/>
      <c r="AX155" s="252"/>
      <c r="AY155" s="252"/>
      <c r="AZ155" s="252"/>
      <c r="BA155" s="252"/>
      <c r="BB155" s="252"/>
      <c r="BC155" s="252"/>
      <c r="BD155" s="252"/>
      <c r="BE155" s="252"/>
      <c r="BF155" s="252"/>
      <c r="BG155" s="252"/>
      <c r="BH155" s="253"/>
      <c r="BI155" s="253"/>
      <c r="BJ155" s="253"/>
      <c r="BK155" s="253"/>
      <c r="BL155" s="253"/>
      <c r="BM155" s="253"/>
      <c r="BN155" s="253"/>
      <c r="BO155" s="253"/>
      <c r="BP155" s="253"/>
      <c r="BQ155" s="253"/>
      <c r="BR155" s="253"/>
    </row>
    <row r="156" spans="1:70" s="254" customFormat="1" ht="15.75" x14ac:dyDescent="0.25">
      <c r="A156" s="281"/>
      <c r="B156" s="282"/>
      <c r="C156" s="290"/>
      <c r="D156" s="282"/>
      <c r="E156" s="282"/>
      <c r="F156" s="291"/>
      <c r="G156" s="292"/>
      <c r="H156" s="291"/>
      <c r="I156" s="282"/>
      <c r="J156" s="290"/>
      <c r="K156" s="282"/>
      <c r="L156" s="282"/>
      <c r="M156" s="282"/>
      <c r="N156" s="282"/>
      <c r="O156" s="282"/>
      <c r="P156" s="293"/>
      <c r="Q156" s="282"/>
      <c r="R156" s="294"/>
      <c r="S156" s="294"/>
      <c r="T156" s="295"/>
      <c r="U156" s="252"/>
      <c r="V156" s="252"/>
      <c r="W156" s="252"/>
      <c r="X156" s="252"/>
      <c r="Y156" s="252"/>
      <c r="Z156" s="252"/>
      <c r="AA156" s="252"/>
      <c r="AB156" s="252"/>
      <c r="AC156" s="252"/>
      <c r="AD156" s="252"/>
      <c r="AE156" s="252"/>
      <c r="AF156" s="252"/>
      <c r="AG156" s="252"/>
      <c r="AH156" s="252"/>
      <c r="AI156" s="252"/>
      <c r="AJ156" s="252"/>
      <c r="AK156" s="252"/>
      <c r="AL156" s="252"/>
      <c r="AM156" s="252"/>
      <c r="AN156" s="252"/>
      <c r="AO156" s="252"/>
      <c r="AP156" s="252"/>
      <c r="AQ156" s="252"/>
      <c r="AR156" s="252"/>
      <c r="AS156" s="252"/>
      <c r="AT156" s="252"/>
      <c r="AU156" s="252"/>
      <c r="AV156" s="252"/>
      <c r="AW156" s="252"/>
      <c r="AX156" s="252"/>
      <c r="AY156" s="252"/>
      <c r="AZ156" s="252"/>
      <c r="BA156" s="252"/>
      <c r="BB156" s="252"/>
      <c r="BC156" s="252"/>
      <c r="BD156" s="252"/>
      <c r="BE156" s="252"/>
      <c r="BF156" s="252"/>
      <c r="BG156" s="252"/>
      <c r="BH156" s="253"/>
      <c r="BI156" s="253"/>
      <c r="BJ156" s="253"/>
      <c r="BK156" s="253"/>
      <c r="BL156" s="253"/>
      <c r="BM156" s="253"/>
      <c r="BN156" s="253"/>
      <c r="BO156" s="253"/>
      <c r="BP156" s="253"/>
      <c r="BQ156" s="253"/>
      <c r="BR156" s="253"/>
    </row>
    <row r="157" spans="1:70" s="254" customFormat="1" ht="15.75" x14ac:dyDescent="0.25">
      <c r="A157" s="281"/>
      <c r="B157" s="282"/>
      <c r="C157" s="290"/>
      <c r="D157" s="282"/>
      <c r="E157" s="282"/>
      <c r="F157" s="291"/>
      <c r="G157" s="292"/>
      <c r="H157" s="291"/>
      <c r="I157" s="282"/>
      <c r="J157" s="290"/>
      <c r="K157" s="282"/>
      <c r="L157" s="282"/>
      <c r="M157" s="282"/>
      <c r="N157" s="282"/>
      <c r="O157" s="282"/>
      <c r="P157" s="293"/>
      <c r="Q157" s="282"/>
      <c r="R157" s="282"/>
      <c r="S157" s="282"/>
      <c r="T157" s="296"/>
      <c r="U157" s="252"/>
      <c r="V157" s="252"/>
      <c r="W157" s="252"/>
      <c r="X157" s="252"/>
      <c r="Y157" s="252"/>
      <c r="Z157" s="252"/>
      <c r="AA157" s="252"/>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2"/>
      <c r="AZ157" s="252"/>
      <c r="BA157" s="252"/>
      <c r="BB157" s="252"/>
      <c r="BC157" s="252"/>
      <c r="BD157" s="252"/>
      <c r="BE157" s="252"/>
      <c r="BF157" s="252"/>
      <c r="BG157" s="252"/>
      <c r="BH157" s="253"/>
      <c r="BI157" s="253"/>
      <c r="BJ157" s="253"/>
      <c r="BK157" s="253"/>
      <c r="BL157" s="253"/>
      <c r="BM157" s="253"/>
      <c r="BN157" s="253"/>
      <c r="BO157" s="253"/>
      <c r="BP157" s="253"/>
      <c r="BQ157" s="253"/>
      <c r="BR157" s="253"/>
    </row>
    <row r="158" spans="1:70" s="254" customFormat="1" ht="15.75" x14ac:dyDescent="0.25">
      <c r="A158" s="281"/>
      <c r="B158" s="286"/>
      <c r="C158" s="8" t="s">
        <v>37</v>
      </c>
      <c r="D158" s="8"/>
      <c r="E158" s="286"/>
      <c r="F158" s="287"/>
      <c r="G158" s="288"/>
      <c r="H158" s="287"/>
      <c r="I158" s="286"/>
      <c r="J158" s="8" t="s">
        <v>208</v>
      </c>
      <c r="K158" s="286"/>
      <c r="L158" s="286"/>
      <c r="M158" s="286"/>
      <c r="N158" s="286"/>
      <c r="O158" s="286"/>
      <c r="P158" s="284" t="s">
        <v>209</v>
      </c>
      <c r="Q158" s="286"/>
      <c r="R158" s="286"/>
      <c r="S158" s="286"/>
      <c r="T158" s="297"/>
      <c r="U158" s="252"/>
      <c r="V158" s="252"/>
      <c r="W158" s="252"/>
      <c r="X158" s="252"/>
      <c r="Y158" s="252"/>
      <c r="Z158" s="252"/>
      <c r="AA158" s="252"/>
      <c r="AB158" s="252"/>
      <c r="AC158" s="252"/>
      <c r="AD158" s="252"/>
      <c r="AE158" s="252"/>
      <c r="AF158" s="252"/>
      <c r="AG158" s="252"/>
      <c r="AH158" s="252"/>
      <c r="AI158" s="252"/>
      <c r="AJ158" s="252"/>
      <c r="AK158" s="252"/>
      <c r="AL158" s="252"/>
      <c r="AM158" s="252"/>
      <c r="AN158" s="252"/>
      <c r="AO158" s="252"/>
      <c r="AP158" s="252"/>
      <c r="AQ158" s="252"/>
      <c r="AR158" s="252"/>
      <c r="AS158" s="252"/>
      <c r="AT158" s="252"/>
      <c r="AU158" s="252"/>
      <c r="AV158" s="252"/>
      <c r="AW158" s="252"/>
      <c r="AX158" s="252"/>
      <c r="AY158" s="252"/>
      <c r="AZ158" s="252"/>
      <c r="BA158" s="252"/>
      <c r="BB158" s="252"/>
      <c r="BC158" s="252"/>
      <c r="BD158" s="252"/>
      <c r="BE158" s="252"/>
      <c r="BF158" s="252"/>
      <c r="BG158" s="252"/>
      <c r="BH158" s="253"/>
      <c r="BI158" s="253"/>
      <c r="BJ158" s="253"/>
      <c r="BK158" s="253"/>
      <c r="BL158" s="253"/>
      <c r="BM158" s="253"/>
      <c r="BN158" s="253"/>
      <c r="BO158" s="253"/>
      <c r="BP158" s="253"/>
      <c r="BQ158" s="253"/>
      <c r="BR158" s="253"/>
    </row>
    <row r="159" spans="1:70" s="254" customFormat="1" ht="15.75" x14ac:dyDescent="0.25">
      <c r="A159" s="281"/>
      <c r="B159" s="298"/>
      <c r="C159" s="299"/>
      <c r="D159" s="300"/>
      <c r="E159" s="300"/>
      <c r="F159" s="301"/>
      <c r="G159" s="302"/>
      <c r="H159" s="301"/>
      <c r="I159" s="299"/>
      <c r="J159" s="299"/>
      <c r="K159" s="299"/>
      <c r="L159" s="299"/>
      <c r="M159" s="300"/>
      <c r="N159" s="299"/>
      <c r="O159" s="299"/>
      <c r="P159" s="303"/>
      <c r="Q159" s="303"/>
      <c r="R159" s="303"/>
      <c r="S159" s="303"/>
      <c r="T159" s="304"/>
      <c r="U159" s="252"/>
      <c r="V159" s="252"/>
      <c r="W159" s="252"/>
      <c r="X159" s="252"/>
      <c r="Y159" s="252"/>
      <c r="Z159" s="252"/>
      <c r="AA159" s="252"/>
      <c r="AB159" s="252"/>
      <c r="AC159" s="252"/>
      <c r="AD159" s="252"/>
      <c r="AE159" s="252"/>
      <c r="AF159" s="252"/>
      <c r="AG159" s="252"/>
      <c r="AH159" s="252"/>
      <c r="AI159" s="252"/>
      <c r="AJ159" s="252"/>
      <c r="AK159" s="252"/>
      <c r="AL159" s="252"/>
      <c r="AM159" s="252"/>
      <c r="AN159" s="252"/>
      <c r="AO159" s="252"/>
      <c r="AP159" s="252"/>
      <c r="AQ159" s="252"/>
      <c r="AR159" s="252"/>
      <c r="AS159" s="252"/>
      <c r="AT159" s="252"/>
      <c r="AU159" s="252"/>
      <c r="AV159" s="252"/>
      <c r="AW159" s="252"/>
      <c r="AX159" s="252"/>
      <c r="AY159" s="252"/>
      <c r="AZ159" s="252"/>
      <c r="BA159" s="252"/>
      <c r="BB159" s="252"/>
      <c r="BC159" s="252"/>
      <c r="BD159" s="252"/>
      <c r="BE159" s="252"/>
      <c r="BF159" s="252"/>
      <c r="BG159" s="252"/>
      <c r="BH159" s="253"/>
      <c r="BI159" s="253"/>
      <c r="BJ159" s="253"/>
      <c r="BK159" s="253"/>
      <c r="BL159" s="253"/>
      <c r="BM159" s="253"/>
      <c r="BN159" s="253"/>
      <c r="BO159" s="253"/>
      <c r="BP159" s="253"/>
      <c r="BQ159" s="253"/>
      <c r="BR159" s="253"/>
    </row>
    <row r="160" spans="1:70" s="254" customFormat="1" ht="15.75" x14ac:dyDescent="0.25">
      <c r="A160" s="281"/>
      <c r="B160" s="298"/>
      <c r="C160" s="305"/>
      <c r="D160" s="306"/>
      <c r="E160" s="306"/>
      <c r="F160" s="307"/>
      <c r="G160" s="308"/>
      <c r="H160" s="307"/>
      <c r="I160" s="305"/>
      <c r="J160" s="305"/>
      <c r="K160" s="305"/>
      <c r="L160" s="305"/>
      <c r="M160" s="306"/>
      <c r="N160" s="299"/>
      <c r="O160" s="299"/>
      <c r="P160" s="303"/>
      <c r="Q160" s="303"/>
      <c r="R160" s="303"/>
      <c r="S160" s="303"/>
      <c r="T160" s="304"/>
      <c r="U160" s="252"/>
      <c r="V160" s="252"/>
      <c r="W160" s="252"/>
      <c r="X160" s="252"/>
      <c r="Y160" s="252"/>
      <c r="Z160" s="252"/>
      <c r="AA160" s="252"/>
      <c r="AB160" s="252"/>
      <c r="AC160" s="252"/>
      <c r="AD160" s="252"/>
      <c r="AE160" s="252"/>
      <c r="AF160" s="252"/>
      <c r="AG160" s="252"/>
      <c r="AH160" s="252"/>
      <c r="AI160" s="252"/>
      <c r="AJ160" s="252"/>
      <c r="AK160" s="252"/>
      <c r="AL160" s="252"/>
      <c r="AM160" s="252"/>
      <c r="AN160" s="252"/>
      <c r="AO160" s="252"/>
      <c r="AP160" s="252"/>
      <c r="AQ160" s="252"/>
      <c r="AR160" s="252"/>
      <c r="AS160" s="252"/>
      <c r="AT160" s="252"/>
      <c r="AU160" s="252"/>
      <c r="AV160" s="252"/>
      <c r="AW160" s="252"/>
      <c r="AX160" s="252"/>
      <c r="AY160" s="252"/>
      <c r="AZ160" s="252"/>
      <c r="BA160" s="252"/>
      <c r="BB160" s="252"/>
      <c r="BC160" s="252"/>
      <c r="BD160" s="252"/>
      <c r="BE160" s="252"/>
      <c r="BF160" s="252"/>
      <c r="BG160" s="252"/>
      <c r="BH160" s="253"/>
      <c r="BI160" s="253"/>
      <c r="BJ160" s="253"/>
      <c r="BK160" s="253"/>
      <c r="BL160" s="253"/>
      <c r="BM160" s="253"/>
      <c r="BN160" s="253"/>
      <c r="BO160" s="253"/>
      <c r="BP160" s="253"/>
      <c r="BQ160" s="253"/>
      <c r="BR160" s="253"/>
    </row>
    <row r="161" spans="1:70" s="254" customFormat="1" x14ac:dyDescent="0.2">
      <c r="A161" s="309"/>
      <c r="B161" s="15"/>
      <c r="C161" s="310"/>
      <c r="D161" s="310"/>
      <c r="E161" s="310"/>
      <c r="F161" s="310"/>
      <c r="G161" s="310"/>
      <c r="H161" s="310"/>
      <c r="I161" s="310"/>
      <c r="J161" s="311"/>
      <c r="K161" s="310"/>
      <c r="L161" s="310"/>
      <c r="M161" s="310"/>
      <c r="N161" s="310"/>
      <c r="O161" s="310"/>
      <c r="P161" s="310"/>
      <c r="Q161" s="310"/>
      <c r="R161" s="310"/>
      <c r="S161" s="310"/>
      <c r="T161" s="312"/>
      <c r="U161" s="252"/>
      <c r="V161" s="252"/>
      <c r="W161" s="252"/>
      <c r="X161" s="252"/>
      <c r="Y161" s="252"/>
      <c r="Z161" s="252"/>
      <c r="AA161" s="252"/>
      <c r="AB161" s="252"/>
      <c r="AC161" s="252"/>
      <c r="AD161" s="252"/>
      <c r="AE161" s="252"/>
      <c r="AF161" s="252"/>
      <c r="AG161" s="252"/>
      <c r="AH161" s="252"/>
      <c r="AI161" s="252"/>
      <c r="AJ161" s="252"/>
      <c r="AK161" s="252"/>
      <c r="AL161" s="252"/>
      <c r="AM161" s="252"/>
      <c r="AN161" s="252"/>
      <c r="AO161" s="252"/>
      <c r="AP161" s="252"/>
      <c r="AQ161" s="252"/>
      <c r="AR161" s="252"/>
      <c r="AS161" s="252"/>
      <c r="AT161" s="252"/>
      <c r="AU161" s="252"/>
      <c r="AV161" s="252"/>
      <c r="AW161" s="252"/>
      <c r="AX161" s="252"/>
      <c r="AY161" s="252"/>
      <c r="AZ161" s="252"/>
      <c r="BA161" s="252"/>
      <c r="BB161" s="252"/>
      <c r="BC161" s="252"/>
      <c r="BD161" s="252"/>
      <c r="BE161" s="252"/>
      <c r="BF161" s="252"/>
      <c r="BG161" s="252"/>
      <c r="BH161" s="253"/>
      <c r="BI161" s="253"/>
      <c r="BJ161" s="253"/>
      <c r="BK161" s="253"/>
      <c r="BL161" s="253"/>
      <c r="BM161" s="253"/>
      <c r="BN161" s="253"/>
      <c r="BO161" s="253"/>
      <c r="BP161" s="253"/>
      <c r="BQ161" s="253"/>
      <c r="BR161" s="253"/>
    </row>
    <row r="162" spans="1:70" s="254" customFormat="1" x14ac:dyDescent="0.2">
      <c r="A162" s="309"/>
      <c r="B162" s="15"/>
      <c r="C162" s="305"/>
      <c r="D162" s="305"/>
      <c r="E162" s="305"/>
      <c r="F162" s="305"/>
      <c r="G162" s="305"/>
      <c r="H162" s="305"/>
      <c r="J162" s="305"/>
      <c r="K162" s="305"/>
      <c r="L162" s="305"/>
      <c r="M162" s="305"/>
      <c r="N162" s="305"/>
      <c r="O162" s="305"/>
      <c r="P162" s="305"/>
      <c r="Q162" s="305"/>
      <c r="R162" s="305"/>
      <c r="S162" s="305"/>
      <c r="T162" s="312"/>
      <c r="U162" s="252"/>
      <c r="V162" s="252"/>
      <c r="W162" s="252"/>
      <c r="X162" s="252"/>
      <c r="Y162" s="252"/>
      <c r="Z162" s="252"/>
      <c r="AA162" s="252"/>
      <c r="AB162" s="252"/>
      <c r="AC162" s="252"/>
      <c r="AD162" s="252"/>
      <c r="AE162" s="252"/>
      <c r="AF162" s="252"/>
      <c r="AG162" s="252"/>
      <c r="AH162" s="252"/>
      <c r="AI162" s="252"/>
      <c r="AJ162" s="252"/>
      <c r="AK162" s="252"/>
      <c r="AL162" s="252"/>
      <c r="AM162" s="252"/>
      <c r="AN162" s="252"/>
      <c r="AO162" s="252"/>
      <c r="AP162" s="252"/>
      <c r="AQ162" s="252"/>
      <c r="AR162" s="252"/>
      <c r="AS162" s="252"/>
      <c r="AT162" s="252"/>
      <c r="AU162" s="252"/>
      <c r="AV162" s="252"/>
      <c r="AW162" s="252"/>
      <c r="AX162" s="252"/>
      <c r="AY162" s="252"/>
      <c r="AZ162" s="252"/>
      <c r="BA162" s="252"/>
      <c r="BB162" s="252"/>
      <c r="BC162" s="252"/>
      <c r="BD162" s="252"/>
      <c r="BE162" s="252"/>
      <c r="BF162" s="252"/>
      <c r="BG162" s="252"/>
      <c r="BH162" s="253"/>
      <c r="BI162" s="253"/>
      <c r="BJ162" s="253"/>
      <c r="BK162" s="253"/>
      <c r="BL162" s="253"/>
      <c r="BM162" s="253"/>
      <c r="BN162" s="253"/>
      <c r="BO162" s="253"/>
      <c r="BP162" s="253"/>
      <c r="BQ162" s="253"/>
      <c r="BR162" s="253"/>
    </row>
    <row r="163" spans="1:70" s="254" customFormat="1" x14ac:dyDescent="0.2">
      <c r="A163" s="309"/>
      <c r="B163" s="15"/>
      <c r="C163" s="305"/>
      <c r="D163" s="305"/>
      <c r="E163" s="305"/>
      <c r="F163" s="305"/>
      <c r="G163" s="305"/>
      <c r="H163" s="305"/>
      <c r="I163" s="305"/>
      <c r="J163" s="307"/>
      <c r="K163" s="305"/>
      <c r="L163" s="305"/>
      <c r="M163" s="305"/>
      <c r="N163" s="305"/>
      <c r="O163" s="305"/>
      <c r="P163" s="305"/>
      <c r="Q163" s="305"/>
      <c r="R163" s="305"/>
      <c r="S163" s="305"/>
      <c r="T163" s="312"/>
      <c r="U163" s="252"/>
      <c r="V163" s="252"/>
      <c r="W163" s="252"/>
      <c r="X163" s="252"/>
      <c r="Y163" s="252"/>
      <c r="Z163" s="252"/>
      <c r="AA163" s="252"/>
      <c r="AB163" s="252"/>
      <c r="AC163" s="252"/>
      <c r="AD163" s="252"/>
      <c r="AE163" s="252"/>
      <c r="AF163" s="252"/>
      <c r="AG163" s="252"/>
      <c r="AH163" s="252"/>
      <c r="AI163" s="252"/>
      <c r="AJ163" s="252"/>
      <c r="AK163" s="252"/>
      <c r="AL163" s="252"/>
      <c r="AM163" s="252"/>
      <c r="AN163" s="252"/>
      <c r="AO163" s="252"/>
      <c r="AP163" s="252"/>
      <c r="AQ163" s="252"/>
      <c r="AR163" s="252"/>
      <c r="AS163" s="252"/>
      <c r="AT163" s="252"/>
      <c r="AU163" s="252"/>
      <c r="AV163" s="252"/>
      <c r="AW163" s="252"/>
      <c r="AX163" s="252"/>
      <c r="AY163" s="252"/>
      <c r="AZ163" s="252"/>
      <c r="BA163" s="252"/>
      <c r="BB163" s="252"/>
      <c r="BC163" s="252"/>
      <c r="BD163" s="252"/>
      <c r="BE163" s="252"/>
      <c r="BF163" s="252"/>
      <c r="BG163" s="252"/>
      <c r="BH163" s="253"/>
      <c r="BI163" s="253"/>
      <c r="BJ163" s="253"/>
      <c r="BK163" s="253"/>
      <c r="BL163" s="253"/>
      <c r="BM163" s="253"/>
      <c r="BN163" s="253"/>
      <c r="BO163" s="253"/>
      <c r="BP163" s="253"/>
      <c r="BQ163" s="253"/>
      <c r="BR163" s="253"/>
    </row>
    <row r="164" spans="1:70" s="254" customFormat="1" x14ac:dyDescent="0.2">
      <c r="A164" s="309"/>
      <c r="B164" s="15"/>
      <c r="C164" s="310"/>
      <c r="D164" s="311"/>
      <c r="E164" s="311"/>
      <c r="F164" s="313"/>
      <c r="G164" s="314"/>
      <c r="H164" s="313"/>
      <c r="I164" s="310"/>
      <c r="J164" s="310"/>
      <c r="K164" s="310"/>
      <c r="L164" s="310"/>
      <c r="M164" s="311"/>
      <c r="N164" s="310"/>
      <c r="O164" s="310"/>
      <c r="P164" s="312"/>
      <c r="Q164" s="312"/>
      <c r="R164" s="312"/>
      <c r="S164" s="312"/>
      <c r="T164" s="312"/>
      <c r="U164" s="252"/>
      <c r="V164" s="252"/>
      <c r="W164" s="252"/>
      <c r="X164" s="252"/>
      <c r="Y164" s="252"/>
      <c r="Z164" s="252"/>
      <c r="AA164" s="252"/>
      <c r="AB164" s="252"/>
      <c r="AC164" s="252"/>
      <c r="AD164" s="252"/>
      <c r="AE164" s="252"/>
      <c r="AF164" s="252"/>
      <c r="AG164" s="252"/>
      <c r="AH164" s="252"/>
      <c r="AI164" s="252"/>
      <c r="AJ164" s="252"/>
      <c r="AK164" s="252"/>
      <c r="AL164" s="252"/>
      <c r="AM164" s="252"/>
      <c r="AN164" s="252"/>
      <c r="AO164" s="252"/>
      <c r="AP164" s="252"/>
      <c r="AQ164" s="252"/>
      <c r="AR164" s="252"/>
      <c r="AS164" s="252"/>
      <c r="AT164" s="252"/>
      <c r="AU164" s="252"/>
      <c r="AV164" s="252"/>
      <c r="AW164" s="252"/>
      <c r="AX164" s="252"/>
      <c r="AY164" s="252"/>
      <c r="AZ164" s="252"/>
      <c r="BA164" s="252"/>
      <c r="BB164" s="252"/>
      <c r="BC164" s="252"/>
      <c r="BD164" s="252"/>
      <c r="BE164" s="252"/>
      <c r="BF164" s="252"/>
      <c r="BG164" s="252"/>
      <c r="BH164" s="253"/>
      <c r="BI164" s="253"/>
      <c r="BJ164" s="253"/>
      <c r="BK164" s="253"/>
      <c r="BL164" s="253"/>
      <c r="BM164" s="253"/>
      <c r="BN164" s="253"/>
      <c r="BO164" s="253"/>
      <c r="BP164" s="253"/>
      <c r="BQ164" s="253"/>
      <c r="BR164" s="253"/>
    </row>
    <row r="165" spans="1:70" s="254" customFormat="1" x14ac:dyDescent="0.2">
      <c r="A165" s="309"/>
      <c r="B165" s="15"/>
      <c r="C165" s="310"/>
      <c r="D165" s="310"/>
      <c r="E165" s="310"/>
      <c r="F165" s="310"/>
      <c r="G165" s="310"/>
      <c r="H165" s="310"/>
      <c r="I165" s="310"/>
      <c r="J165" s="310"/>
      <c r="K165" s="310"/>
      <c r="L165" s="310"/>
      <c r="M165" s="310"/>
      <c r="N165" s="310"/>
      <c r="O165" s="310"/>
      <c r="P165" s="312"/>
      <c r="Q165" s="312"/>
      <c r="R165" s="312"/>
      <c r="S165" s="312"/>
      <c r="T165" s="312"/>
      <c r="U165" s="252"/>
      <c r="V165" s="252"/>
      <c r="W165" s="252"/>
      <c r="X165" s="252"/>
      <c r="Y165" s="252"/>
      <c r="Z165" s="252"/>
      <c r="AA165" s="252"/>
      <c r="AB165" s="252"/>
      <c r="AC165" s="252"/>
      <c r="AD165" s="252"/>
      <c r="AE165" s="252"/>
      <c r="AF165" s="252"/>
      <c r="AG165" s="252"/>
      <c r="AH165" s="252"/>
      <c r="AI165" s="252"/>
      <c r="AJ165" s="252"/>
      <c r="AK165" s="252"/>
      <c r="AL165" s="252"/>
      <c r="AM165" s="252"/>
      <c r="AN165" s="252"/>
      <c r="AO165" s="252"/>
      <c r="AP165" s="252"/>
      <c r="AQ165" s="252"/>
      <c r="AR165" s="252"/>
      <c r="AS165" s="252"/>
      <c r="AT165" s="252"/>
      <c r="AU165" s="252"/>
      <c r="AV165" s="252"/>
      <c r="AW165" s="252"/>
      <c r="AX165" s="252"/>
      <c r="AY165" s="252"/>
      <c r="AZ165" s="252"/>
      <c r="BA165" s="252"/>
      <c r="BB165" s="252"/>
      <c r="BC165" s="252"/>
      <c r="BD165" s="252"/>
      <c r="BE165" s="252"/>
      <c r="BF165" s="252"/>
      <c r="BG165" s="252"/>
      <c r="BH165" s="253"/>
      <c r="BI165" s="253"/>
      <c r="BJ165" s="253"/>
      <c r="BK165" s="253"/>
      <c r="BL165" s="253"/>
      <c r="BM165" s="253"/>
      <c r="BN165" s="253"/>
      <c r="BO165" s="253"/>
      <c r="BP165" s="253"/>
      <c r="BQ165" s="253"/>
      <c r="BR165" s="253"/>
    </row>
    <row r="166" spans="1:70" s="254" customFormat="1" x14ac:dyDescent="0.2">
      <c r="A166" s="309"/>
      <c r="B166" s="15"/>
      <c r="C166" s="310"/>
      <c r="D166" s="311"/>
      <c r="E166" s="311"/>
      <c r="F166" s="313"/>
      <c r="G166" s="314"/>
      <c r="H166" s="313"/>
      <c r="I166" s="310"/>
      <c r="J166" s="310"/>
      <c r="K166" s="310"/>
      <c r="L166" s="310"/>
      <c r="M166" s="311"/>
      <c r="N166" s="310"/>
      <c r="O166" s="310"/>
      <c r="P166" s="312"/>
      <c r="Q166" s="312"/>
      <c r="R166" s="312"/>
      <c r="S166" s="312"/>
      <c r="T166" s="312"/>
      <c r="U166" s="252"/>
      <c r="V166" s="252"/>
      <c r="W166" s="252"/>
      <c r="X166" s="252"/>
      <c r="Y166" s="252"/>
      <c r="Z166" s="252"/>
      <c r="AA166" s="252"/>
      <c r="AB166" s="252"/>
      <c r="AC166" s="252"/>
      <c r="AD166" s="252"/>
      <c r="AE166" s="252"/>
      <c r="AF166" s="252"/>
      <c r="AG166" s="252"/>
      <c r="AH166" s="252"/>
      <c r="AI166" s="252"/>
      <c r="AJ166" s="252"/>
      <c r="AK166" s="252"/>
      <c r="AL166" s="252"/>
      <c r="AM166" s="252"/>
      <c r="AN166" s="252"/>
      <c r="AO166" s="252"/>
      <c r="AP166" s="252"/>
      <c r="AQ166" s="252"/>
      <c r="AR166" s="252"/>
      <c r="AS166" s="252"/>
      <c r="AT166" s="252"/>
      <c r="AU166" s="252"/>
      <c r="AV166" s="252"/>
      <c r="AW166" s="252"/>
      <c r="AX166" s="252"/>
      <c r="AY166" s="252"/>
      <c r="AZ166" s="252"/>
      <c r="BA166" s="252"/>
      <c r="BB166" s="252"/>
      <c r="BC166" s="252"/>
      <c r="BD166" s="252"/>
      <c r="BE166" s="252"/>
      <c r="BF166" s="252"/>
      <c r="BG166" s="252"/>
      <c r="BH166" s="253"/>
      <c r="BI166" s="253"/>
      <c r="BJ166" s="253"/>
      <c r="BK166" s="253"/>
      <c r="BL166" s="253"/>
      <c r="BM166" s="253"/>
      <c r="BN166" s="253"/>
      <c r="BO166" s="253"/>
      <c r="BP166" s="253"/>
      <c r="BQ166" s="253"/>
      <c r="BR166" s="253"/>
    </row>
    <row r="167" spans="1:70" s="254" customFormat="1" x14ac:dyDescent="0.2">
      <c r="A167" s="309"/>
      <c r="B167" s="15"/>
      <c r="C167" s="310"/>
      <c r="D167" s="311"/>
      <c r="E167" s="311"/>
      <c r="F167" s="313"/>
      <c r="G167" s="314"/>
      <c r="H167" s="313"/>
      <c r="J167" s="310"/>
      <c r="K167" s="310"/>
      <c r="L167" s="310"/>
      <c r="M167" s="311"/>
      <c r="N167" s="310"/>
      <c r="O167" s="310"/>
      <c r="P167" s="312"/>
      <c r="Q167" s="312"/>
      <c r="R167" s="312"/>
      <c r="S167" s="312"/>
      <c r="T167" s="312"/>
      <c r="U167" s="252"/>
      <c r="V167" s="252"/>
      <c r="W167" s="252"/>
      <c r="X167" s="252"/>
      <c r="Y167" s="252"/>
      <c r="Z167" s="252"/>
      <c r="AA167" s="252"/>
      <c r="AB167" s="252"/>
      <c r="AC167" s="252"/>
      <c r="AD167" s="252"/>
      <c r="AE167" s="252"/>
      <c r="AF167" s="252"/>
      <c r="AG167" s="252"/>
      <c r="AH167" s="252"/>
      <c r="AI167" s="252"/>
      <c r="AJ167" s="252"/>
      <c r="AK167" s="252"/>
      <c r="AL167" s="252"/>
      <c r="AM167" s="252"/>
      <c r="AN167" s="252"/>
      <c r="AO167" s="252"/>
      <c r="AP167" s="252"/>
      <c r="AQ167" s="252"/>
      <c r="AR167" s="252"/>
      <c r="AS167" s="252"/>
      <c r="AT167" s="252"/>
      <c r="AU167" s="252"/>
      <c r="AV167" s="252"/>
      <c r="AW167" s="252"/>
      <c r="AX167" s="252"/>
      <c r="AY167" s="252"/>
      <c r="AZ167" s="252"/>
      <c r="BA167" s="252"/>
      <c r="BB167" s="252"/>
      <c r="BC167" s="252"/>
      <c r="BD167" s="252"/>
      <c r="BE167" s="252"/>
      <c r="BF167" s="252"/>
      <c r="BG167" s="252"/>
      <c r="BH167" s="253"/>
      <c r="BI167" s="253"/>
      <c r="BJ167" s="253"/>
      <c r="BK167" s="253"/>
      <c r="BL167" s="253"/>
      <c r="BM167" s="253"/>
      <c r="BN167" s="253"/>
      <c r="BO167" s="253"/>
      <c r="BP167" s="253"/>
      <c r="BQ167" s="253"/>
      <c r="BR167" s="253"/>
    </row>
    <row r="168" spans="1:70" s="254" customFormat="1" x14ac:dyDescent="0.2">
      <c r="A168" s="309"/>
      <c r="B168" s="15"/>
      <c r="C168" s="310"/>
      <c r="D168" s="310"/>
      <c r="E168" s="310"/>
      <c r="F168" s="310"/>
      <c r="G168" s="310"/>
      <c r="H168" s="310"/>
      <c r="I168" s="310"/>
      <c r="J168" s="310"/>
      <c r="K168" s="310"/>
      <c r="L168" s="310"/>
      <c r="M168" s="310"/>
      <c r="N168" s="310"/>
      <c r="O168" s="310"/>
      <c r="P168" s="312"/>
      <c r="Q168" s="312"/>
      <c r="R168" s="312"/>
      <c r="S168" s="312"/>
      <c r="T168" s="312"/>
      <c r="U168" s="252"/>
      <c r="V168" s="252"/>
      <c r="W168" s="252"/>
      <c r="X168" s="252"/>
      <c r="Y168" s="252"/>
      <c r="Z168" s="252"/>
      <c r="AA168" s="252"/>
      <c r="AB168" s="252"/>
      <c r="AC168" s="252"/>
      <c r="AD168" s="252"/>
      <c r="AE168" s="252"/>
      <c r="AF168" s="252"/>
      <c r="AG168" s="252"/>
      <c r="AH168" s="252"/>
      <c r="AI168" s="252"/>
      <c r="AJ168" s="252"/>
      <c r="AK168" s="252"/>
      <c r="AL168" s="252"/>
      <c r="AM168" s="252"/>
      <c r="AN168" s="252"/>
      <c r="AO168" s="252"/>
      <c r="AP168" s="252"/>
      <c r="AQ168" s="252"/>
      <c r="AR168" s="252"/>
      <c r="AS168" s="252"/>
      <c r="AT168" s="252"/>
      <c r="AU168" s="252"/>
      <c r="AV168" s="252"/>
      <c r="AW168" s="252"/>
      <c r="AX168" s="252"/>
      <c r="AY168" s="252"/>
      <c r="AZ168" s="252"/>
      <c r="BA168" s="252"/>
      <c r="BB168" s="252"/>
      <c r="BC168" s="252"/>
      <c r="BD168" s="252"/>
      <c r="BE168" s="252"/>
      <c r="BF168" s="252"/>
      <c r="BG168" s="252"/>
      <c r="BH168" s="253"/>
      <c r="BI168" s="253"/>
      <c r="BJ168" s="253"/>
      <c r="BK168" s="253"/>
      <c r="BL168" s="253"/>
      <c r="BM168" s="253"/>
      <c r="BN168" s="253"/>
      <c r="BO168" s="253"/>
      <c r="BP168" s="253"/>
      <c r="BQ168" s="253"/>
      <c r="BR168" s="253"/>
    </row>
    <row r="169" spans="1:70" s="254" customFormat="1" x14ac:dyDescent="0.2">
      <c r="A169" s="309"/>
      <c r="B169" s="15"/>
      <c r="C169" s="310"/>
      <c r="D169" s="310"/>
      <c r="E169" s="310"/>
      <c r="F169" s="310"/>
      <c r="G169" s="310"/>
      <c r="H169" s="310"/>
      <c r="I169" s="310"/>
      <c r="J169" s="310"/>
      <c r="K169" s="310"/>
      <c r="L169" s="310"/>
      <c r="M169" s="310"/>
      <c r="N169" s="310"/>
      <c r="O169" s="310"/>
      <c r="P169" s="312"/>
      <c r="Q169" s="312"/>
      <c r="R169" s="312"/>
      <c r="S169" s="312"/>
      <c r="T169" s="312"/>
      <c r="U169" s="252"/>
      <c r="V169" s="252"/>
      <c r="W169" s="252"/>
      <c r="X169" s="252"/>
      <c r="Y169" s="252"/>
      <c r="Z169" s="252"/>
      <c r="AA169" s="252"/>
      <c r="AB169" s="252"/>
      <c r="AC169" s="252"/>
      <c r="AD169" s="252"/>
      <c r="AE169" s="252"/>
      <c r="AF169" s="252"/>
      <c r="AG169" s="252"/>
      <c r="AH169" s="252"/>
      <c r="AI169" s="252"/>
      <c r="AJ169" s="252"/>
      <c r="AK169" s="252"/>
      <c r="AL169" s="252"/>
      <c r="AM169" s="252"/>
      <c r="AN169" s="252"/>
      <c r="AO169" s="252"/>
      <c r="AP169" s="252"/>
      <c r="AQ169" s="252"/>
      <c r="AR169" s="252"/>
      <c r="AS169" s="252"/>
      <c r="AT169" s="252"/>
      <c r="AU169" s="252"/>
      <c r="AV169" s="252"/>
      <c r="AW169" s="252"/>
      <c r="AX169" s="252"/>
      <c r="AY169" s="252"/>
      <c r="AZ169" s="252"/>
      <c r="BA169" s="252"/>
      <c r="BB169" s="252"/>
      <c r="BC169" s="252"/>
      <c r="BD169" s="252"/>
      <c r="BE169" s="252"/>
      <c r="BF169" s="252"/>
      <c r="BG169" s="252"/>
      <c r="BH169" s="253"/>
      <c r="BI169" s="253"/>
      <c r="BJ169" s="253"/>
      <c r="BK169" s="253"/>
      <c r="BL169" s="253"/>
      <c r="BM169" s="253"/>
      <c r="BN169" s="253"/>
      <c r="BO169" s="253"/>
      <c r="BP169" s="253"/>
      <c r="BQ169" s="253"/>
      <c r="BR169" s="253"/>
    </row>
    <row r="170" spans="1:70" s="254" customFormat="1" x14ac:dyDescent="0.2">
      <c r="A170" s="309"/>
      <c r="B170" s="15"/>
      <c r="C170" s="310"/>
      <c r="D170" s="311"/>
      <c r="E170" s="311"/>
      <c r="F170" s="313"/>
      <c r="G170" s="314"/>
      <c r="H170" s="313"/>
      <c r="I170" s="310"/>
      <c r="J170" s="310"/>
      <c r="K170" s="310"/>
      <c r="L170" s="310"/>
      <c r="M170" s="311"/>
      <c r="N170" s="310"/>
      <c r="O170" s="310"/>
      <c r="P170" s="312"/>
      <c r="Q170" s="312"/>
      <c r="R170" s="312"/>
      <c r="S170" s="312"/>
      <c r="T170" s="312"/>
      <c r="U170" s="252"/>
      <c r="V170" s="252"/>
      <c r="W170" s="252"/>
      <c r="X170" s="252"/>
      <c r="Y170" s="252"/>
      <c r="Z170" s="252"/>
      <c r="AA170" s="252"/>
      <c r="AB170" s="252"/>
      <c r="AC170" s="252"/>
      <c r="AD170" s="252"/>
      <c r="AE170" s="252"/>
      <c r="AF170" s="252"/>
      <c r="AG170" s="252"/>
      <c r="AH170" s="252"/>
      <c r="AI170" s="252"/>
      <c r="AJ170" s="252"/>
      <c r="AK170" s="252"/>
      <c r="AL170" s="252"/>
      <c r="AM170" s="252"/>
      <c r="AN170" s="252"/>
      <c r="AO170" s="252"/>
      <c r="AP170" s="252"/>
      <c r="AQ170" s="252"/>
      <c r="AR170" s="252"/>
      <c r="AS170" s="252"/>
      <c r="AT170" s="252"/>
      <c r="AU170" s="252"/>
      <c r="AV170" s="252"/>
      <c r="AW170" s="252"/>
      <c r="AX170" s="252"/>
      <c r="AY170" s="252"/>
      <c r="AZ170" s="252"/>
      <c r="BA170" s="252"/>
      <c r="BB170" s="252"/>
      <c r="BC170" s="252"/>
      <c r="BD170" s="252"/>
      <c r="BE170" s="252"/>
      <c r="BF170" s="252"/>
      <c r="BG170" s="252"/>
      <c r="BH170" s="253"/>
      <c r="BI170" s="253"/>
      <c r="BJ170" s="253"/>
      <c r="BK170" s="253"/>
      <c r="BL170" s="253"/>
      <c r="BM170" s="253"/>
      <c r="BN170" s="253"/>
      <c r="BO170" s="253"/>
      <c r="BP170" s="253"/>
      <c r="BQ170" s="253"/>
      <c r="BR170" s="253"/>
    </row>
    <row r="171" spans="1:70" s="254" customFormat="1" x14ac:dyDescent="0.2">
      <c r="A171" s="309"/>
      <c r="B171" s="15"/>
      <c r="C171" s="310"/>
      <c r="D171" s="311"/>
      <c r="E171" s="311"/>
      <c r="F171" s="313"/>
      <c r="G171" s="314"/>
      <c r="H171" s="313"/>
      <c r="I171" s="310"/>
      <c r="J171" s="310"/>
      <c r="K171" s="310"/>
      <c r="L171" s="310"/>
      <c r="M171" s="311"/>
      <c r="N171" s="310"/>
      <c r="O171" s="310"/>
      <c r="P171" s="312"/>
      <c r="Q171" s="312"/>
      <c r="R171" s="312"/>
      <c r="S171" s="312"/>
      <c r="T171" s="312"/>
      <c r="U171" s="252"/>
      <c r="V171" s="252"/>
      <c r="W171" s="252"/>
      <c r="X171" s="252"/>
      <c r="Y171" s="252"/>
      <c r="Z171" s="252"/>
      <c r="AA171" s="252"/>
      <c r="AB171" s="252"/>
      <c r="AC171" s="252"/>
      <c r="AD171" s="252"/>
      <c r="AE171" s="252"/>
      <c r="AF171" s="252"/>
      <c r="AG171" s="252"/>
      <c r="AH171" s="252"/>
      <c r="AI171" s="252"/>
      <c r="AJ171" s="252"/>
      <c r="AK171" s="252"/>
      <c r="AL171" s="252"/>
      <c r="AM171" s="252"/>
      <c r="AN171" s="252"/>
      <c r="AO171" s="252"/>
      <c r="AP171" s="252"/>
      <c r="AQ171" s="252"/>
      <c r="AR171" s="252"/>
      <c r="AS171" s="252"/>
      <c r="AT171" s="252"/>
      <c r="AU171" s="252"/>
      <c r="AV171" s="252"/>
      <c r="AW171" s="252"/>
      <c r="AX171" s="252"/>
      <c r="AY171" s="252"/>
      <c r="AZ171" s="252"/>
      <c r="BA171" s="252"/>
      <c r="BB171" s="252"/>
      <c r="BC171" s="252"/>
      <c r="BD171" s="252"/>
      <c r="BE171" s="252"/>
      <c r="BF171" s="252"/>
      <c r="BG171" s="252"/>
      <c r="BH171" s="253"/>
      <c r="BI171" s="253"/>
      <c r="BJ171" s="253"/>
      <c r="BK171" s="253"/>
      <c r="BL171" s="253"/>
      <c r="BM171" s="253"/>
      <c r="BN171" s="253"/>
      <c r="BO171" s="253"/>
      <c r="BP171" s="253"/>
      <c r="BQ171" s="253"/>
      <c r="BR171" s="253"/>
    </row>
    <row r="172" spans="1:70" s="254" customFormat="1" x14ac:dyDescent="0.2">
      <c r="A172" s="309"/>
      <c r="B172" s="15"/>
      <c r="C172" s="310"/>
      <c r="D172" s="311"/>
      <c r="E172" s="311"/>
      <c r="F172" s="313"/>
      <c r="G172" s="314"/>
      <c r="H172" s="313"/>
      <c r="I172" s="310"/>
      <c r="J172" s="310"/>
      <c r="K172" s="310"/>
      <c r="L172" s="310"/>
      <c r="M172" s="311"/>
      <c r="N172" s="310"/>
      <c r="O172" s="310"/>
      <c r="P172" s="312"/>
      <c r="Q172" s="312"/>
      <c r="R172" s="312"/>
      <c r="S172" s="312"/>
      <c r="T172" s="312"/>
      <c r="U172" s="252"/>
      <c r="V172" s="252"/>
      <c r="W172" s="252"/>
      <c r="X172" s="252"/>
      <c r="Y172" s="252"/>
      <c r="Z172" s="252"/>
      <c r="AA172" s="252"/>
      <c r="AB172" s="252"/>
      <c r="AC172" s="252"/>
      <c r="AD172" s="252"/>
      <c r="AE172" s="252"/>
      <c r="AF172" s="252"/>
      <c r="AG172" s="252"/>
      <c r="AH172" s="252"/>
      <c r="AI172" s="252"/>
      <c r="AJ172" s="252"/>
      <c r="AK172" s="252"/>
      <c r="AL172" s="252"/>
      <c r="AM172" s="252"/>
      <c r="AN172" s="252"/>
      <c r="AO172" s="252"/>
      <c r="AP172" s="252"/>
      <c r="AQ172" s="252"/>
      <c r="AR172" s="252"/>
      <c r="AS172" s="252"/>
      <c r="AT172" s="252"/>
      <c r="AU172" s="252"/>
      <c r="AV172" s="252"/>
      <c r="AW172" s="252"/>
      <c r="AX172" s="252"/>
      <c r="AY172" s="252"/>
      <c r="AZ172" s="252"/>
      <c r="BA172" s="252"/>
      <c r="BB172" s="252"/>
      <c r="BC172" s="252"/>
      <c r="BD172" s="252"/>
      <c r="BE172" s="252"/>
      <c r="BF172" s="252"/>
      <c r="BG172" s="252"/>
      <c r="BH172" s="253"/>
      <c r="BI172" s="253"/>
      <c r="BJ172" s="253"/>
      <c r="BK172" s="253"/>
      <c r="BL172" s="253"/>
      <c r="BM172" s="253"/>
      <c r="BN172" s="253"/>
      <c r="BO172" s="253"/>
      <c r="BP172" s="253"/>
      <c r="BQ172" s="253"/>
      <c r="BR172" s="253"/>
    </row>
    <row r="173" spans="1:70" s="254" customFormat="1" x14ac:dyDescent="0.2">
      <c r="A173" s="309"/>
      <c r="B173" s="15"/>
      <c r="C173" s="310"/>
      <c r="D173" s="311"/>
      <c r="E173" s="311"/>
      <c r="F173" s="313"/>
      <c r="G173" s="314"/>
      <c r="H173" s="313"/>
      <c r="I173" s="310"/>
      <c r="J173" s="310"/>
      <c r="K173" s="310"/>
      <c r="L173" s="310"/>
      <c r="M173" s="311"/>
      <c r="N173" s="310"/>
      <c r="O173" s="310"/>
      <c r="P173" s="312"/>
      <c r="Q173" s="312"/>
      <c r="R173" s="312"/>
      <c r="S173" s="312"/>
      <c r="T173" s="312"/>
      <c r="U173" s="252"/>
      <c r="V173" s="252"/>
      <c r="W173" s="252"/>
      <c r="X173" s="252"/>
      <c r="Y173" s="252"/>
      <c r="Z173" s="252"/>
      <c r="AA173" s="252"/>
      <c r="AB173" s="252"/>
      <c r="AC173" s="252"/>
      <c r="AD173" s="252"/>
      <c r="AE173" s="252"/>
      <c r="AF173" s="252"/>
      <c r="AG173" s="252"/>
      <c r="AH173" s="252"/>
      <c r="AI173" s="252"/>
      <c r="AJ173" s="252"/>
      <c r="AK173" s="252"/>
      <c r="AL173" s="252"/>
      <c r="AM173" s="252"/>
      <c r="AN173" s="252"/>
      <c r="AO173" s="252"/>
      <c r="AP173" s="252"/>
      <c r="AQ173" s="252"/>
      <c r="AR173" s="252"/>
      <c r="AS173" s="252"/>
      <c r="AT173" s="252"/>
      <c r="AU173" s="252"/>
      <c r="AV173" s="252"/>
      <c r="AW173" s="252"/>
      <c r="AX173" s="252"/>
      <c r="AY173" s="252"/>
      <c r="AZ173" s="252"/>
      <c r="BA173" s="252"/>
      <c r="BB173" s="252"/>
      <c r="BC173" s="252"/>
      <c r="BD173" s="252"/>
      <c r="BE173" s="252"/>
      <c r="BF173" s="252"/>
      <c r="BG173" s="252"/>
      <c r="BH173" s="253"/>
      <c r="BI173" s="253"/>
      <c r="BJ173" s="253"/>
      <c r="BK173" s="253"/>
      <c r="BL173" s="253"/>
      <c r="BM173" s="253"/>
      <c r="BN173" s="253"/>
      <c r="BO173" s="253"/>
      <c r="BP173" s="253"/>
      <c r="BQ173" s="253"/>
      <c r="BR173" s="253"/>
    </row>
    <row r="174" spans="1:70" s="254" customFormat="1" x14ac:dyDescent="0.2">
      <c r="A174" s="309"/>
      <c r="B174" s="15"/>
      <c r="C174" s="310"/>
      <c r="D174" s="311"/>
      <c r="E174" s="311"/>
      <c r="F174" s="313"/>
      <c r="G174" s="314"/>
      <c r="H174" s="313"/>
      <c r="I174" s="310"/>
      <c r="J174" s="310"/>
      <c r="K174" s="310"/>
      <c r="L174" s="310"/>
      <c r="M174" s="311"/>
      <c r="N174" s="310"/>
      <c r="O174" s="310"/>
      <c r="P174" s="312"/>
      <c r="Q174" s="312"/>
      <c r="R174" s="312"/>
      <c r="S174" s="312"/>
      <c r="T174" s="312"/>
      <c r="U174" s="252"/>
      <c r="V174" s="252"/>
      <c r="W174" s="252"/>
      <c r="X174" s="252"/>
      <c r="Y174" s="252"/>
      <c r="Z174" s="252"/>
      <c r="AA174" s="252"/>
      <c r="AB174" s="252"/>
      <c r="AC174" s="252"/>
      <c r="AD174" s="252"/>
      <c r="AE174" s="252"/>
      <c r="AF174" s="252"/>
      <c r="AG174" s="252"/>
      <c r="AH174" s="252"/>
      <c r="AI174" s="252"/>
      <c r="AJ174" s="252"/>
      <c r="AK174" s="252"/>
      <c r="AL174" s="252"/>
      <c r="AM174" s="252"/>
      <c r="AN174" s="252"/>
      <c r="AO174" s="252"/>
      <c r="AP174" s="252"/>
      <c r="AQ174" s="252"/>
      <c r="AR174" s="252"/>
      <c r="AS174" s="252"/>
      <c r="AT174" s="252"/>
      <c r="AU174" s="252"/>
      <c r="AV174" s="252"/>
      <c r="AW174" s="252"/>
      <c r="AX174" s="252"/>
      <c r="AY174" s="252"/>
      <c r="AZ174" s="252"/>
      <c r="BA174" s="252"/>
      <c r="BB174" s="252"/>
      <c r="BC174" s="252"/>
      <c r="BD174" s="252"/>
      <c r="BE174" s="252"/>
      <c r="BF174" s="252"/>
      <c r="BG174" s="252"/>
      <c r="BH174" s="253"/>
      <c r="BI174" s="253"/>
      <c r="BJ174" s="253"/>
      <c r="BK174" s="253"/>
      <c r="BL174" s="253"/>
      <c r="BM174" s="253"/>
      <c r="BN174" s="253"/>
      <c r="BO174" s="253"/>
      <c r="BP174" s="253"/>
      <c r="BQ174" s="253"/>
      <c r="BR174" s="253"/>
    </row>
    <row r="175" spans="1:70" s="254" customFormat="1" x14ac:dyDescent="0.2">
      <c r="A175" s="309"/>
      <c r="B175" s="15"/>
      <c r="C175" s="310"/>
      <c r="D175" s="311"/>
      <c r="E175" s="311"/>
      <c r="F175" s="313"/>
      <c r="G175" s="314"/>
      <c r="H175" s="313"/>
      <c r="I175" s="310"/>
      <c r="J175" s="310"/>
      <c r="K175" s="310"/>
      <c r="L175" s="310"/>
      <c r="M175" s="311"/>
      <c r="N175" s="310"/>
      <c r="O175" s="310"/>
      <c r="P175" s="312"/>
      <c r="Q175" s="312"/>
      <c r="R175" s="312"/>
      <c r="S175" s="312"/>
      <c r="T175" s="312"/>
      <c r="U175" s="252"/>
      <c r="V175" s="252"/>
      <c r="W175" s="252"/>
      <c r="X175" s="252"/>
      <c r="Y175" s="252"/>
      <c r="Z175" s="252"/>
      <c r="AA175" s="252"/>
      <c r="AB175" s="252"/>
      <c r="AC175" s="252"/>
      <c r="AD175" s="252"/>
      <c r="AE175" s="252"/>
      <c r="AF175" s="252"/>
      <c r="AG175" s="252"/>
      <c r="AH175" s="252"/>
      <c r="AI175" s="252"/>
      <c r="AJ175" s="252"/>
      <c r="AK175" s="252"/>
      <c r="AL175" s="252"/>
      <c r="AM175" s="252"/>
      <c r="AN175" s="252"/>
      <c r="AO175" s="252"/>
      <c r="AP175" s="252"/>
      <c r="AQ175" s="252"/>
      <c r="AR175" s="252"/>
      <c r="AS175" s="252"/>
      <c r="AT175" s="252"/>
      <c r="AU175" s="252"/>
      <c r="AV175" s="252"/>
      <c r="AW175" s="252"/>
      <c r="AX175" s="252"/>
      <c r="AY175" s="252"/>
      <c r="AZ175" s="252"/>
      <c r="BA175" s="252"/>
      <c r="BB175" s="252"/>
      <c r="BC175" s="252"/>
      <c r="BD175" s="252"/>
      <c r="BE175" s="252"/>
      <c r="BF175" s="252"/>
      <c r="BG175" s="252"/>
      <c r="BH175" s="253"/>
      <c r="BI175" s="253"/>
      <c r="BJ175" s="253"/>
      <c r="BK175" s="253"/>
      <c r="BL175" s="253"/>
      <c r="BM175" s="253"/>
      <c r="BN175" s="253"/>
      <c r="BO175" s="253"/>
      <c r="BP175" s="253"/>
      <c r="BQ175" s="253"/>
      <c r="BR175" s="253"/>
    </row>
    <row r="176" spans="1:70" s="254" customFormat="1" x14ac:dyDescent="0.2">
      <c r="A176" s="309"/>
      <c r="B176" s="15"/>
      <c r="C176" s="310"/>
      <c r="D176" s="311"/>
      <c r="E176" s="311"/>
      <c r="F176" s="313"/>
      <c r="G176" s="314"/>
      <c r="H176" s="313"/>
      <c r="I176" s="310"/>
      <c r="J176" s="310"/>
      <c r="K176" s="310"/>
      <c r="L176" s="310"/>
      <c r="M176" s="311"/>
      <c r="N176" s="310"/>
      <c r="O176" s="310"/>
      <c r="P176" s="312"/>
      <c r="Q176" s="312"/>
      <c r="R176" s="312"/>
      <c r="S176" s="312"/>
      <c r="T176" s="312"/>
      <c r="U176" s="252"/>
      <c r="V176" s="252"/>
      <c r="W176" s="252"/>
      <c r="X176" s="252"/>
      <c r="Y176" s="252"/>
      <c r="Z176" s="252"/>
      <c r="AA176" s="252"/>
      <c r="AB176" s="252"/>
      <c r="AC176" s="252"/>
      <c r="AD176" s="252"/>
      <c r="AE176" s="252"/>
      <c r="AF176" s="252"/>
      <c r="AG176" s="252"/>
      <c r="AH176" s="252"/>
      <c r="AI176" s="252"/>
      <c r="AJ176" s="252"/>
      <c r="AK176" s="252"/>
      <c r="AL176" s="252"/>
      <c r="AM176" s="252"/>
      <c r="AN176" s="252"/>
      <c r="AO176" s="252"/>
      <c r="AP176" s="252"/>
      <c r="AQ176" s="252"/>
      <c r="AR176" s="252"/>
      <c r="AS176" s="252"/>
      <c r="AT176" s="252"/>
      <c r="AU176" s="252"/>
      <c r="AV176" s="252"/>
      <c r="AW176" s="252"/>
      <c r="AX176" s="252"/>
      <c r="AY176" s="252"/>
      <c r="AZ176" s="252"/>
      <c r="BA176" s="252"/>
      <c r="BB176" s="252"/>
      <c r="BC176" s="252"/>
      <c r="BD176" s="252"/>
      <c r="BE176" s="252"/>
      <c r="BF176" s="252"/>
      <c r="BG176" s="252"/>
      <c r="BH176" s="253"/>
      <c r="BI176" s="253"/>
      <c r="BJ176" s="253"/>
      <c r="BK176" s="253"/>
      <c r="BL176" s="253"/>
      <c r="BM176" s="253"/>
      <c r="BN176" s="253"/>
      <c r="BO176" s="253"/>
      <c r="BP176" s="253"/>
      <c r="BQ176" s="253"/>
      <c r="BR176" s="253"/>
    </row>
    <row r="177" spans="1:70" s="254" customFormat="1" x14ac:dyDescent="0.2">
      <c r="A177" s="309"/>
      <c r="B177" s="15"/>
      <c r="C177" s="310"/>
      <c r="D177" s="311"/>
      <c r="E177" s="311"/>
      <c r="F177" s="313"/>
      <c r="G177" s="314"/>
      <c r="H177" s="313"/>
      <c r="I177" s="310"/>
      <c r="J177" s="310"/>
      <c r="K177" s="310"/>
      <c r="L177" s="310"/>
      <c r="M177" s="311"/>
      <c r="N177" s="310"/>
      <c r="O177" s="310"/>
      <c r="P177" s="312"/>
      <c r="Q177" s="312"/>
      <c r="R177" s="312"/>
      <c r="S177" s="312"/>
      <c r="T177" s="312"/>
      <c r="U177" s="252"/>
      <c r="V177" s="252"/>
      <c r="W177" s="252"/>
      <c r="X177" s="252"/>
      <c r="Y177" s="252"/>
      <c r="Z177" s="252"/>
      <c r="AA177" s="252"/>
      <c r="AB177" s="252"/>
      <c r="AC177" s="252"/>
      <c r="AD177" s="252"/>
      <c r="AE177" s="252"/>
      <c r="AF177" s="252"/>
      <c r="AG177" s="252"/>
      <c r="AH177" s="252"/>
      <c r="AI177" s="252"/>
      <c r="AJ177" s="252"/>
      <c r="AK177" s="252"/>
      <c r="AL177" s="252"/>
      <c r="AM177" s="252"/>
      <c r="AN177" s="252"/>
      <c r="AO177" s="252"/>
      <c r="AP177" s="252"/>
      <c r="AQ177" s="252"/>
      <c r="AR177" s="252"/>
      <c r="AS177" s="252"/>
      <c r="AT177" s="252"/>
      <c r="AU177" s="252"/>
      <c r="AV177" s="252"/>
      <c r="AW177" s="252"/>
      <c r="AX177" s="252"/>
      <c r="AY177" s="252"/>
      <c r="AZ177" s="252"/>
      <c r="BA177" s="252"/>
      <c r="BB177" s="252"/>
      <c r="BC177" s="252"/>
      <c r="BD177" s="252"/>
      <c r="BE177" s="252"/>
      <c r="BF177" s="252"/>
      <c r="BG177" s="252"/>
      <c r="BH177" s="253"/>
      <c r="BI177" s="253"/>
      <c r="BJ177" s="253"/>
      <c r="BK177" s="253"/>
      <c r="BL177" s="253"/>
      <c r="BM177" s="253"/>
      <c r="BN177" s="253"/>
      <c r="BO177" s="253"/>
      <c r="BP177" s="253"/>
      <c r="BQ177" s="253"/>
      <c r="BR177" s="253"/>
    </row>
    <row r="178" spans="1:70" s="254" customFormat="1" x14ac:dyDescent="0.2">
      <c r="A178" s="309"/>
      <c r="B178" s="15"/>
      <c r="C178" s="310"/>
      <c r="D178" s="311"/>
      <c r="E178" s="311"/>
      <c r="F178" s="313"/>
      <c r="G178" s="314"/>
      <c r="H178" s="313"/>
      <c r="I178" s="310"/>
      <c r="J178" s="310"/>
      <c r="K178" s="310"/>
      <c r="L178" s="310"/>
      <c r="M178" s="311"/>
      <c r="N178" s="310"/>
      <c r="O178" s="310"/>
      <c r="P178" s="312"/>
      <c r="Q178" s="312"/>
      <c r="R178" s="312"/>
      <c r="S178" s="312"/>
      <c r="T178" s="312"/>
      <c r="U178" s="252"/>
      <c r="V178" s="252"/>
      <c r="W178" s="252"/>
      <c r="X178" s="252"/>
      <c r="Y178" s="252"/>
      <c r="Z178" s="252"/>
      <c r="AA178" s="252"/>
      <c r="AB178" s="252"/>
      <c r="AC178" s="252"/>
      <c r="AD178" s="252"/>
      <c r="AE178" s="252"/>
      <c r="AF178" s="252"/>
      <c r="AG178" s="252"/>
      <c r="AH178" s="252"/>
      <c r="AI178" s="252"/>
      <c r="AJ178" s="252"/>
      <c r="AK178" s="252"/>
      <c r="AL178" s="252"/>
      <c r="AM178" s="252"/>
      <c r="AN178" s="252"/>
      <c r="AO178" s="252"/>
      <c r="AP178" s="252"/>
      <c r="AQ178" s="252"/>
      <c r="AR178" s="252"/>
      <c r="AS178" s="252"/>
      <c r="AT178" s="252"/>
      <c r="AU178" s="252"/>
      <c r="AV178" s="252"/>
      <c r="AW178" s="252"/>
      <c r="AX178" s="252"/>
      <c r="AY178" s="252"/>
      <c r="AZ178" s="252"/>
      <c r="BA178" s="252"/>
      <c r="BB178" s="252"/>
      <c r="BC178" s="252"/>
      <c r="BD178" s="252"/>
      <c r="BE178" s="252"/>
      <c r="BF178" s="252"/>
      <c r="BG178" s="252"/>
      <c r="BH178" s="253"/>
      <c r="BI178" s="253"/>
      <c r="BJ178" s="253"/>
      <c r="BK178" s="253"/>
      <c r="BL178" s="253"/>
      <c r="BM178" s="253"/>
      <c r="BN178" s="253"/>
      <c r="BO178" s="253"/>
      <c r="BP178" s="253"/>
      <c r="BQ178" s="253"/>
      <c r="BR178" s="253"/>
    </row>
    <row r="179" spans="1:70" s="254" customFormat="1" x14ac:dyDescent="0.2">
      <c r="A179" s="309"/>
      <c r="B179" s="15"/>
      <c r="C179" s="310"/>
      <c r="D179" s="311"/>
      <c r="E179" s="311"/>
      <c r="F179" s="313"/>
      <c r="G179" s="314"/>
      <c r="H179" s="313"/>
      <c r="I179" s="310"/>
      <c r="J179" s="310"/>
      <c r="K179" s="310"/>
      <c r="L179" s="310"/>
      <c r="M179" s="311"/>
      <c r="N179" s="310"/>
      <c r="O179" s="310"/>
      <c r="P179" s="312"/>
      <c r="Q179" s="312"/>
      <c r="R179" s="312"/>
      <c r="S179" s="312"/>
      <c r="T179" s="312"/>
      <c r="U179" s="252"/>
      <c r="V179" s="252"/>
      <c r="W179" s="252"/>
      <c r="X179" s="252"/>
      <c r="Y179" s="252"/>
      <c r="Z179" s="252"/>
      <c r="AA179" s="252"/>
      <c r="AB179" s="252"/>
      <c r="AC179" s="252"/>
      <c r="AD179" s="252"/>
      <c r="AE179" s="252"/>
      <c r="AF179" s="252"/>
      <c r="AG179" s="252"/>
      <c r="AH179" s="252"/>
      <c r="AI179" s="252"/>
      <c r="AJ179" s="252"/>
      <c r="AK179" s="252"/>
      <c r="AL179" s="252"/>
      <c r="AM179" s="252"/>
      <c r="AN179" s="252"/>
      <c r="AO179" s="252"/>
      <c r="AP179" s="252"/>
      <c r="AQ179" s="252"/>
      <c r="AR179" s="252"/>
      <c r="AS179" s="252"/>
      <c r="AT179" s="252"/>
      <c r="AU179" s="252"/>
      <c r="AV179" s="252"/>
      <c r="AW179" s="252"/>
      <c r="AX179" s="252"/>
      <c r="AY179" s="252"/>
      <c r="AZ179" s="252"/>
      <c r="BA179" s="252"/>
      <c r="BB179" s="252"/>
      <c r="BC179" s="252"/>
      <c r="BD179" s="252"/>
      <c r="BE179" s="252"/>
      <c r="BF179" s="252"/>
      <c r="BG179" s="252"/>
      <c r="BH179" s="253"/>
      <c r="BI179" s="253"/>
      <c r="BJ179" s="253"/>
      <c r="BK179" s="253"/>
      <c r="BL179" s="253"/>
      <c r="BM179" s="253"/>
      <c r="BN179" s="253"/>
      <c r="BO179" s="253"/>
      <c r="BP179" s="253"/>
      <c r="BQ179" s="253"/>
      <c r="BR179" s="253"/>
    </row>
    <row r="180" spans="1:70" s="254" customFormat="1" x14ac:dyDescent="0.2">
      <c r="A180" s="309"/>
      <c r="B180" s="15"/>
      <c r="C180" s="310"/>
      <c r="D180" s="311"/>
      <c r="E180" s="311"/>
      <c r="F180" s="313"/>
      <c r="G180" s="314"/>
      <c r="H180" s="313"/>
      <c r="I180" s="310"/>
      <c r="J180" s="310"/>
      <c r="K180" s="310"/>
      <c r="L180" s="310"/>
      <c r="M180" s="311"/>
      <c r="N180" s="310"/>
      <c r="O180" s="310"/>
      <c r="P180" s="312"/>
      <c r="Q180" s="312"/>
      <c r="R180" s="312"/>
      <c r="S180" s="312"/>
      <c r="T180" s="312"/>
      <c r="U180" s="252"/>
      <c r="V180" s="252"/>
      <c r="W180" s="252"/>
      <c r="X180" s="252"/>
      <c r="Y180" s="252"/>
      <c r="Z180" s="252"/>
      <c r="AA180" s="252"/>
      <c r="AB180" s="252"/>
      <c r="AC180" s="252"/>
      <c r="AD180" s="252"/>
      <c r="AE180" s="252"/>
      <c r="AF180" s="252"/>
      <c r="AG180" s="252"/>
      <c r="AH180" s="252"/>
      <c r="AI180" s="252"/>
      <c r="AJ180" s="252"/>
      <c r="AK180" s="252"/>
      <c r="AL180" s="252"/>
      <c r="AM180" s="252"/>
      <c r="AN180" s="252"/>
      <c r="AO180" s="252"/>
      <c r="AP180" s="252"/>
      <c r="AQ180" s="252"/>
      <c r="AR180" s="252"/>
      <c r="AS180" s="252"/>
      <c r="AT180" s="252"/>
      <c r="AU180" s="252"/>
      <c r="AV180" s="252"/>
      <c r="AW180" s="252"/>
      <c r="AX180" s="252"/>
      <c r="AY180" s="252"/>
      <c r="AZ180" s="252"/>
      <c r="BA180" s="252"/>
      <c r="BB180" s="252"/>
      <c r="BC180" s="252"/>
      <c r="BD180" s="252"/>
      <c r="BE180" s="252"/>
      <c r="BF180" s="252"/>
      <c r="BG180" s="252"/>
      <c r="BH180" s="253"/>
      <c r="BI180" s="253"/>
      <c r="BJ180" s="253"/>
      <c r="BK180" s="253"/>
      <c r="BL180" s="253"/>
      <c r="BM180" s="253"/>
      <c r="BN180" s="253"/>
      <c r="BO180" s="253"/>
      <c r="BP180" s="253"/>
      <c r="BQ180" s="253"/>
      <c r="BR180" s="253"/>
    </row>
    <row r="181" spans="1:70" s="254" customFormat="1" x14ac:dyDescent="0.2">
      <c r="A181" s="309"/>
      <c r="B181" s="15"/>
      <c r="C181" s="310"/>
      <c r="D181" s="311"/>
      <c r="E181" s="311"/>
      <c r="F181" s="313"/>
      <c r="G181" s="314"/>
      <c r="H181" s="313"/>
      <c r="I181" s="310"/>
      <c r="J181" s="310"/>
      <c r="K181" s="310"/>
      <c r="L181" s="310"/>
      <c r="M181" s="311"/>
      <c r="N181" s="310"/>
      <c r="O181" s="310"/>
      <c r="P181" s="312"/>
      <c r="Q181" s="312"/>
      <c r="R181" s="312"/>
      <c r="S181" s="312"/>
      <c r="T181" s="312"/>
      <c r="U181" s="252"/>
      <c r="V181" s="252"/>
      <c r="W181" s="252"/>
      <c r="X181" s="252"/>
      <c r="Y181" s="252"/>
      <c r="Z181" s="252"/>
      <c r="AA181" s="252"/>
      <c r="AB181" s="252"/>
      <c r="AC181" s="252"/>
      <c r="AD181" s="252"/>
      <c r="AE181" s="252"/>
      <c r="AF181" s="252"/>
      <c r="AG181" s="252"/>
      <c r="AH181" s="252"/>
      <c r="AI181" s="252"/>
      <c r="AJ181" s="252"/>
      <c r="AK181" s="252"/>
      <c r="AL181" s="252"/>
      <c r="AM181" s="252"/>
      <c r="AN181" s="252"/>
      <c r="AO181" s="252"/>
      <c r="AP181" s="252"/>
      <c r="AQ181" s="252"/>
      <c r="AR181" s="252"/>
      <c r="AS181" s="252"/>
      <c r="AT181" s="252"/>
      <c r="AU181" s="252"/>
      <c r="AV181" s="252"/>
      <c r="AW181" s="252"/>
      <c r="AX181" s="252"/>
      <c r="AY181" s="252"/>
      <c r="AZ181" s="252"/>
      <c r="BA181" s="252"/>
      <c r="BB181" s="252"/>
      <c r="BC181" s="252"/>
      <c r="BD181" s="252"/>
      <c r="BE181" s="252"/>
      <c r="BF181" s="252"/>
      <c r="BG181" s="252"/>
      <c r="BH181" s="253"/>
      <c r="BI181" s="253"/>
      <c r="BJ181" s="253"/>
      <c r="BK181" s="253"/>
      <c r="BL181" s="253"/>
      <c r="BM181" s="253"/>
      <c r="BN181" s="253"/>
      <c r="BO181" s="253"/>
      <c r="BP181" s="253"/>
      <c r="BQ181" s="253"/>
      <c r="BR181" s="253"/>
    </row>
    <row r="182" spans="1:70" s="254" customFormat="1" x14ac:dyDescent="0.2">
      <c r="A182" s="309"/>
      <c r="B182" s="15"/>
      <c r="C182" s="310"/>
      <c r="D182" s="311"/>
      <c r="E182" s="311"/>
      <c r="F182" s="313"/>
      <c r="G182" s="314"/>
      <c r="H182" s="313"/>
      <c r="I182" s="310"/>
      <c r="J182" s="310"/>
      <c r="K182" s="310"/>
      <c r="L182" s="310"/>
      <c r="M182" s="311"/>
      <c r="N182" s="310"/>
      <c r="O182" s="310"/>
      <c r="P182" s="312"/>
      <c r="Q182" s="312"/>
      <c r="R182" s="312"/>
      <c r="S182" s="312"/>
      <c r="T182" s="312"/>
      <c r="U182" s="252"/>
      <c r="V182" s="252"/>
      <c r="W182" s="252"/>
      <c r="X182" s="252"/>
      <c r="Y182" s="252"/>
      <c r="Z182" s="252"/>
      <c r="AA182" s="252"/>
      <c r="AB182" s="252"/>
      <c r="AC182" s="252"/>
      <c r="AD182" s="252"/>
      <c r="AE182" s="252"/>
      <c r="AF182" s="252"/>
      <c r="AG182" s="252"/>
      <c r="AH182" s="252"/>
      <c r="AI182" s="252"/>
      <c r="AJ182" s="252"/>
      <c r="AK182" s="252"/>
      <c r="AL182" s="252"/>
      <c r="AM182" s="252"/>
      <c r="AN182" s="252"/>
      <c r="AO182" s="252"/>
      <c r="AP182" s="252"/>
      <c r="AQ182" s="252"/>
      <c r="AR182" s="252"/>
      <c r="AS182" s="252"/>
      <c r="AT182" s="252"/>
      <c r="AU182" s="252"/>
      <c r="AV182" s="252"/>
      <c r="AW182" s="252"/>
      <c r="AX182" s="252"/>
      <c r="AY182" s="252"/>
      <c r="AZ182" s="252"/>
      <c r="BA182" s="252"/>
      <c r="BB182" s="252"/>
      <c r="BC182" s="252"/>
      <c r="BD182" s="252"/>
      <c r="BE182" s="252"/>
      <c r="BF182" s="252"/>
      <c r="BG182" s="252"/>
      <c r="BH182" s="253"/>
      <c r="BI182" s="253"/>
      <c r="BJ182" s="253"/>
      <c r="BK182" s="253"/>
      <c r="BL182" s="253"/>
      <c r="BM182" s="253"/>
      <c r="BN182" s="253"/>
      <c r="BO182" s="253"/>
      <c r="BP182" s="253"/>
      <c r="BQ182" s="253"/>
      <c r="BR182" s="253"/>
    </row>
    <row r="183" spans="1:70" s="254" customFormat="1" x14ac:dyDescent="0.2">
      <c r="A183" s="309"/>
      <c r="B183" s="15"/>
      <c r="C183" s="310"/>
      <c r="D183" s="311"/>
      <c r="E183" s="311"/>
      <c r="F183" s="313"/>
      <c r="G183" s="314"/>
      <c r="H183" s="313"/>
      <c r="I183" s="310"/>
      <c r="J183" s="310"/>
      <c r="K183" s="310"/>
      <c r="L183" s="310"/>
      <c r="M183" s="311"/>
      <c r="N183" s="310"/>
      <c r="O183" s="310"/>
      <c r="P183" s="312"/>
      <c r="Q183" s="312"/>
      <c r="R183" s="312"/>
      <c r="S183" s="312"/>
      <c r="T183" s="312"/>
      <c r="U183" s="252"/>
      <c r="V183" s="252"/>
      <c r="W183" s="252"/>
      <c r="X183" s="252"/>
      <c r="Y183" s="252"/>
      <c r="Z183" s="252"/>
      <c r="AA183" s="252"/>
      <c r="AB183" s="252"/>
      <c r="AC183" s="252"/>
      <c r="AD183" s="252"/>
      <c r="AE183" s="252"/>
      <c r="AF183" s="252"/>
      <c r="AG183" s="252"/>
      <c r="AH183" s="252"/>
      <c r="AI183" s="252"/>
      <c r="AJ183" s="252"/>
      <c r="AK183" s="252"/>
      <c r="AL183" s="252"/>
      <c r="AM183" s="252"/>
      <c r="AN183" s="252"/>
      <c r="AO183" s="252"/>
      <c r="AP183" s="252"/>
      <c r="AQ183" s="252"/>
      <c r="AR183" s="252"/>
      <c r="AS183" s="252"/>
      <c r="AT183" s="252"/>
      <c r="AU183" s="252"/>
      <c r="AV183" s="252"/>
      <c r="AW183" s="252"/>
      <c r="AX183" s="252"/>
      <c r="AY183" s="252"/>
      <c r="AZ183" s="252"/>
      <c r="BA183" s="252"/>
      <c r="BB183" s="252"/>
      <c r="BC183" s="252"/>
      <c r="BD183" s="252"/>
      <c r="BE183" s="252"/>
      <c r="BF183" s="252"/>
      <c r="BG183" s="252"/>
      <c r="BH183" s="253"/>
      <c r="BI183" s="253"/>
      <c r="BJ183" s="253"/>
      <c r="BK183" s="253"/>
      <c r="BL183" s="253"/>
      <c r="BM183" s="253"/>
      <c r="BN183" s="253"/>
      <c r="BO183" s="253"/>
      <c r="BP183" s="253"/>
      <c r="BQ183" s="253"/>
      <c r="BR183" s="253"/>
    </row>
    <row r="184" spans="1:70" s="254" customFormat="1" x14ac:dyDescent="0.2">
      <c r="A184" s="309"/>
      <c r="B184" s="15"/>
      <c r="C184" s="310"/>
      <c r="D184" s="311"/>
      <c r="E184" s="311"/>
      <c r="F184" s="313"/>
      <c r="G184" s="314"/>
      <c r="H184" s="313"/>
      <c r="I184" s="310"/>
      <c r="J184" s="310"/>
      <c r="K184" s="310"/>
      <c r="L184" s="310"/>
      <c r="M184" s="311"/>
      <c r="N184" s="310"/>
      <c r="O184" s="310"/>
      <c r="P184" s="312"/>
      <c r="Q184" s="312"/>
      <c r="R184" s="312"/>
      <c r="S184" s="312"/>
      <c r="T184" s="312"/>
      <c r="U184" s="252"/>
      <c r="V184" s="252"/>
      <c r="W184" s="252"/>
      <c r="X184" s="252"/>
      <c r="Y184" s="252"/>
      <c r="Z184" s="252"/>
      <c r="AA184" s="252"/>
      <c r="AB184" s="252"/>
      <c r="AC184" s="252"/>
      <c r="AD184" s="252"/>
      <c r="AE184" s="252"/>
      <c r="AF184" s="252"/>
      <c r="AG184" s="252"/>
      <c r="AH184" s="252"/>
      <c r="AI184" s="252"/>
      <c r="AJ184" s="252"/>
      <c r="AK184" s="252"/>
      <c r="AL184" s="252"/>
      <c r="AM184" s="252"/>
      <c r="AN184" s="252"/>
      <c r="AO184" s="252"/>
      <c r="AP184" s="252"/>
      <c r="AQ184" s="252"/>
      <c r="AR184" s="252"/>
      <c r="AS184" s="252"/>
      <c r="AT184" s="252"/>
      <c r="AU184" s="252"/>
      <c r="AV184" s="252"/>
      <c r="AW184" s="252"/>
      <c r="AX184" s="252"/>
      <c r="AY184" s="252"/>
      <c r="AZ184" s="252"/>
      <c r="BA184" s="252"/>
      <c r="BB184" s="252"/>
      <c r="BC184" s="252"/>
      <c r="BD184" s="252"/>
      <c r="BE184" s="252"/>
      <c r="BF184" s="252"/>
      <c r="BG184" s="252"/>
      <c r="BH184" s="253"/>
      <c r="BI184" s="253"/>
      <c r="BJ184" s="253"/>
      <c r="BK184" s="253"/>
      <c r="BL184" s="253"/>
      <c r="BM184" s="253"/>
      <c r="BN184" s="253"/>
      <c r="BO184" s="253"/>
      <c r="BP184" s="253"/>
      <c r="BQ184" s="253"/>
      <c r="BR184" s="253"/>
    </row>
    <row r="185" spans="1:70" s="254" customFormat="1" x14ac:dyDescent="0.2">
      <c r="A185" s="309"/>
      <c r="B185" s="15"/>
      <c r="C185" s="310"/>
      <c r="D185" s="311"/>
      <c r="E185" s="311"/>
      <c r="F185" s="313"/>
      <c r="G185" s="314"/>
      <c r="H185" s="313"/>
      <c r="I185" s="310"/>
      <c r="J185" s="310"/>
      <c r="K185" s="310"/>
      <c r="L185" s="310"/>
      <c r="M185" s="311"/>
      <c r="N185" s="310"/>
      <c r="O185" s="310"/>
      <c r="P185" s="312"/>
      <c r="Q185" s="312"/>
      <c r="R185" s="312"/>
      <c r="S185" s="312"/>
      <c r="T185" s="312"/>
      <c r="U185" s="252"/>
      <c r="V185" s="252"/>
      <c r="W185" s="252"/>
      <c r="X185" s="252"/>
      <c r="Y185" s="252"/>
      <c r="Z185" s="252"/>
      <c r="AA185" s="252"/>
      <c r="AB185" s="252"/>
      <c r="AC185" s="252"/>
      <c r="AD185" s="252"/>
      <c r="AE185" s="252"/>
      <c r="AF185" s="252"/>
      <c r="AG185" s="252"/>
      <c r="AH185" s="252"/>
      <c r="AI185" s="252"/>
      <c r="AJ185" s="252"/>
      <c r="AK185" s="252"/>
      <c r="AL185" s="252"/>
      <c r="AM185" s="252"/>
      <c r="AN185" s="252"/>
      <c r="AO185" s="252"/>
      <c r="AP185" s="252"/>
      <c r="AQ185" s="252"/>
      <c r="AR185" s="252"/>
      <c r="AS185" s="252"/>
      <c r="AT185" s="252"/>
      <c r="AU185" s="252"/>
      <c r="AV185" s="252"/>
      <c r="AW185" s="252"/>
      <c r="AX185" s="252"/>
      <c r="AY185" s="252"/>
      <c r="AZ185" s="252"/>
      <c r="BA185" s="252"/>
      <c r="BB185" s="252"/>
      <c r="BC185" s="252"/>
      <c r="BD185" s="252"/>
      <c r="BE185" s="252"/>
      <c r="BF185" s="252"/>
      <c r="BG185" s="252"/>
      <c r="BH185" s="253"/>
      <c r="BI185" s="253"/>
      <c r="BJ185" s="253"/>
      <c r="BK185" s="253"/>
      <c r="BL185" s="253"/>
      <c r="BM185" s="253"/>
      <c r="BN185" s="253"/>
      <c r="BO185" s="253"/>
      <c r="BP185" s="253"/>
      <c r="BQ185" s="253"/>
      <c r="BR185" s="253"/>
    </row>
    <row r="186" spans="1:70" s="254" customFormat="1" x14ac:dyDescent="0.2">
      <c r="A186" s="309"/>
      <c r="B186" s="15"/>
      <c r="C186" s="310"/>
      <c r="D186" s="311"/>
      <c r="E186" s="311"/>
      <c r="F186" s="313"/>
      <c r="G186" s="314"/>
      <c r="H186" s="313"/>
      <c r="I186" s="310"/>
      <c r="J186" s="310"/>
      <c r="K186" s="310"/>
      <c r="L186" s="310"/>
      <c r="M186" s="311"/>
      <c r="N186" s="310"/>
      <c r="O186" s="310"/>
      <c r="P186" s="312"/>
      <c r="Q186" s="312"/>
      <c r="R186" s="312"/>
      <c r="S186" s="312"/>
      <c r="T186" s="312"/>
      <c r="U186" s="252"/>
      <c r="V186" s="252"/>
      <c r="W186" s="252"/>
      <c r="X186" s="252"/>
      <c r="Y186" s="252"/>
      <c r="Z186" s="252"/>
      <c r="AA186" s="252"/>
      <c r="AB186" s="252"/>
      <c r="AC186" s="252"/>
      <c r="AD186" s="252"/>
      <c r="AE186" s="252"/>
      <c r="AF186" s="252"/>
      <c r="AG186" s="252"/>
      <c r="AH186" s="252"/>
      <c r="AI186" s="252"/>
      <c r="AJ186" s="252"/>
      <c r="AK186" s="252"/>
      <c r="AL186" s="252"/>
      <c r="AM186" s="252"/>
      <c r="AN186" s="252"/>
      <c r="AO186" s="252"/>
      <c r="AP186" s="252"/>
      <c r="AQ186" s="252"/>
      <c r="AR186" s="252"/>
      <c r="AS186" s="252"/>
      <c r="AT186" s="252"/>
      <c r="AU186" s="252"/>
      <c r="AV186" s="252"/>
      <c r="AW186" s="252"/>
      <c r="AX186" s="252"/>
      <c r="AY186" s="252"/>
      <c r="AZ186" s="252"/>
      <c r="BA186" s="252"/>
      <c r="BB186" s="252"/>
      <c r="BC186" s="252"/>
      <c r="BD186" s="252"/>
      <c r="BE186" s="252"/>
      <c r="BF186" s="252"/>
      <c r="BG186" s="252"/>
      <c r="BH186" s="253"/>
      <c r="BI186" s="253"/>
      <c r="BJ186" s="253"/>
      <c r="BK186" s="253"/>
      <c r="BL186" s="253"/>
      <c r="BM186" s="253"/>
      <c r="BN186" s="253"/>
      <c r="BO186" s="253"/>
      <c r="BP186" s="253"/>
      <c r="BQ186" s="253"/>
      <c r="BR186" s="253"/>
    </row>
    <row r="187" spans="1:70" s="254" customFormat="1" x14ac:dyDescent="0.2">
      <c r="A187" s="309"/>
      <c r="B187" s="15"/>
      <c r="C187" s="310"/>
      <c r="D187" s="311"/>
      <c r="E187" s="311"/>
      <c r="F187" s="313"/>
      <c r="G187" s="314"/>
      <c r="H187" s="313"/>
      <c r="I187" s="310"/>
      <c r="J187" s="310"/>
      <c r="K187" s="310"/>
      <c r="L187" s="310"/>
      <c r="M187" s="311"/>
      <c r="N187" s="310"/>
      <c r="O187" s="310"/>
      <c r="P187" s="312"/>
      <c r="Q187" s="312"/>
      <c r="R187" s="312"/>
      <c r="S187" s="312"/>
      <c r="T187" s="312"/>
      <c r="U187" s="252"/>
      <c r="V187" s="252"/>
      <c r="W187" s="252"/>
      <c r="X187" s="252"/>
      <c r="Y187" s="252"/>
      <c r="Z187" s="252"/>
      <c r="AA187" s="252"/>
      <c r="AB187" s="252"/>
      <c r="AC187" s="252"/>
      <c r="AD187" s="252"/>
      <c r="AE187" s="252"/>
      <c r="AF187" s="252"/>
      <c r="AG187" s="252"/>
      <c r="AH187" s="252"/>
      <c r="AI187" s="252"/>
      <c r="AJ187" s="252"/>
      <c r="AK187" s="252"/>
      <c r="AL187" s="252"/>
      <c r="AM187" s="252"/>
      <c r="AN187" s="252"/>
      <c r="AO187" s="252"/>
      <c r="AP187" s="252"/>
      <c r="AQ187" s="252"/>
      <c r="AR187" s="252"/>
      <c r="AS187" s="252"/>
      <c r="AT187" s="252"/>
      <c r="AU187" s="252"/>
      <c r="AV187" s="252"/>
      <c r="AW187" s="252"/>
      <c r="AX187" s="252"/>
      <c r="AY187" s="252"/>
      <c r="AZ187" s="252"/>
      <c r="BA187" s="252"/>
      <c r="BB187" s="252"/>
      <c r="BC187" s="252"/>
      <c r="BD187" s="252"/>
      <c r="BE187" s="252"/>
      <c r="BF187" s="252"/>
      <c r="BG187" s="252"/>
      <c r="BH187" s="253"/>
      <c r="BI187" s="253"/>
      <c r="BJ187" s="253"/>
      <c r="BK187" s="253"/>
      <c r="BL187" s="253"/>
      <c r="BM187" s="253"/>
      <c r="BN187" s="253"/>
      <c r="BO187" s="253"/>
      <c r="BP187" s="253"/>
      <c r="BQ187" s="253"/>
      <c r="BR187" s="253"/>
    </row>
    <row r="188" spans="1:70" s="254" customFormat="1" x14ac:dyDescent="0.2">
      <c r="A188" s="309"/>
      <c r="B188" s="15"/>
      <c r="C188" s="310"/>
      <c r="D188" s="311"/>
      <c r="E188" s="311"/>
      <c r="F188" s="313"/>
      <c r="G188" s="314"/>
      <c r="H188" s="313"/>
      <c r="I188" s="310"/>
      <c r="J188" s="310"/>
      <c r="K188" s="310"/>
      <c r="L188" s="310"/>
      <c r="M188" s="311"/>
      <c r="N188" s="310"/>
      <c r="O188" s="310"/>
      <c r="P188" s="312"/>
      <c r="Q188" s="312"/>
      <c r="R188" s="312"/>
      <c r="S188" s="312"/>
      <c r="T188" s="312"/>
      <c r="U188" s="252"/>
      <c r="V188" s="252"/>
      <c r="W188" s="252"/>
      <c r="X188" s="252"/>
      <c r="Y188" s="252"/>
      <c r="Z188" s="252"/>
      <c r="AA188" s="252"/>
      <c r="AB188" s="252"/>
      <c r="AC188" s="252"/>
      <c r="AD188" s="252"/>
      <c r="AE188" s="252"/>
      <c r="AF188" s="252"/>
      <c r="AG188" s="252"/>
      <c r="AH188" s="252"/>
      <c r="AI188" s="252"/>
      <c r="AJ188" s="252"/>
      <c r="AK188" s="252"/>
      <c r="AL188" s="252"/>
      <c r="AM188" s="252"/>
      <c r="AN188" s="252"/>
      <c r="AO188" s="252"/>
      <c r="AP188" s="252"/>
      <c r="AQ188" s="252"/>
      <c r="AR188" s="252"/>
      <c r="AS188" s="252"/>
      <c r="AT188" s="252"/>
      <c r="AU188" s="252"/>
      <c r="AV188" s="252"/>
      <c r="AW188" s="252"/>
      <c r="AX188" s="252"/>
      <c r="AY188" s="252"/>
      <c r="AZ188" s="252"/>
      <c r="BA188" s="252"/>
      <c r="BB188" s="252"/>
      <c r="BC188" s="252"/>
      <c r="BD188" s="252"/>
      <c r="BE188" s="252"/>
      <c r="BF188" s="252"/>
      <c r="BG188" s="252"/>
      <c r="BH188" s="253"/>
      <c r="BI188" s="253"/>
      <c r="BJ188" s="253"/>
      <c r="BK188" s="253"/>
      <c r="BL188" s="253"/>
      <c r="BM188" s="253"/>
      <c r="BN188" s="253"/>
      <c r="BO188" s="253"/>
      <c r="BP188" s="253"/>
      <c r="BQ188" s="253"/>
      <c r="BR188" s="253"/>
    </row>
    <row r="189" spans="1:70" s="254" customFormat="1" x14ac:dyDescent="0.2">
      <c r="A189" s="309"/>
      <c r="B189" s="15"/>
      <c r="C189" s="310"/>
      <c r="D189" s="311"/>
      <c r="E189" s="311"/>
      <c r="F189" s="313"/>
      <c r="G189" s="314"/>
      <c r="H189" s="313"/>
      <c r="I189" s="310"/>
      <c r="J189" s="310"/>
      <c r="K189" s="310"/>
      <c r="L189" s="310"/>
      <c r="M189" s="311"/>
      <c r="N189" s="310"/>
      <c r="O189" s="310"/>
      <c r="P189" s="312"/>
      <c r="Q189" s="312"/>
      <c r="R189" s="312"/>
      <c r="S189" s="312"/>
      <c r="T189" s="312"/>
      <c r="U189" s="252"/>
      <c r="V189" s="252"/>
      <c r="W189" s="252"/>
      <c r="X189" s="252"/>
      <c r="Y189" s="252"/>
      <c r="Z189" s="252"/>
      <c r="AA189" s="252"/>
      <c r="AB189" s="252"/>
      <c r="AC189" s="252"/>
      <c r="AD189" s="252"/>
      <c r="AE189" s="252"/>
      <c r="AF189" s="252"/>
      <c r="AG189" s="252"/>
      <c r="AH189" s="252"/>
      <c r="AI189" s="252"/>
      <c r="AJ189" s="252"/>
      <c r="AK189" s="252"/>
      <c r="AL189" s="252"/>
      <c r="AM189" s="252"/>
      <c r="AN189" s="252"/>
      <c r="AO189" s="252"/>
      <c r="AP189" s="252"/>
      <c r="AQ189" s="252"/>
      <c r="AR189" s="252"/>
      <c r="AS189" s="252"/>
      <c r="AT189" s="252"/>
      <c r="AU189" s="252"/>
      <c r="AV189" s="252"/>
      <c r="AW189" s="252"/>
      <c r="AX189" s="252"/>
      <c r="AY189" s="252"/>
      <c r="AZ189" s="252"/>
      <c r="BA189" s="252"/>
      <c r="BB189" s="252"/>
      <c r="BC189" s="252"/>
      <c r="BD189" s="252"/>
      <c r="BE189" s="252"/>
      <c r="BF189" s="252"/>
      <c r="BG189" s="252"/>
      <c r="BH189" s="253"/>
      <c r="BI189" s="253"/>
      <c r="BJ189" s="253"/>
      <c r="BK189" s="253"/>
      <c r="BL189" s="253"/>
      <c r="BM189" s="253"/>
      <c r="BN189" s="253"/>
      <c r="BO189" s="253"/>
      <c r="BP189" s="253"/>
      <c r="BQ189" s="253"/>
      <c r="BR189" s="253"/>
    </row>
    <row r="190" spans="1:70" s="254" customFormat="1" x14ac:dyDescent="0.2">
      <c r="A190" s="309"/>
      <c r="B190" s="15"/>
      <c r="C190" s="310"/>
      <c r="D190" s="311"/>
      <c r="E190" s="311"/>
      <c r="F190" s="313"/>
      <c r="G190" s="314"/>
      <c r="H190" s="313"/>
      <c r="I190" s="310"/>
      <c r="J190" s="310"/>
      <c r="K190" s="310"/>
      <c r="L190" s="310"/>
      <c r="M190" s="311"/>
      <c r="N190" s="310"/>
      <c r="O190" s="310"/>
      <c r="P190" s="312"/>
      <c r="Q190" s="312"/>
      <c r="R190" s="312"/>
      <c r="S190" s="312"/>
      <c r="T190" s="312"/>
      <c r="U190" s="252"/>
      <c r="V190" s="252"/>
      <c r="W190" s="252"/>
      <c r="X190" s="252"/>
      <c r="Y190" s="252"/>
      <c r="Z190" s="252"/>
      <c r="AA190" s="252"/>
      <c r="AB190" s="252"/>
      <c r="AC190" s="252"/>
      <c r="AD190" s="252"/>
      <c r="AE190" s="252"/>
      <c r="AF190" s="252"/>
      <c r="AG190" s="252"/>
      <c r="AH190" s="252"/>
      <c r="AI190" s="252"/>
      <c r="AJ190" s="252"/>
      <c r="AK190" s="252"/>
      <c r="AL190" s="252"/>
      <c r="AM190" s="252"/>
      <c r="AN190" s="252"/>
      <c r="AO190" s="252"/>
      <c r="AP190" s="252"/>
      <c r="AQ190" s="252"/>
      <c r="AR190" s="252"/>
      <c r="AS190" s="252"/>
      <c r="AT190" s="252"/>
      <c r="AU190" s="252"/>
      <c r="AV190" s="252"/>
      <c r="AW190" s="252"/>
      <c r="AX190" s="252"/>
      <c r="AY190" s="252"/>
      <c r="AZ190" s="252"/>
      <c r="BA190" s="252"/>
      <c r="BB190" s="252"/>
      <c r="BC190" s="252"/>
      <c r="BD190" s="252"/>
      <c r="BE190" s="252"/>
      <c r="BF190" s="252"/>
      <c r="BG190" s="252"/>
      <c r="BH190" s="253"/>
      <c r="BI190" s="253"/>
      <c r="BJ190" s="253"/>
      <c r="BK190" s="253"/>
      <c r="BL190" s="253"/>
      <c r="BM190" s="253"/>
      <c r="BN190" s="253"/>
      <c r="BO190" s="253"/>
      <c r="BP190" s="253"/>
      <c r="BQ190" s="253"/>
      <c r="BR190" s="253"/>
    </row>
    <row r="191" spans="1:70" s="254" customFormat="1" x14ac:dyDescent="0.2">
      <c r="A191" s="309"/>
      <c r="B191" s="15"/>
      <c r="C191" s="310"/>
      <c r="D191" s="311"/>
      <c r="E191" s="311"/>
      <c r="F191" s="313"/>
      <c r="G191" s="314"/>
      <c r="H191" s="313"/>
      <c r="I191" s="310"/>
      <c r="J191" s="310"/>
      <c r="K191" s="310"/>
      <c r="L191" s="310"/>
      <c r="M191" s="311"/>
      <c r="N191" s="310"/>
      <c r="O191" s="310"/>
      <c r="P191" s="312"/>
      <c r="Q191" s="312"/>
      <c r="R191" s="312"/>
      <c r="S191" s="312"/>
      <c r="T191" s="312"/>
      <c r="U191" s="252"/>
      <c r="V191" s="252"/>
      <c r="W191" s="252"/>
      <c r="X191" s="252"/>
      <c r="Y191" s="252"/>
      <c r="Z191" s="252"/>
      <c r="AA191" s="252"/>
      <c r="AB191" s="252"/>
      <c r="AC191" s="252"/>
      <c r="AD191" s="252"/>
      <c r="AE191" s="252"/>
      <c r="AF191" s="252"/>
      <c r="AG191" s="252"/>
      <c r="AH191" s="252"/>
      <c r="AI191" s="252"/>
      <c r="AJ191" s="252"/>
      <c r="AK191" s="252"/>
      <c r="AL191" s="252"/>
      <c r="AM191" s="252"/>
      <c r="AN191" s="252"/>
      <c r="AO191" s="252"/>
      <c r="AP191" s="252"/>
      <c r="AQ191" s="252"/>
      <c r="AR191" s="252"/>
      <c r="AS191" s="252"/>
      <c r="AT191" s="252"/>
      <c r="AU191" s="252"/>
      <c r="AV191" s="252"/>
      <c r="AW191" s="252"/>
      <c r="AX191" s="252"/>
      <c r="AY191" s="252"/>
      <c r="AZ191" s="252"/>
      <c r="BA191" s="252"/>
      <c r="BB191" s="252"/>
      <c r="BC191" s="252"/>
      <c r="BD191" s="252"/>
      <c r="BE191" s="252"/>
      <c r="BF191" s="252"/>
      <c r="BG191" s="252"/>
      <c r="BH191" s="253"/>
      <c r="BI191" s="253"/>
      <c r="BJ191" s="253"/>
      <c r="BK191" s="253"/>
      <c r="BL191" s="253"/>
      <c r="BM191" s="253"/>
      <c r="BN191" s="253"/>
      <c r="BO191" s="253"/>
      <c r="BP191" s="253"/>
      <c r="BQ191" s="253"/>
      <c r="BR191" s="253"/>
    </row>
    <row r="192" spans="1:70" s="254" customFormat="1" x14ac:dyDescent="0.2">
      <c r="A192" s="309"/>
      <c r="B192" s="15"/>
      <c r="C192" s="310"/>
      <c r="D192" s="311"/>
      <c r="E192" s="311"/>
      <c r="F192" s="313"/>
      <c r="G192" s="314"/>
      <c r="H192" s="313"/>
      <c r="I192" s="310"/>
      <c r="J192" s="310"/>
      <c r="K192" s="310"/>
      <c r="L192" s="310"/>
      <c r="M192" s="311"/>
      <c r="N192" s="310"/>
      <c r="O192" s="310"/>
      <c r="P192" s="312"/>
      <c r="Q192" s="312"/>
      <c r="R192" s="312"/>
      <c r="S192" s="312"/>
      <c r="T192" s="312"/>
      <c r="U192" s="252"/>
      <c r="V192" s="252"/>
      <c r="W192" s="252"/>
      <c r="X192" s="252"/>
      <c r="Y192" s="252"/>
      <c r="Z192" s="252"/>
      <c r="AA192" s="252"/>
      <c r="AB192" s="252"/>
      <c r="AC192" s="252"/>
      <c r="AD192" s="252"/>
      <c r="AE192" s="252"/>
      <c r="AF192" s="252"/>
      <c r="AG192" s="252"/>
      <c r="AH192" s="252"/>
      <c r="AI192" s="252"/>
      <c r="AJ192" s="252"/>
      <c r="AK192" s="252"/>
      <c r="AL192" s="252"/>
      <c r="AM192" s="252"/>
      <c r="AN192" s="252"/>
      <c r="AO192" s="252"/>
      <c r="AP192" s="252"/>
      <c r="AQ192" s="252"/>
      <c r="AR192" s="252"/>
      <c r="AS192" s="252"/>
      <c r="AT192" s="252"/>
      <c r="AU192" s="252"/>
      <c r="AV192" s="252"/>
      <c r="AW192" s="252"/>
      <c r="AX192" s="252"/>
      <c r="AY192" s="252"/>
      <c r="AZ192" s="252"/>
      <c r="BA192" s="252"/>
      <c r="BB192" s="252"/>
      <c r="BC192" s="252"/>
      <c r="BD192" s="252"/>
      <c r="BE192" s="252"/>
      <c r="BF192" s="252"/>
      <c r="BG192" s="252"/>
      <c r="BH192" s="253"/>
      <c r="BI192" s="253"/>
      <c r="BJ192" s="253"/>
      <c r="BK192" s="253"/>
      <c r="BL192" s="253"/>
      <c r="BM192" s="253"/>
      <c r="BN192" s="253"/>
      <c r="BO192" s="253"/>
      <c r="BP192" s="253"/>
      <c r="BQ192" s="253"/>
      <c r="BR192" s="253"/>
    </row>
    <row r="193" spans="1:70" s="254" customFormat="1" x14ac:dyDescent="0.2">
      <c r="A193" s="309"/>
      <c r="B193" s="15"/>
      <c r="C193" s="310"/>
      <c r="D193" s="311"/>
      <c r="E193" s="311"/>
      <c r="F193" s="313"/>
      <c r="G193" s="314"/>
      <c r="H193" s="313"/>
      <c r="I193" s="310"/>
      <c r="J193" s="310"/>
      <c r="K193" s="310"/>
      <c r="L193" s="310"/>
      <c r="M193" s="311"/>
      <c r="N193" s="310"/>
      <c r="O193" s="310"/>
      <c r="P193" s="312"/>
      <c r="Q193" s="312"/>
      <c r="R193" s="312"/>
      <c r="S193" s="312"/>
      <c r="T193" s="312"/>
      <c r="U193" s="252"/>
      <c r="V193" s="252"/>
      <c r="W193" s="252"/>
      <c r="X193" s="252"/>
      <c r="Y193" s="252"/>
      <c r="Z193" s="252"/>
      <c r="AA193" s="252"/>
      <c r="AB193" s="252"/>
      <c r="AC193" s="252"/>
      <c r="AD193" s="252"/>
      <c r="AE193" s="252"/>
      <c r="AF193" s="252"/>
      <c r="AG193" s="252"/>
      <c r="AH193" s="252"/>
      <c r="AI193" s="252"/>
      <c r="AJ193" s="252"/>
      <c r="AK193" s="252"/>
      <c r="AL193" s="252"/>
      <c r="AM193" s="252"/>
      <c r="AN193" s="252"/>
      <c r="AO193" s="252"/>
      <c r="AP193" s="252"/>
      <c r="AQ193" s="252"/>
      <c r="AR193" s="252"/>
      <c r="AS193" s="252"/>
      <c r="AT193" s="252"/>
      <c r="AU193" s="252"/>
      <c r="AV193" s="252"/>
      <c r="AW193" s="252"/>
      <c r="AX193" s="252"/>
      <c r="AY193" s="252"/>
      <c r="AZ193" s="252"/>
      <c r="BA193" s="252"/>
      <c r="BB193" s="252"/>
      <c r="BC193" s="252"/>
      <c r="BD193" s="252"/>
      <c r="BE193" s="252"/>
      <c r="BF193" s="252"/>
      <c r="BG193" s="252"/>
      <c r="BH193" s="253"/>
      <c r="BI193" s="253"/>
      <c r="BJ193" s="253"/>
      <c r="BK193" s="253"/>
      <c r="BL193" s="253"/>
      <c r="BM193" s="253"/>
      <c r="BN193" s="253"/>
      <c r="BO193" s="253"/>
      <c r="BP193" s="253"/>
      <c r="BQ193" s="253"/>
      <c r="BR193" s="253"/>
    </row>
    <row r="194" spans="1:70" s="254" customFormat="1" x14ac:dyDescent="0.2">
      <c r="A194" s="309"/>
      <c r="B194" s="15"/>
      <c r="C194" s="310"/>
      <c r="D194" s="311"/>
      <c r="E194" s="311"/>
      <c r="F194" s="313"/>
      <c r="G194" s="314"/>
      <c r="H194" s="313"/>
      <c r="I194" s="310"/>
      <c r="J194" s="310"/>
      <c r="K194" s="310"/>
      <c r="L194" s="310"/>
      <c r="M194" s="311"/>
      <c r="N194" s="310"/>
      <c r="O194" s="310"/>
      <c r="P194" s="312"/>
      <c r="Q194" s="312"/>
      <c r="R194" s="312"/>
      <c r="S194" s="312"/>
      <c r="T194" s="312"/>
      <c r="U194" s="252"/>
      <c r="V194" s="252"/>
      <c r="W194" s="252"/>
      <c r="X194" s="252"/>
      <c r="Y194" s="252"/>
      <c r="Z194" s="252"/>
      <c r="AA194" s="252"/>
      <c r="AB194" s="252"/>
      <c r="AC194" s="252"/>
      <c r="AD194" s="252"/>
      <c r="AE194" s="252"/>
      <c r="AF194" s="252"/>
      <c r="AG194" s="252"/>
      <c r="AH194" s="252"/>
      <c r="AI194" s="252"/>
      <c r="AJ194" s="252"/>
      <c r="AK194" s="252"/>
      <c r="AL194" s="252"/>
      <c r="AM194" s="252"/>
      <c r="AN194" s="252"/>
      <c r="AO194" s="252"/>
      <c r="AP194" s="252"/>
      <c r="AQ194" s="252"/>
      <c r="AR194" s="252"/>
      <c r="AS194" s="252"/>
      <c r="AT194" s="252"/>
      <c r="AU194" s="252"/>
      <c r="AV194" s="252"/>
      <c r="AW194" s="252"/>
      <c r="AX194" s="252"/>
      <c r="AY194" s="252"/>
      <c r="AZ194" s="252"/>
      <c r="BA194" s="252"/>
      <c r="BB194" s="252"/>
      <c r="BC194" s="252"/>
      <c r="BD194" s="252"/>
      <c r="BE194" s="252"/>
      <c r="BF194" s="252"/>
      <c r="BG194" s="252"/>
      <c r="BH194" s="253"/>
      <c r="BI194" s="253"/>
      <c r="BJ194" s="253"/>
      <c r="BK194" s="253"/>
      <c r="BL194" s="253"/>
      <c r="BM194" s="253"/>
      <c r="BN194" s="253"/>
      <c r="BO194" s="253"/>
      <c r="BP194" s="253"/>
      <c r="BQ194" s="253"/>
      <c r="BR194" s="253"/>
    </row>
    <row r="195" spans="1:70" s="254" customFormat="1" x14ac:dyDescent="0.2">
      <c r="A195" s="309"/>
      <c r="B195" s="15"/>
      <c r="C195" s="310"/>
      <c r="D195" s="311"/>
      <c r="E195" s="311"/>
      <c r="F195" s="313"/>
      <c r="G195" s="314"/>
      <c r="H195" s="313"/>
      <c r="I195" s="310"/>
      <c r="J195" s="310"/>
      <c r="K195" s="310"/>
      <c r="L195" s="310"/>
      <c r="M195" s="311"/>
      <c r="N195" s="310"/>
      <c r="O195" s="310"/>
      <c r="P195" s="312"/>
      <c r="Q195" s="312"/>
      <c r="R195" s="312"/>
      <c r="S195" s="312"/>
      <c r="T195" s="312"/>
      <c r="U195" s="252"/>
      <c r="V195" s="252"/>
      <c r="W195" s="252"/>
      <c r="X195" s="252"/>
      <c r="Y195" s="252"/>
      <c r="Z195" s="252"/>
      <c r="AA195" s="252"/>
      <c r="AB195" s="252"/>
      <c r="AC195" s="252"/>
      <c r="AD195" s="252"/>
      <c r="AE195" s="252"/>
      <c r="AF195" s="252"/>
      <c r="AG195" s="252"/>
      <c r="AH195" s="252"/>
      <c r="AI195" s="252"/>
      <c r="AJ195" s="252"/>
      <c r="AK195" s="252"/>
      <c r="AL195" s="252"/>
      <c r="AM195" s="252"/>
      <c r="AN195" s="252"/>
      <c r="AO195" s="252"/>
      <c r="AP195" s="252"/>
      <c r="AQ195" s="252"/>
      <c r="AR195" s="252"/>
      <c r="AS195" s="252"/>
      <c r="AT195" s="252"/>
      <c r="AU195" s="252"/>
      <c r="AV195" s="252"/>
      <c r="AW195" s="252"/>
      <c r="AX195" s="252"/>
      <c r="AY195" s="252"/>
      <c r="AZ195" s="252"/>
      <c r="BA195" s="252"/>
      <c r="BB195" s="252"/>
      <c r="BC195" s="252"/>
      <c r="BD195" s="252"/>
      <c r="BE195" s="252"/>
      <c r="BF195" s="252"/>
      <c r="BG195" s="252"/>
      <c r="BH195" s="253"/>
      <c r="BI195" s="253"/>
      <c r="BJ195" s="253"/>
      <c r="BK195" s="253"/>
      <c r="BL195" s="253"/>
      <c r="BM195" s="253"/>
      <c r="BN195" s="253"/>
      <c r="BO195" s="253"/>
      <c r="BP195" s="253"/>
      <c r="BQ195" s="253"/>
      <c r="BR195" s="253"/>
    </row>
    <row r="196" spans="1:70" s="254" customFormat="1" x14ac:dyDescent="0.2">
      <c r="A196" s="309"/>
      <c r="B196" s="15"/>
      <c r="C196" s="310"/>
      <c r="D196" s="311"/>
      <c r="E196" s="311"/>
      <c r="F196" s="313"/>
      <c r="G196" s="314"/>
      <c r="H196" s="313"/>
      <c r="I196" s="310"/>
      <c r="J196" s="310"/>
      <c r="K196" s="310"/>
      <c r="L196" s="310"/>
      <c r="M196" s="311"/>
      <c r="N196" s="310"/>
      <c r="O196" s="310"/>
      <c r="P196" s="312"/>
      <c r="Q196" s="312"/>
      <c r="R196" s="312"/>
      <c r="S196" s="312"/>
      <c r="T196" s="312"/>
      <c r="U196" s="252"/>
      <c r="V196" s="252"/>
      <c r="W196" s="252"/>
      <c r="X196" s="252"/>
      <c r="Y196" s="252"/>
      <c r="Z196" s="252"/>
      <c r="AA196" s="252"/>
      <c r="AB196" s="252"/>
      <c r="AC196" s="252"/>
      <c r="AD196" s="252"/>
      <c r="AE196" s="252"/>
      <c r="AF196" s="252"/>
      <c r="AG196" s="252"/>
      <c r="AH196" s="252"/>
      <c r="AI196" s="252"/>
      <c r="AJ196" s="252"/>
      <c r="AK196" s="252"/>
      <c r="AL196" s="252"/>
      <c r="AM196" s="252"/>
      <c r="AN196" s="252"/>
      <c r="AO196" s="252"/>
      <c r="AP196" s="252"/>
      <c r="AQ196" s="252"/>
      <c r="AR196" s="252"/>
      <c r="AS196" s="252"/>
      <c r="AT196" s="252"/>
      <c r="AU196" s="252"/>
      <c r="AV196" s="252"/>
      <c r="AW196" s="252"/>
      <c r="AX196" s="252"/>
      <c r="AY196" s="252"/>
      <c r="AZ196" s="252"/>
      <c r="BA196" s="252"/>
      <c r="BB196" s="252"/>
      <c r="BC196" s="252"/>
      <c r="BD196" s="252"/>
      <c r="BE196" s="252"/>
      <c r="BF196" s="252"/>
      <c r="BG196" s="252"/>
      <c r="BH196" s="253"/>
      <c r="BI196" s="253"/>
      <c r="BJ196" s="253"/>
      <c r="BK196" s="253"/>
      <c r="BL196" s="253"/>
      <c r="BM196" s="253"/>
      <c r="BN196" s="253"/>
      <c r="BO196" s="253"/>
      <c r="BP196" s="253"/>
      <c r="BQ196" s="253"/>
      <c r="BR196" s="253"/>
    </row>
    <row r="197" spans="1:70" s="254" customFormat="1" x14ac:dyDescent="0.2">
      <c r="A197" s="309"/>
      <c r="B197" s="15"/>
      <c r="C197" s="310"/>
      <c r="D197" s="311"/>
      <c r="E197" s="311"/>
      <c r="F197" s="313"/>
      <c r="G197" s="314"/>
      <c r="H197" s="313"/>
      <c r="I197" s="310"/>
      <c r="J197" s="310"/>
      <c r="K197" s="310"/>
      <c r="L197" s="310"/>
      <c r="M197" s="311"/>
      <c r="N197" s="310"/>
      <c r="O197" s="310"/>
      <c r="P197" s="312"/>
      <c r="Q197" s="312"/>
      <c r="R197" s="312"/>
      <c r="S197" s="312"/>
      <c r="T197" s="312"/>
      <c r="U197" s="252"/>
      <c r="V197" s="252"/>
      <c r="W197" s="252"/>
      <c r="X197" s="252"/>
      <c r="Y197" s="252"/>
      <c r="Z197" s="252"/>
      <c r="AA197" s="252"/>
      <c r="AB197" s="252"/>
      <c r="AC197" s="252"/>
      <c r="AD197" s="252"/>
      <c r="AE197" s="252"/>
      <c r="AF197" s="252"/>
      <c r="AG197" s="252"/>
      <c r="AH197" s="252"/>
      <c r="AI197" s="252"/>
      <c r="AJ197" s="252"/>
      <c r="AK197" s="252"/>
      <c r="AL197" s="252"/>
      <c r="AM197" s="252"/>
      <c r="AN197" s="252"/>
      <c r="AO197" s="252"/>
      <c r="AP197" s="252"/>
      <c r="AQ197" s="252"/>
      <c r="AR197" s="252"/>
      <c r="AS197" s="252"/>
      <c r="AT197" s="252"/>
      <c r="AU197" s="252"/>
      <c r="AV197" s="252"/>
      <c r="AW197" s="252"/>
      <c r="AX197" s="252"/>
      <c r="AY197" s="252"/>
      <c r="AZ197" s="252"/>
      <c r="BA197" s="252"/>
      <c r="BB197" s="252"/>
      <c r="BC197" s="252"/>
      <c r="BD197" s="252"/>
      <c r="BE197" s="252"/>
      <c r="BF197" s="252"/>
      <c r="BG197" s="252"/>
      <c r="BH197" s="253"/>
      <c r="BI197" s="253"/>
      <c r="BJ197" s="253"/>
      <c r="BK197" s="253"/>
      <c r="BL197" s="253"/>
      <c r="BM197" s="253"/>
      <c r="BN197" s="253"/>
      <c r="BO197" s="253"/>
      <c r="BP197" s="253"/>
      <c r="BQ197" s="253"/>
      <c r="BR197" s="253"/>
    </row>
    <row r="198" spans="1:70" s="254" customFormat="1" x14ac:dyDescent="0.2">
      <c r="A198" s="309"/>
      <c r="B198" s="15"/>
      <c r="C198" s="310"/>
      <c r="D198" s="311"/>
      <c r="E198" s="311"/>
      <c r="F198" s="313"/>
      <c r="G198" s="314"/>
      <c r="H198" s="313"/>
      <c r="I198" s="310"/>
      <c r="J198" s="310"/>
      <c r="K198" s="310"/>
      <c r="L198" s="310"/>
      <c r="M198" s="311"/>
      <c r="N198" s="310"/>
      <c r="O198" s="310"/>
      <c r="P198" s="312"/>
      <c r="Q198" s="312"/>
      <c r="R198" s="312"/>
      <c r="S198" s="312"/>
      <c r="T198" s="312"/>
      <c r="U198" s="252"/>
      <c r="V198" s="252"/>
      <c r="W198" s="252"/>
      <c r="X198" s="252"/>
      <c r="Y198" s="252"/>
      <c r="Z198" s="252"/>
      <c r="AA198" s="252"/>
      <c r="AB198" s="252"/>
      <c r="AC198" s="252"/>
      <c r="AD198" s="252"/>
      <c r="AE198" s="252"/>
      <c r="AF198" s="252"/>
      <c r="AG198" s="252"/>
      <c r="AH198" s="252"/>
      <c r="AI198" s="252"/>
      <c r="AJ198" s="252"/>
      <c r="AK198" s="252"/>
      <c r="AL198" s="252"/>
      <c r="AM198" s="252"/>
      <c r="AN198" s="252"/>
      <c r="AO198" s="252"/>
      <c r="AP198" s="252"/>
      <c r="AQ198" s="252"/>
      <c r="AR198" s="252"/>
      <c r="AS198" s="252"/>
      <c r="AT198" s="252"/>
      <c r="AU198" s="252"/>
      <c r="AV198" s="252"/>
      <c r="AW198" s="252"/>
      <c r="AX198" s="252"/>
      <c r="AY198" s="252"/>
      <c r="AZ198" s="252"/>
      <c r="BA198" s="252"/>
      <c r="BB198" s="252"/>
      <c r="BC198" s="252"/>
      <c r="BD198" s="252"/>
      <c r="BE198" s="252"/>
      <c r="BF198" s="252"/>
      <c r="BG198" s="252"/>
      <c r="BH198" s="253"/>
      <c r="BI198" s="253"/>
      <c r="BJ198" s="253"/>
      <c r="BK198" s="253"/>
      <c r="BL198" s="253"/>
      <c r="BM198" s="253"/>
      <c r="BN198" s="253"/>
      <c r="BO198" s="253"/>
      <c r="BP198" s="253"/>
      <c r="BQ198" s="253"/>
      <c r="BR198" s="253"/>
    </row>
    <row r="199" spans="1:70" s="254" customFormat="1" x14ac:dyDescent="0.2">
      <c r="A199" s="309"/>
      <c r="B199" s="15"/>
      <c r="C199" s="310"/>
      <c r="D199" s="311"/>
      <c r="E199" s="311"/>
      <c r="F199" s="313"/>
      <c r="G199" s="314"/>
      <c r="H199" s="313"/>
      <c r="I199" s="310"/>
      <c r="J199" s="310"/>
      <c r="K199" s="310"/>
      <c r="L199" s="310"/>
      <c r="M199" s="311"/>
      <c r="N199" s="310"/>
      <c r="O199" s="310"/>
      <c r="P199" s="312"/>
      <c r="Q199" s="312"/>
      <c r="R199" s="312"/>
      <c r="S199" s="312"/>
      <c r="T199" s="312"/>
      <c r="U199" s="252"/>
      <c r="V199" s="252"/>
      <c r="W199" s="252"/>
      <c r="X199" s="252"/>
      <c r="Y199" s="252"/>
      <c r="Z199" s="252"/>
      <c r="AA199" s="252"/>
      <c r="AB199" s="252"/>
      <c r="AC199" s="252"/>
      <c r="AD199" s="252"/>
      <c r="AE199" s="252"/>
      <c r="AF199" s="252"/>
      <c r="AG199" s="252"/>
      <c r="AH199" s="252"/>
      <c r="AI199" s="252"/>
      <c r="AJ199" s="252"/>
      <c r="AK199" s="252"/>
      <c r="AL199" s="252"/>
      <c r="AM199" s="252"/>
      <c r="AN199" s="252"/>
      <c r="AO199" s="252"/>
      <c r="AP199" s="252"/>
      <c r="AQ199" s="252"/>
      <c r="AR199" s="252"/>
      <c r="AS199" s="252"/>
      <c r="AT199" s="252"/>
      <c r="AU199" s="252"/>
      <c r="AV199" s="252"/>
      <c r="AW199" s="252"/>
      <c r="AX199" s="252"/>
      <c r="AY199" s="252"/>
      <c r="AZ199" s="252"/>
      <c r="BA199" s="252"/>
      <c r="BB199" s="252"/>
      <c r="BC199" s="252"/>
      <c r="BD199" s="252"/>
      <c r="BE199" s="252"/>
      <c r="BF199" s="252"/>
      <c r="BG199" s="252"/>
      <c r="BH199" s="253"/>
      <c r="BI199" s="253"/>
      <c r="BJ199" s="253"/>
      <c r="BK199" s="253"/>
      <c r="BL199" s="253"/>
      <c r="BM199" s="253"/>
      <c r="BN199" s="253"/>
      <c r="BO199" s="253"/>
      <c r="BP199" s="253"/>
      <c r="BQ199" s="253"/>
      <c r="BR199" s="253"/>
    </row>
    <row r="200" spans="1:70" s="254" customFormat="1" x14ac:dyDescent="0.2">
      <c r="A200" s="309"/>
      <c r="B200" s="15"/>
      <c r="C200" s="310"/>
      <c r="D200" s="311"/>
      <c r="E200" s="311"/>
      <c r="F200" s="313"/>
      <c r="G200" s="314"/>
      <c r="H200" s="313"/>
      <c r="I200" s="310"/>
      <c r="J200" s="310"/>
      <c r="K200" s="310"/>
      <c r="L200" s="310"/>
      <c r="M200" s="311"/>
      <c r="N200" s="310"/>
      <c r="O200" s="310"/>
      <c r="P200" s="312"/>
      <c r="Q200" s="312"/>
      <c r="R200" s="312"/>
      <c r="S200" s="312"/>
      <c r="T200" s="312"/>
      <c r="U200" s="252"/>
      <c r="V200" s="252"/>
      <c r="W200" s="252"/>
      <c r="X200" s="252"/>
      <c r="Y200" s="252"/>
      <c r="Z200" s="252"/>
      <c r="AA200" s="252"/>
      <c r="AB200" s="252"/>
      <c r="AC200" s="252"/>
      <c r="AD200" s="252"/>
      <c r="AE200" s="252"/>
      <c r="AF200" s="252"/>
      <c r="AG200" s="252"/>
      <c r="AH200" s="252"/>
      <c r="AI200" s="252"/>
      <c r="AJ200" s="252"/>
      <c r="AK200" s="252"/>
      <c r="AL200" s="252"/>
      <c r="AM200" s="252"/>
      <c r="AN200" s="252"/>
      <c r="AO200" s="252"/>
      <c r="AP200" s="252"/>
      <c r="AQ200" s="252"/>
      <c r="AR200" s="252"/>
      <c r="AS200" s="252"/>
      <c r="AT200" s="252"/>
      <c r="AU200" s="252"/>
      <c r="AV200" s="252"/>
      <c r="AW200" s="252"/>
      <c r="AX200" s="252"/>
      <c r="AY200" s="252"/>
      <c r="AZ200" s="252"/>
      <c r="BA200" s="252"/>
      <c r="BB200" s="252"/>
      <c r="BC200" s="252"/>
      <c r="BD200" s="252"/>
      <c r="BE200" s="252"/>
      <c r="BF200" s="252"/>
      <c r="BG200" s="252"/>
      <c r="BH200" s="253"/>
      <c r="BI200" s="253"/>
      <c r="BJ200" s="253"/>
      <c r="BK200" s="253"/>
      <c r="BL200" s="253"/>
      <c r="BM200" s="253"/>
      <c r="BN200" s="253"/>
      <c r="BO200" s="253"/>
      <c r="BP200" s="253"/>
      <c r="BQ200" s="253"/>
      <c r="BR200" s="253"/>
    </row>
    <row r="201" spans="1:70" s="254" customFormat="1" x14ac:dyDescent="0.2">
      <c r="A201" s="309"/>
      <c r="B201" s="15"/>
      <c r="C201" s="310"/>
      <c r="D201" s="311"/>
      <c r="E201" s="311"/>
      <c r="F201" s="313"/>
      <c r="G201" s="314"/>
      <c r="H201" s="313"/>
      <c r="I201" s="310"/>
      <c r="J201" s="310"/>
      <c r="K201" s="310"/>
      <c r="L201" s="310"/>
      <c r="M201" s="311"/>
      <c r="N201" s="310"/>
      <c r="O201" s="310"/>
      <c r="P201" s="312"/>
      <c r="Q201" s="312"/>
      <c r="R201" s="312"/>
      <c r="S201" s="312"/>
      <c r="T201" s="312"/>
      <c r="U201" s="252"/>
      <c r="V201" s="252"/>
      <c r="W201" s="252"/>
      <c r="X201" s="252"/>
      <c r="Y201" s="252"/>
      <c r="Z201" s="252"/>
      <c r="AA201" s="252"/>
      <c r="AB201" s="252"/>
      <c r="AC201" s="252"/>
      <c r="AD201" s="252"/>
      <c r="AE201" s="252"/>
      <c r="AF201" s="252"/>
      <c r="AG201" s="252"/>
      <c r="AH201" s="252"/>
      <c r="AI201" s="252"/>
      <c r="AJ201" s="252"/>
      <c r="AK201" s="252"/>
      <c r="AL201" s="252"/>
      <c r="AM201" s="252"/>
      <c r="AN201" s="252"/>
      <c r="AO201" s="252"/>
      <c r="AP201" s="252"/>
      <c r="AQ201" s="252"/>
      <c r="AR201" s="252"/>
      <c r="AS201" s="252"/>
      <c r="AT201" s="252"/>
      <c r="AU201" s="252"/>
      <c r="AV201" s="252"/>
      <c r="AW201" s="252"/>
      <c r="AX201" s="252"/>
      <c r="AY201" s="252"/>
      <c r="AZ201" s="252"/>
      <c r="BA201" s="252"/>
      <c r="BB201" s="252"/>
      <c r="BC201" s="252"/>
      <c r="BD201" s="252"/>
      <c r="BE201" s="252"/>
      <c r="BF201" s="252"/>
      <c r="BG201" s="252"/>
      <c r="BH201" s="253"/>
      <c r="BI201" s="253"/>
      <c r="BJ201" s="253"/>
      <c r="BK201" s="253"/>
      <c r="BL201" s="253"/>
      <c r="BM201" s="253"/>
      <c r="BN201" s="253"/>
      <c r="BO201" s="253"/>
      <c r="BP201" s="253"/>
      <c r="BQ201" s="253"/>
      <c r="BR201" s="253"/>
    </row>
    <row r="202" spans="1:70" s="254" customFormat="1" x14ac:dyDescent="0.2">
      <c r="A202" s="309"/>
      <c r="B202" s="15"/>
      <c r="C202" s="310"/>
      <c r="D202" s="311"/>
      <c r="E202" s="311"/>
      <c r="F202" s="313"/>
      <c r="G202" s="314"/>
      <c r="H202" s="313"/>
      <c r="I202" s="310"/>
      <c r="J202" s="310"/>
      <c r="K202" s="310"/>
      <c r="L202" s="310"/>
      <c r="M202" s="311"/>
      <c r="N202" s="310"/>
      <c r="O202" s="310"/>
      <c r="P202" s="312"/>
      <c r="Q202" s="312"/>
      <c r="R202" s="312"/>
      <c r="S202" s="312"/>
      <c r="T202" s="312"/>
      <c r="U202" s="252"/>
      <c r="V202" s="252"/>
      <c r="W202" s="252"/>
      <c r="X202" s="252"/>
      <c r="Y202" s="252"/>
      <c r="Z202" s="252"/>
      <c r="AA202" s="252"/>
      <c r="AB202" s="252"/>
      <c r="AC202" s="252"/>
      <c r="AD202" s="252"/>
      <c r="AE202" s="252"/>
      <c r="AF202" s="252"/>
      <c r="AG202" s="252"/>
      <c r="AH202" s="252"/>
      <c r="AI202" s="252"/>
      <c r="AJ202" s="252"/>
      <c r="AK202" s="252"/>
      <c r="AL202" s="252"/>
      <c r="AM202" s="252"/>
      <c r="AN202" s="252"/>
      <c r="AO202" s="252"/>
      <c r="AP202" s="252"/>
      <c r="AQ202" s="252"/>
      <c r="AR202" s="252"/>
      <c r="AS202" s="252"/>
      <c r="AT202" s="252"/>
      <c r="AU202" s="252"/>
      <c r="AV202" s="252"/>
      <c r="AW202" s="252"/>
      <c r="AX202" s="252"/>
      <c r="AY202" s="252"/>
      <c r="AZ202" s="252"/>
      <c r="BA202" s="252"/>
      <c r="BB202" s="252"/>
      <c r="BC202" s="252"/>
      <c r="BD202" s="252"/>
      <c r="BE202" s="252"/>
      <c r="BF202" s="252"/>
      <c r="BG202" s="252"/>
      <c r="BH202" s="253"/>
      <c r="BI202" s="253"/>
      <c r="BJ202" s="253"/>
      <c r="BK202" s="253"/>
      <c r="BL202" s="253"/>
      <c r="BM202" s="253"/>
      <c r="BN202" s="253"/>
      <c r="BO202" s="253"/>
      <c r="BP202" s="253"/>
      <c r="BQ202" s="253"/>
      <c r="BR202" s="253"/>
    </row>
    <row r="203" spans="1:70" s="254" customFormat="1" x14ac:dyDescent="0.2">
      <c r="A203" s="309"/>
      <c r="B203" s="15"/>
      <c r="C203" s="310"/>
      <c r="D203" s="311"/>
      <c r="E203" s="311"/>
      <c r="F203" s="313"/>
      <c r="G203" s="314"/>
      <c r="H203" s="313"/>
      <c r="I203" s="310"/>
      <c r="J203" s="310"/>
      <c r="K203" s="310"/>
      <c r="L203" s="310"/>
      <c r="M203" s="311"/>
      <c r="N203" s="310"/>
      <c r="O203" s="310"/>
      <c r="P203" s="312"/>
      <c r="Q203" s="312"/>
      <c r="R203" s="312"/>
      <c r="S203" s="312"/>
      <c r="T203" s="312"/>
      <c r="U203" s="252"/>
      <c r="V203" s="252"/>
      <c r="W203" s="252"/>
      <c r="X203" s="252"/>
      <c r="Y203" s="252"/>
      <c r="Z203" s="252"/>
      <c r="AA203" s="252"/>
      <c r="AB203" s="252"/>
      <c r="AC203" s="252"/>
      <c r="AD203" s="252"/>
      <c r="AE203" s="252"/>
      <c r="AF203" s="252"/>
      <c r="AG203" s="252"/>
      <c r="AH203" s="252"/>
      <c r="AI203" s="252"/>
      <c r="AJ203" s="252"/>
      <c r="AK203" s="252"/>
      <c r="AL203" s="252"/>
      <c r="AM203" s="252"/>
      <c r="AN203" s="252"/>
      <c r="AO203" s="252"/>
      <c r="AP203" s="252"/>
      <c r="AQ203" s="252"/>
      <c r="AR203" s="252"/>
      <c r="AS203" s="252"/>
      <c r="AT203" s="252"/>
      <c r="AU203" s="252"/>
      <c r="AV203" s="252"/>
      <c r="AW203" s="252"/>
      <c r="AX203" s="252"/>
      <c r="AY203" s="252"/>
      <c r="AZ203" s="252"/>
      <c r="BA203" s="252"/>
      <c r="BB203" s="252"/>
      <c r="BC203" s="252"/>
      <c r="BD203" s="252"/>
      <c r="BE203" s="252"/>
      <c r="BF203" s="252"/>
      <c r="BG203" s="252"/>
      <c r="BH203" s="253"/>
      <c r="BI203" s="253"/>
      <c r="BJ203" s="253"/>
      <c r="BK203" s="253"/>
      <c r="BL203" s="253"/>
      <c r="BM203" s="253"/>
      <c r="BN203" s="253"/>
      <c r="BO203" s="253"/>
      <c r="BP203" s="253"/>
      <c r="BQ203" s="253"/>
      <c r="BR203" s="253"/>
    </row>
    <row r="204" spans="1:70" s="254" customFormat="1" x14ac:dyDescent="0.2">
      <c r="A204" s="309"/>
      <c r="B204" s="15"/>
      <c r="C204" s="310"/>
      <c r="D204" s="311"/>
      <c r="E204" s="311"/>
      <c r="F204" s="313"/>
      <c r="G204" s="314"/>
      <c r="H204" s="313"/>
      <c r="I204" s="310"/>
      <c r="J204" s="310"/>
      <c r="K204" s="310"/>
      <c r="L204" s="310"/>
      <c r="M204" s="311"/>
      <c r="N204" s="310"/>
      <c r="O204" s="310"/>
      <c r="P204" s="312"/>
      <c r="Q204" s="312"/>
      <c r="R204" s="312"/>
      <c r="S204" s="312"/>
      <c r="T204" s="312"/>
      <c r="U204" s="252"/>
      <c r="V204" s="252"/>
      <c r="W204" s="252"/>
      <c r="X204" s="252"/>
      <c r="Y204" s="252"/>
      <c r="Z204" s="252"/>
      <c r="AA204" s="252"/>
      <c r="AB204" s="252"/>
      <c r="AC204" s="252"/>
      <c r="AD204" s="252"/>
      <c r="AE204" s="252"/>
      <c r="AF204" s="252"/>
      <c r="AG204" s="252"/>
      <c r="AH204" s="252"/>
      <c r="AI204" s="252"/>
      <c r="AJ204" s="252"/>
      <c r="AK204" s="252"/>
      <c r="AL204" s="252"/>
      <c r="AM204" s="252"/>
      <c r="AN204" s="252"/>
      <c r="AO204" s="252"/>
      <c r="AP204" s="252"/>
      <c r="AQ204" s="252"/>
      <c r="AR204" s="252"/>
      <c r="AS204" s="252"/>
      <c r="AT204" s="252"/>
      <c r="AU204" s="252"/>
      <c r="AV204" s="252"/>
      <c r="AW204" s="252"/>
      <c r="AX204" s="252"/>
      <c r="AY204" s="252"/>
      <c r="AZ204" s="252"/>
      <c r="BA204" s="252"/>
      <c r="BB204" s="252"/>
      <c r="BC204" s="252"/>
      <c r="BD204" s="252"/>
      <c r="BE204" s="252"/>
      <c r="BF204" s="252"/>
      <c r="BG204" s="252"/>
      <c r="BH204" s="253"/>
      <c r="BI204" s="253"/>
      <c r="BJ204" s="253"/>
      <c r="BK204" s="253"/>
      <c r="BL204" s="253"/>
      <c r="BM204" s="253"/>
      <c r="BN204" s="253"/>
      <c r="BO204" s="253"/>
      <c r="BP204" s="253"/>
      <c r="BQ204" s="253"/>
      <c r="BR204" s="253"/>
    </row>
    <row r="205" spans="1:70" s="254" customFormat="1" x14ac:dyDescent="0.2">
      <c r="A205" s="309"/>
      <c r="B205" s="15"/>
      <c r="C205" s="310"/>
      <c r="D205" s="311"/>
      <c r="E205" s="311"/>
      <c r="F205" s="313"/>
      <c r="G205" s="314"/>
      <c r="H205" s="313"/>
      <c r="I205" s="310"/>
      <c r="J205" s="310"/>
      <c r="K205" s="310"/>
      <c r="L205" s="310"/>
      <c r="M205" s="311"/>
      <c r="N205" s="310"/>
      <c r="O205" s="310"/>
      <c r="P205" s="312"/>
      <c r="Q205" s="312"/>
      <c r="R205" s="312"/>
      <c r="S205" s="312"/>
      <c r="T205" s="312"/>
      <c r="U205" s="252"/>
      <c r="V205" s="252"/>
      <c r="W205" s="252"/>
      <c r="X205" s="252"/>
      <c r="Y205" s="252"/>
      <c r="Z205" s="252"/>
      <c r="AA205" s="252"/>
      <c r="AB205" s="252"/>
      <c r="AC205" s="252"/>
      <c r="AD205" s="252"/>
      <c r="AE205" s="252"/>
      <c r="AF205" s="252"/>
      <c r="AG205" s="252"/>
      <c r="AH205" s="252"/>
      <c r="AI205" s="252"/>
      <c r="AJ205" s="252"/>
      <c r="AK205" s="252"/>
      <c r="AL205" s="252"/>
      <c r="AM205" s="252"/>
      <c r="AN205" s="252"/>
      <c r="AO205" s="252"/>
      <c r="AP205" s="252"/>
      <c r="AQ205" s="252"/>
      <c r="AR205" s="252"/>
      <c r="AS205" s="252"/>
      <c r="AT205" s="252"/>
      <c r="AU205" s="252"/>
      <c r="AV205" s="252"/>
      <c r="AW205" s="252"/>
      <c r="AX205" s="252"/>
      <c r="AY205" s="252"/>
      <c r="AZ205" s="252"/>
      <c r="BA205" s="252"/>
      <c r="BB205" s="252"/>
      <c r="BC205" s="252"/>
      <c r="BD205" s="252"/>
      <c r="BE205" s="252"/>
      <c r="BF205" s="252"/>
      <c r="BG205" s="252"/>
      <c r="BH205" s="253"/>
      <c r="BI205" s="253"/>
      <c r="BJ205" s="253"/>
      <c r="BK205" s="253"/>
      <c r="BL205" s="253"/>
      <c r="BM205" s="253"/>
      <c r="BN205" s="253"/>
      <c r="BO205" s="253"/>
      <c r="BP205" s="253"/>
      <c r="BQ205" s="253"/>
      <c r="BR205" s="253"/>
    </row>
    <row r="206" spans="1:70" s="254" customFormat="1" x14ac:dyDescent="0.2">
      <c r="A206" s="309"/>
      <c r="B206" s="15"/>
      <c r="C206" s="310"/>
      <c r="D206" s="311"/>
      <c r="E206" s="311"/>
      <c r="F206" s="313"/>
      <c r="G206" s="314"/>
      <c r="H206" s="313"/>
      <c r="I206" s="310"/>
      <c r="J206" s="310"/>
      <c r="K206" s="310"/>
      <c r="L206" s="310"/>
      <c r="M206" s="311"/>
      <c r="N206" s="310"/>
      <c r="O206" s="310"/>
      <c r="P206" s="312"/>
      <c r="Q206" s="312"/>
      <c r="R206" s="312"/>
      <c r="S206" s="312"/>
      <c r="T206" s="312"/>
      <c r="U206" s="252"/>
      <c r="V206" s="252"/>
      <c r="W206" s="252"/>
      <c r="X206" s="252"/>
      <c r="Y206" s="252"/>
      <c r="Z206" s="252"/>
      <c r="AA206" s="252"/>
      <c r="AB206" s="252"/>
      <c r="AC206" s="252"/>
      <c r="AD206" s="252"/>
      <c r="AE206" s="252"/>
      <c r="AF206" s="252"/>
      <c r="AG206" s="252"/>
      <c r="AH206" s="252"/>
      <c r="AI206" s="252"/>
      <c r="AJ206" s="252"/>
      <c r="AK206" s="252"/>
      <c r="AL206" s="252"/>
      <c r="AM206" s="252"/>
      <c r="AN206" s="252"/>
      <c r="AO206" s="252"/>
      <c r="AP206" s="252"/>
      <c r="AQ206" s="252"/>
      <c r="AR206" s="252"/>
      <c r="AS206" s="252"/>
      <c r="AT206" s="252"/>
      <c r="AU206" s="252"/>
      <c r="AV206" s="252"/>
      <c r="AW206" s="252"/>
      <c r="AX206" s="252"/>
      <c r="AY206" s="252"/>
      <c r="AZ206" s="252"/>
      <c r="BA206" s="252"/>
      <c r="BB206" s="252"/>
      <c r="BC206" s="252"/>
      <c r="BD206" s="252"/>
      <c r="BE206" s="252"/>
      <c r="BF206" s="252"/>
      <c r="BG206" s="252"/>
      <c r="BH206" s="253"/>
      <c r="BI206" s="253"/>
      <c r="BJ206" s="253"/>
      <c r="BK206" s="253"/>
      <c r="BL206" s="253"/>
      <c r="BM206" s="253"/>
      <c r="BN206" s="253"/>
      <c r="BO206" s="253"/>
      <c r="BP206" s="253"/>
      <c r="BQ206" s="253"/>
      <c r="BR206" s="253"/>
    </row>
    <row r="207" spans="1:70" s="254" customFormat="1" x14ac:dyDescent="0.2">
      <c r="A207" s="309"/>
      <c r="B207" s="15"/>
      <c r="C207" s="310"/>
      <c r="D207" s="311"/>
      <c r="E207" s="311"/>
      <c r="F207" s="313"/>
      <c r="G207" s="314"/>
      <c r="H207" s="313"/>
      <c r="I207" s="310"/>
      <c r="J207" s="310"/>
      <c r="K207" s="310"/>
      <c r="L207" s="310"/>
      <c r="M207" s="311"/>
      <c r="N207" s="310"/>
      <c r="O207" s="310"/>
      <c r="P207" s="312"/>
      <c r="Q207" s="312"/>
      <c r="R207" s="312"/>
      <c r="S207" s="312"/>
      <c r="T207" s="312"/>
      <c r="U207" s="252"/>
      <c r="V207" s="252"/>
      <c r="W207" s="252"/>
      <c r="X207" s="252"/>
      <c r="Y207" s="252"/>
      <c r="Z207" s="252"/>
      <c r="AA207" s="252"/>
      <c r="AB207" s="252"/>
      <c r="AC207" s="252"/>
      <c r="AD207" s="252"/>
      <c r="AE207" s="252"/>
      <c r="AF207" s="252"/>
      <c r="AG207" s="252"/>
      <c r="AH207" s="252"/>
      <c r="AI207" s="252"/>
      <c r="AJ207" s="252"/>
      <c r="AK207" s="252"/>
      <c r="AL207" s="252"/>
      <c r="AM207" s="252"/>
      <c r="AN207" s="252"/>
      <c r="AO207" s="252"/>
      <c r="AP207" s="252"/>
      <c r="AQ207" s="252"/>
      <c r="AR207" s="252"/>
      <c r="AS207" s="252"/>
      <c r="AT207" s="252"/>
      <c r="AU207" s="252"/>
      <c r="AV207" s="252"/>
      <c r="AW207" s="252"/>
      <c r="AX207" s="252"/>
      <c r="AY207" s="252"/>
      <c r="AZ207" s="252"/>
      <c r="BA207" s="252"/>
      <c r="BB207" s="252"/>
      <c r="BC207" s="252"/>
      <c r="BD207" s="252"/>
      <c r="BE207" s="252"/>
      <c r="BF207" s="252"/>
      <c r="BG207" s="252"/>
      <c r="BH207" s="253"/>
      <c r="BI207" s="253"/>
      <c r="BJ207" s="253"/>
      <c r="BK207" s="253"/>
      <c r="BL207" s="253"/>
      <c r="BM207" s="253"/>
      <c r="BN207" s="253"/>
      <c r="BO207" s="253"/>
      <c r="BP207" s="253"/>
      <c r="BQ207" s="253"/>
      <c r="BR207" s="253"/>
    </row>
    <row r="208" spans="1:70" s="254" customFormat="1" x14ac:dyDescent="0.2">
      <c r="A208" s="309"/>
      <c r="B208" s="15"/>
      <c r="C208" s="310"/>
      <c r="D208" s="311"/>
      <c r="E208" s="311"/>
      <c r="F208" s="313"/>
      <c r="G208" s="314"/>
      <c r="H208" s="313"/>
      <c r="I208" s="310"/>
      <c r="J208" s="310"/>
      <c r="K208" s="310"/>
      <c r="L208" s="310"/>
      <c r="M208" s="311"/>
      <c r="N208" s="310"/>
      <c r="O208" s="310"/>
      <c r="P208" s="312"/>
      <c r="Q208" s="312"/>
      <c r="R208" s="312"/>
      <c r="S208" s="312"/>
      <c r="T208" s="312"/>
      <c r="U208" s="252"/>
      <c r="V208" s="252"/>
      <c r="W208" s="252"/>
      <c r="X208" s="252"/>
      <c r="Y208" s="252"/>
      <c r="Z208" s="252"/>
      <c r="AA208" s="252"/>
      <c r="AB208" s="252"/>
      <c r="AC208" s="252"/>
      <c r="AD208" s="252"/>
      <c r="AE208" s="252"/>
      <c r="AF208" s="252"/>
      <c r="AG208" s="252"/>
      <c r="AH208" s="252"/>
      <c r="AI208" s="252"/>
      <c r="AJ208" s="252"/>
      <c r="AK208" s="252"/>
      <c r="AL208" s="252"/>
      <c r="AM208" s="252"/>
      <c r="AN208" s="252"/>
      <c r="AO208" s="252"/>
      <c r="AP208" s="252"/>
      <c r="AQ208" s="252"/>
      <c r="AR208" s="252"/>
      <c r="AS208" s="252"/>
      <c r="AT208" s="252"/>
      <c r="AU208" s="252"/>
      <c r="AV208" s="252"/>
      <c r="AW208" s="252"/>
      <c r="AX208" s="252"/>
      <c r="AY208" s="252"/>
      <c r="AZ208" s="252"/>
      <c r="BA208" s="252"/>
      <c r="BB208" s="252"/>
      <c r="BC208" s="252"/>
      <c r="BD208" s="252"/>
      <c r="BE208" s="252"/>
      <c r="BF208" s="252"/>
      <c r="BG208" s="252"/>
      <c r="BH208" s="253"/>
      <c r="BI208" s="253"/>
      <c r="BJ208" s="253"/>
      <c r="BK208" s="253"/>
      <c r="BL208" s="253"/>
      <c r="BM208" s="253"/>
      <c r="BN208" s="253"/>
      <c r="BO208" s="253"/>
      <c r="BP208" s="253"/>
      <c r="BQ208" s="253"/>
      <c r="BR208" s="253"/>
    </row>
    <row r="209" spans="1:70" s="254" customFormat="1" x14ac:dyDescent="0.2">
      <c r="A209" s="309"/>
      <c r="B209" s="15"/>
      <c r="C209" s="310"/>
      <c r="D209" s="311"/>
      <c r="E209" s="311"/>
      <c r="F209" s="313"/>
      <c r="G209" s="314"/>
      <c r="H209" s="313"/>
      <c r="I209" s="310"/>
      <c r="J209" s="310"/>
      <c r="K209" s="310"/>
      <c r="L209" s="310"/>
      <c r="M209" s="311"/>
      <c r="N209" s="310"/>
      <c r="O209" s="310"/>
      <c r="P209" s="312"/>
      <c r="Q209" s="312"/>
      <c r="R209" s="312"/>
      <c r="S209" s="312"/>
      <c r="T209" s="312"/>
      <c r="U209" s="252"/>
      <c r="V209" s="252"/>
      <c r="W209" s="252"/>
      <c r="X209" s="252"/>
      <c r="Y209" s="252"/>
      <c r="Z209" s="252"/>
      <c r="AA209" s="252"/>
      <c r="AB209" s="252"/>
      <c r="AC209" s="252"/>
      <c r="AD209" s="252"/>
      <c r="AE209" s="252"/>
      <c r="AF209" s="252"/>
      <c r="AG209" s="252"/>
      <c r="AH209" s="252"/>
      <c r="AI209" s="252"/>
      <c r="AJ209" s="252"/>
      <c r="AK209" s="252"/>
      <c r="AL209" s="252"/>
      <c r="AM209" s="252"/>
      <c r="AN209" s="252"/>
      <c r="AO209" s="252"/>
      <c r="AP209" s="252"/>
      <c r="AQ209" s="252"/>
      <c r="AR209" s="252"/>
      <c r="AS209" s="252"/>
      <c r="AT209" s="252"/>
      <c r="AU209" s="252"/>
      <c r="AV209" s="252"/>
      <c r="AW209" s="252"/>
      <c r="AX209" s="252"/>
      <c r="AY209" s="252"/>
      <c r="AZ209" s="252"/>
      <c r="BA209" s="252"/>
      <c r="BB209" s="252"/>
      <c r="BC209" s="252"/>
      <c r="BD209" s="252"/>
      <c r="BE209" s="252"/>
      <c r="BF209" s="252"/>
      <c r="BG209" s="252"/>
      <c r="BH209" s="253"/>
      <c r="BI209" s="253"/>
      <c r="BJ209" s="253"/>
      <c r="BK209" s="253"/>
      <c r="BL209" s="253"/>
      <c r="BM209" s="253"/>
      <c r="BN209" s="253"/>
      <c r="BO209" s="253"/>
      <c r="BP209" s="253"/>
      <c r="BQ209" s="253"/>
      <c r="BR209" s="253"/>
    </row>
    <row r="210" spans="1:70" s="254" customFormat="1" x14ac:dyDescent="0.2">
      <c r="A210" s="309"/>
      <c r="B210" s="15"/>
      <c r="C210" s="310"/>
      <c r="D210" s="311"/>
      <c r="E210" s="311"/>
      <c r="F210" s="313"/>
      <c r="G210" s="314"/>
      <c r="H210" s="313"/>
      <c r="I210" s="310"/>
      <c r="J210" s="310"/>
      <c r="K210" s="310"/>
      <c r="L210" s="310"/>
      <c r="M210" s="311"/>
      <c r="N210" s="310"/>
      <c r="O210" s="310"/>
      <c r="P210" s="312"/>
      <c r="Q210" s="312"/>
      <c r="R210" s="312"/>
      <c r="S210" s="312"/>
      <c r="T210" s="312"/>
      <c r="U210" s="252"/>
      <c r="V210" s="252"/>
      <c r="W210" s="252"/>
      <c r="X210" s="252"/>
      <c r="Y210" s="252"/>
      <c r="Z210" s="252"/>
      <c r="AA210" s="252"/>
      <c r="AB210" s="252"/>
      <c r="AC210" s="252"/>
      <c r="AD210" s="252"/>
      <c r="AE210" s="252"/>
      <c r="AF210" s="252"/>
      <c r="AG210" s="252"/>
      <c r="AH210" s="252"/>
      <c r="AI210" s="252"/>
      <c r="AJ210" s="252"/>
      <c r="AK210" s="252"/>
      <c r="AL210" s="252"/>
      <c r="AM210" s="252"/>
      <c r="AN210" s="252"/>
      <c r="AO210" s="252"/>
      <c r="AP210" s="252"/>
      <c r="AQ210" s="252"/>
      <c r="AR210" s="252"/>
      <c r="AS210" s="252"/>
      <c r="AT210" s="252"/>
      <c r="AU210" s="252"/>
      <c r="AV210" s="252"/>
      <c r="AW210" s="252"/>
      <c r="AX210" s="252"/>
      <c r="AY210" s="252"/>
      <c r="AZ210" s="252"/>
      <c r="BA210" s="252"/>
      <c r="BB210" s="252"/>
      <c r="BC210" s="252"/>
      <c r="BD210" s="252"/>
      <c r="BE210" s="252"/>
      <c r="BF210" s="252"/>
      <c r="BG210" s="252"/>
      <c r="BH210" s="253"/>
      <c r="BI210" s="253"/>
      <c r="BJ210" s="253"/>
      <c r="BK210" s="253"/>
      <c r="BL210" s="253"/>
      <c r="BM210" s="253"/>
      <c r="BN210" s="253"/>
      <c r="BO210" s="253"/>
      <c r="BP210" s="253"/>
      <c r="BQ210" s="253"/>
      <c r="BR210" s="253"/>
    </row>
    <row r="211" spans="1:70" s="254" customFormat="1" x14ac:dyDescent="0.2">
      <c r="A211" s="309"/>
      <c r="B211" s="15"/>
      <c r="C211" s="310"/>
      <c r="D211" s="311"/>
      <c r="E211" s="311"/>
      <c r="F211" s="313"/>
      <c r="G211" s="314"/>
      <c r="H211" s="313"/>
      <c r="I211" s="310"/>
      <c r="J211" s="310"/>
      <c r="K211" s="310"/>
      <c r="L211" s="310"/>
      <c r="M211" s="311"/>
      <c r="N211" s="310"/>
      <c r="O211" s="310"/>
      <c r="P211" s="312"/>
      <c r="Q211" s="312"/>
      <c r="R211" s="312"/>
      <c r="S211" s="312"/>
      <c r="T211" s="312"/>
      <c r="U211" s="252"/>
      <c r="V211" s="252"/>
      <c r="W211" s="252"/>
      <c r="X211" s="252"/>
      <c r="Y211" s="252"/>
      <c r="Z211" s="252"/>
      <c r="AA211" s="252"/>
      <c r="AB211" s="252"/>
      <c r="AC211" s="252"/>
      <c r="AD211" s="252"/>
      <c r="AE211" s="252"/>
      <c r="AF211" s="252"/>
      <c r="AG211" s="252"/>
      <c r="AH211" s="252"/>
      <c r="AI211" s="252"/>
      <c r="AJ211" s="252"/>
      <c r="AK211" s="252"/>
      <c r="AL211" s="252"/>
      <c r="AM211" s="252"/>
      <c r="AN211" s="252"/>
      <c r="AO211" s="252"/>
      <c r="AP211" s="252"/>
      <c r="AQ211" s="252"/>
      <c r="AR211" s="252"/>
      <c r="AS211" s="252"/>
      <c r="AT211" s="252"/>
      <c r="AU211" s="252"/>
      <c r="AV211" s="252"/>
      <c r="AW211" s="252"/>
      <c r="AX211" s="252"/>
      <c r="AY211" s="252"/>
      <c r="AZ211" s="252"/>
      <c r="BA211" s="252"/>
      <c r="BB211" s="252"/>
      <c r="BC211" s="252"/>
      <c r="BD211" s="252"/>
      <c r="BE211" s="252"/>
      <c r="BF211" s="252"/>
      <c r="BG211" s="252"/>
      <c r="BH211" s="253"/>
      <c r="BI211" s="253"/>
      <c r="BJ211" s="253"/>
      <c r="BK211" s="253"/>
      <c r="BL211" s="253"/>
      <c r="BM211" s="253"/>
      <c r="BN211" s="253"/>
      <c r="BO211" s="253"/>
      <c r="BP211" s="253"/>
      <c r="BQ211" s="253"/>
      <c r="BR211" s="253"/>
    </row>
    <row r="212" spans="1:70" s="254" customFormat="1" x14ac:dyDescent="0.2">
      <c r="A212" s="309"/>
      <c r="B212" s="15"/>
      <c r="C212" s="310"/>
      <c r="D212" s="311"/>
      <c r="E212" s="311"/>
      <c r="F212" s="313"/>
      <c r="G212" s="314"/>
      <c r="H212" s="313"/>
      <c r="I212" s="310"/>
      <c r="J212" s="310"/>
      <c r="K212" s="310"/>
      <c r="L212" s="310"/>
      <c r="M212" s="311"/>
      <c r="N212" s="310"/>
      <c r="O212" s="310"/>
      <c r="P212" s="312"/>
      <c r="Q212" s="312"/>
      <c r="R212" s="312"/>
      <c r="S212" s="312"/>
      <c r="T212" s="312"/>
      <c r="U212" s="252"/>
      <c r="V212" s="252"/>
      <c r="W212" s="252"/>
      <c r="X212" s="252"/>
      <c r="Y212" s="252"/>
      <c r="Z212" s="252"/>
      <c r="AA212" s="252"/>
      <c r="AB212" s="252"/>
      <c r="AC212" s="252"/>
      <c r="AD212" s="252"/>
      <c r="AE212" s="252"/>
      <c r="AF212" s="252"/>
      <c r="AG212" s="252"/>
      <c r="AH212" s="252"/>
      <c r="AI212" s="252"/>
      <c r="AJ212" s="252"/>
      <c r="AK212" s="252"/>
      <c r="AL212" s="252"/>
      <c r="AM212" s="252"/>
      <c r="AN212" s="252"/>
      <c r="AO212" s="252"/>
      <c r="AP212" s="252"/>
      <c r="AQ212" s="252"/>
      <c r="AR212" s="252"/>
      <c r="AS212" s="252"/>
      <c r="AT212" s="252"/>
      <c r="AU212" s="252"/>
      <c r="AV212" s="252"/>
      <c r="AW212" s="252"/>
      <c r="AX212" s="252"/>
      <c r="AY212" s="252"/>
      <c r="AZ212" s="252"/>
      <c r="BA212" s="252"/>
      <c r="BB212" s="252"/>
      <c r="BC212" s="252"/>
      <c r="BD212" s="252"/>
      <c r="BE212" s="252"/>
      <c r="BF212" s="252"/>
      <c r="BG212" s="252"/>
      <c r="BH212" s="253"/>
      <c r="BI212" s="253"/>
      <c r="BJ212" s="253"/>
      <c r="BK212" s="253"/>
      <c r="BL212" s="253"/>
      <c r="BM212" s="253"/>
      <c r="BN212" s="253"/>
      <c r="BO212" s="253"/>
      <c r="BP212" s="253"/>
      <c r="BQ212" s="253"/>
      <c r="BR212" s="253"/>
    </row>
    <row r="213" spans="1:70" s="254" customFormat="1" x14ac:dyDescent="0.2">
      <c r="A213" s="309"/>
      <c r="B213" s="15"/>
      <c r="C213" s="310"/>
      <c r="D213" s="311"/>
      <c r="E213" s="311"/>
      <c r="F213" s="313"/>
      <c r="G213" s="314"/>
      <c r="H213" s="313"/>
      <c r="I213" s="310"/>
      <c r="J213" s="310"/>
      <c r="K213" s="310"/>
      <c r="L213" s="310"/>
      <c r="M213" s="311"/>
      <c r="N213" s="310"/>
      <c r="O213" s="310"/>
      <c r="P213" s="312"/>
      <c r="Q213" s="312"/>
      <c r="R213" s="312"/>
      <c r="S213" s="312"/>
      <c r="T213" s="31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c r="BA213" s="252"/>
      <c r="BB213" s="252"/>
      <c r="BC213" s="252"/>
      <c r="BD213" s="252"/>
      <c r="BE213" s="252"/>
      <c r="BF213" s="252"/>
      <c r="BG213" s="252"/>
      <c r="BH213" s="253"/>
      <c r="BI213" s="253"/>
      <c r="BJ213" s="253"/>
      <c r="BK213" s="253"/>
      <c r="BL213" s="253"/>
      <c r="BM213" s="253"/>
      <c r="BN213" s="253"/>
      <c r="BO213" s="253"/>
      <c r="BP213" s="253"/>
      <c r="BQ213" s="253"/>
      <c r="BR213" s="253"/>
    </row>
    <row r="214" spans="1:70" s="254" customFormat="1" x14ac:dyDescent="0.2">
      <c r="A214" s="309"/>
      <c r="B214" s="15"/>
      <c r="C214" s="310"/>
      <c r="D214" s="311"/>
      <c r="E214" s="311"/>
      <c r="F214" s="313"/>
      <c r="G214" s="314"/>
      <c r="H214" s="313"/>
      <c r="I214" s="310"/>
      <c r="J214" s="310"/>
      <c r="K214" s="310"/>
      <c r="L214" s="310"/>
      <c r="M214" s="311"/>
      <c r="N214" s="310"/>
      <c r="O214" s="310"/>
      <c r="P214" s="312"/>
      <c r="Q214" s="312"/>
      <c r="R214" s="312"/>
      <c r="S214" s="312"/>
      <c r="T214" s="312"/>
      <c r="U214" s="252"/>
      <c r="V214" s="252"/>
      <c r="W214" s="252"/>
      <c r="X214" s="252"/>
      <c r="Y214" s="252"/>
      <c r="Z214" s="252"/>
      <c r="AA214" s="252"/>
      <c r="AB214" s="252"/>
      <c r="AC214" s="252"/>
      <c r="AD214" s="252"/>
      <c r="AE214" s="252"/>
      <c r="AF214" s="252"/>
      <c r="AG214" s="252"/>
      <c r="AH214" s="252"/>
      <c r="AI214" s="252"/>
      <c r="AJ214" s="252"/>
      <c r="AK214" s="252"/>
      <c r="AL214" s="252"/>
      <c r="AM214" s="252"/>
      <c r="AN214" s="252"/>
      <c r="AO214" s="252"/>
      <c r="AP214" s="252"/>
      <c r="AQ214" s="252"/>
      <c r="AR214" s="252"/>
      <c r="AS214" s="252"/>
      <c r="AT214" s="252"/>
      <c r="AU214" s="252"/>
      <c r="AV214" s="252"/>
      <c r="AW214" s="252"/>
      <c r="AX214" s="252"/>
      <c r="AY214" s="252"/>
      <c r="AZ214" s="252"/>
      <c r="BA214" s="252"/>
      <c r="BB214" s="252"/>
      <c r="BC214" s="252"/>
      <c r="BD214" s="252"/>
      <c r="BE214" s="252"/>
      <c r="BF214" s="252"/>
      <c r="BG214" s="252"/>
      <c r="BH214" s="253"/>
      <c r="BI214" s="253"/>
      <c r="BJ214" s="253"/>
      <c r="BK214" s="253"/>
      <c r="BL214" s="253"/>
      <c r="BM214" s="253"/>
      <c r="BN214" s="253"/>
      <c r="BO214" s="253"/>
      <c r="BP214" s="253"/>
      <c r="BQ214" s="253"/>
      <c r="BR214" s="253"/>
    </row>
    <row r="215" spans="1:70" s="254" customFormat="1" x14ac:dyDescent="0.2">
      <c r="A215" s="309"/>
      <c r="B215" s="15"/>
      <c r="C215" s="310"/>
      <c r="D215" s="311"/>
      <c r="E215" s="311"/>
      <c r="F215" s="313"/>
      <c r="G215" s="314"/>
      <c r="H215" s="313"/>
      <c r="I215" s="310"/>
      <c r="J215" s="310"/>
      <c r="K215" s="310"/>
      <c r="L215" s="310"/>
      <c r="M215" s="311"/>
      <c r="N215" s="310"/>
      <c r="O215" s="310"/>
      <c r="P215" s="312"/>
      <c r="Q215" s="312"/>
      <c r="R215" s="312"/>
      <c r="S215" s="312"/>
      <c r="T215" s="312"/>
      <c r="U215" s="252"/>
      <c r="V215" s="252"/>
      <c r="W215" s="252"/>
      <c r="X215" s="252"/>
      <c r="Y215" s="252"/>
      <c r="Z215" s="252"/>
      <c r="AA215" s="252"/>
      <c r="AB215" s="252"/>
      <c r="AC215" s="252"/>
      <c r="AD215" s="252"/>
      <c r="AE215" s="252"/>
      <c r="AF215" s="252"/>
      <c r="AG215" s="252"/>
      <c r="AH215" s="252"/>
      <c r="AI215" s="252"/>
      <c r="AJ215" s="252"/>
      <c r="AK215" s="252"/>
      <c r="AL215" s="252"/>
      <c r="AM215" s="252"/>
      <c r="AN215" s="252"/>
      <c r="AO215" s="252"/>
      <c r="AP215" s="252"/>
      <c r="AQ215" s="252"/>
      <c r="AR215" s="252"/>
      <c r="AS215" s="252"/>
      <c r="AT215" s="252"/>
      <c r="AU215" s="252"/>
      <c r="AV215" s="252"/>
      <c r="AW215" s="252"/>
      <c r="AX215" s="252"/>
      <c r="AY215" s="252"/>
      <c r="AZ215" s="252"/>
      <c r="BA215" s="252"/>
      <c r="BB215" s="252"/>
      <c r="BC215" s="252"/>
      <c r="BD215" s="252"/>
      <c r="BE215" s="252"/>
      <c r="BF215" s="252"/>
      <c r="BG215" s="252"/>
      <c r="BH215" s="253"/>
      <c r="BI215" s="253"/>
      <c r="BJ215" s="253"/>
      <c r="BK215" s="253"/>
      <c r="BL215" s="253"/>
      <c r="BM215" s="253"/>
      <c r="BN215" s="253"/>
      <c r="BO215" s="253"/>
      <c r="BP215" s="253"/>
      <c r="BQ215" s="253"/>
      <c r="BR215" s="253"/>
    </row>
    <row r="216" spans="1:70" s="254" customFormat="1" x14ac:dyDescent="0.2">
      <c r="A216" s="309"/>
      <c r="B216" s="15"/>
      <c r="C216" s="310"/>
      <c r="D216" s="311"/>
      <c r="E216" s="311"/>
      <c r="F216" s="313"/>
      <c r="G216" s="314"/>
      <c r="H216" s="313"/>
      <c r="I216" s="310"/>
      <c r="J216" s="310"/>
      <c r="K216" s="310"/>
      <c r="L216" s="310"/>
      <c r="M216" s="311"/>
      <c r="N216" s="310"/>
      <c r="O216" s="310"/>
      <c r="P216" s="312"/>
      <c r="Q216" s="312"/>
      <c r="R216" s="312"/>
      <c r="S216" s="312"/>
      <c r="T216" s="312"/>
      <c r="U216" s="252"/>
      <c r="V216" s="252"/>
      <c r="W216" s="252"/>
      <c r="X216" s="252"/>
      <c r="Y216" s="252"/>
      <c r="Z216" s="252"/>
      <c r="AA216" s="252"/>
      <c r="AB216" s="252"/>
      <c r="AC216" s="252"/>
      <c r="AD216" s="252"/>
      <c r="AE216" s="252"/>
      <c r="AF216" s="252"/>
      <c r="AG216" s="252"/>
      <c r="AH216" s="252"/>
      <c r="AI216" s="252"/>
      <c r="AJ216" s="252"/>
      <c r="AK216" s="252"/>
      <c r="AL216" s="252"/>
      <c r="AM216" s="252"/>
      <c r="AN216" s="252"/>
      <c r="AO216" s="252"/>
      <c r="AP216" s="252"/>
      <c r="AQ216" s="252"/>
      <c r="AR216" s="252"/>
      <c r="AS216" s="252"/>
      <c r="AT216" s="252"/>
      <c r="AU216" s="252"/>
      <c r="AV216" s="252"/>
      <c r="AW216" s="252"/>
      <c r="AX216" s="252"/>
      <c r="AY216" s="252"/>
      <c r="AZ216" s="252"/>
      <c r="BA216" s="252"/>
      <c r="BB216" s="252"/>
      <c r="BC216" s="252"/>
      <c r="BD216" s="252"/>
      <c r="BE216" s="252"/>
      <c r="BF216" s="252"/>
      <c r="BG216" s="252"/>
      <c r="BH216" s="253"/>
      <c r="BI216" s="253"/>
      <c r="BJ216" s="253"/>
      <c r="BK216" s="253"/>
      <c r="BL216" s="253"/>
      <c r="BM216" s="253"/>
      <c r="BN216" s="253"/>
      <c r="BO216" s="253"/>
      <c r="BP216" s="253"/>
      <c r="BQ216" s="253"/>
      <c r="BR216" s="253"/>
    </row>
    <row r="217" spans="1:70" s="254" customFormat="1" x14ac:dyDescent="0.2">
      <c r="A217" s="309"/>
      <c r="B217" s="15"/>
      <c r="C217" s="310"/>
      <c r="D217" s="311"/>
      <c r="E217" s="311"/>
      <c r="F217" s="313"/>
      <c r="G217" s="314"/>
      <c r="H217" s="313"/>
      <c r="I217" s="310"/>
      <c r="J217" s="310"/>
      <c r="K217" s="310"/>
      <c r="L217" s="310"/>
      <c r="M217" s="311"/>
      <c r="N217" s="310"/>
      <c r="O217" s="310"/>
      <c r="P217" s="312"/>
      <c r="Q217" s="312"/>
      <c r="R217" s="312"/>
      <c r="S217" s="312"/>
      <c r="T217" s="312"/>
      <c r="U217" s="252"/>
      <c r="V217" s="252"/>
      <c r="W217" s="252"/>
      <c r="X217" s="252"/>
      <c r="Y217" s="252"/>
      <c r="Z217" s="252"/>
      <c r="AA217" s="252"/>
      <c r="AB217" s="252"/>
      <c r="AC217" s="252"/>
      <c r="AD217" s="252"/>
      <c r="AE217" s="252"/>
      <c r="AF217" s="252"/>
      <c r="AG217" s="252"/>
      <c r="AH217" s="252"/>
      <c r="AI217" s="252"/>
      <c r="AJ217" s="252"/>
      <c r="AK217" s="252"/>
      <c r="AL217" s="252"/>
      <c r="AM217" s="252"/>
      <c r="AN217" s="252"/>
      <c r="AO217" s="252"/>
      <c r="AP217" s="252"/>
      <c r="AQ217" s="252"/>
      <c r="AR217" s="252"/>
      <c r="AS217" s="252"/>
      <c r="AT217" s="252"/>
      <c r="AU217" s="252"/>
      <c r="AV217" s="252"/>
      <c r="AW217" s="252"/>
      <c r="AX217" s="252"/>
      <c r="AY217" s="252"/>
      <c r="AZ217" s="252"/>
      <c r="BA217" s="252"/>
      <c r="BB217" s="252"/>
      <c r="BC217" s="252"/>
      <c r="BD217" s="252"/>
      <c r="BE217" s="252"/>
      <c r="BF217" s="252"/>
      <c r="BG217" s="252"/>
      <c r="BH217" s="253"/>
      <c r="BI217" s="253"/>
      <c r="BJ217" s="253"/>
      <c r="BK217" s="253"/>
      <c r="BL217" s="253"/>
      <c r="BM217" s="253"/>
      <c r="BN217" s="253"/>
      <c r="BO217" s="253"/>
      <c r="BP217" s="253"/>
      <c r="BQ217" s="253"/>
      <c r="BR217" s="253"/>
    </row>
    <row r="218" spans="1:70" s="254" customFormat="1" x14ac:dyDescent="0.2">
      <c r="A218" s="309"/>
      <c r="B218" s="15"/>
      <c r="C218" s="310"/>
      <c r="D218" s="311"/>
      <c r="E218" s="311"/>
      <c r="F218" s="313"/>
      <c r="G218" s="314"/>
      <c r="H218" s="313"/>
      <c r="I218" s="310"/>
      <c r="J218" s="310"/>
      <c r="K218" s="310"/>
      <c r="L218" s="310"/>
      <c r="M218" s="311"/>
      <c r="N218" s="310"/>
      <c r="O218" s="310"/>
      <c r="P218" s="312"/>
      <c r="Q218" s="312"/>
      <c r="R218" s="312"/>
      <c r="S218" s="312"/>
      <c r="T218" s="312"/>
      <c r="U218" s="252"/>
      <c r="V218" s="252"/>
      <c r="W218" s="252"/>
      <c r="X218" s="252"/>
      <c r="Y218" s="252"/>
      <c r="Z218" s="252"/>
      <c r="AA218" s="252"/>
      <c r="AB218" s="252"/>
      <c r="AC218" s="252"/>
      <c r="AD218" s="252"/>
      <c r="AE218" s="252"/>
      <c r="AF218" s="252"/>
      <c r="AG218" s="252"/>
      <c r="AH218" s="252"/>
      <c r="AI218" s="252"/>
      <c r="AJ218" s="252"/>
      <c r="AK218" s="252"/>
      <c r="AL218" s="252"/>
      <c r="AM218" s="252"/>
      <c r="AN218" s="252"/>
      <c r="AO218" s="252"/>
      <c r="AP218" s="252"/>
      <c r="AQ218" s="252"/>
      <c r="AR218" s="252"/>
      <c r="AS218" s="252"/>
      <c r="AT218" s="252"/>
      <c r="AU218" s="252"/>
      <c r="AV218" s="252"/>
      <c r="AW218" s="252"/>
      <c r="AX218" s="252"/>
      <c r="AY218" s="252"/>
      <c r="AZ218" s="252"/>
      <c r="BA218" s="252"/>
      <c r="BB218" s="252"/>
      <c r="BC218" s="252"/>
      <c r="BD218" s="252"/>
      <c r="BE218" s="252"/>
      <c r="BF218" s="252"/>
      <c r="BG218" s="252"/>
      <c r="BH218" s="253"/>
      <c r="BI218" s="253"/>
      <c r="BJ218" s="253"/>
      <c r="BK218" s="253"/>
      <c r="BL218" s="253"/>
      <c r="BM218" s="253"/>
      <c r="BN218" s="253"/>
      <c r="BO218" s="253"/>
      <c r="BP218" s="253"/>
      <c r="BQ218" s="253"/>
      <c r="BR218" s="253"/>
    </row>
    <row r="219" spans="1:70" s="254" customFormat="1" x14ac:dyDescent="0.2">
      <c r="A219" s="309"/>
      <c r="B219" s="15"/>
      <c r="C219" s="310"/>
      <c r="D219" s="311"/>
      <c r="E219" s="311"/>
      <c r="F219" s="313"/>
      <c r="G219" s="314"/>
      <c r="H219" s="313"/>
      <c r="I219" s="310"/>
      <c r="J219" s="310"/>
      <c r="K219" s="310"/>
      <c r="L219" s="310"/>
      <c r="M219" s="311"/>
      <c r="N219" s="310"/>
      <c r="O219" s="310"/>
      <c r="P219" s="312"/>
      <c r="Q219" s="312"/>
      <c r="R219" s="312"/>
      <c r="S219" s="312"/>
      <c r="T219" s="312"/>
      <c r="U219" s="252"/>
      <c r="V219" s="252"/>
      <c r="W219" s="252"/>
      <c r="X219" s="252"/>
      <c r="Y219" s="252"/>
      <c r="Z219" s="252"/>
      <c r="AA219" s="252"/>
      <c r="AB219" s="252"/>
      <c r="AC219" s="252"/>
      <c r="AD219" s="252"/>
      <c r="AE219" s="252"/>
      <c r="AF219" s="252"/>
      <c r="AG219" s="252"/>
      <c r="AH219" s="252"/>
      <c r="AI219" s="252"/>
      <c r="AJ219" s="252"/>
      <c r="AK219" s="252"/>
      <c r="AL219" s="252"/>
      <c r="AM219" s="252"/>
      <c r="AN219" s="252"/>
      <c r="AO219" s="252"/>
      <c r="AP219" s="252"/>
      <c r="AQ219" s="252"/>
      <c r="AR219" s="252"/>
      <c r="AS219" s="252"/>
      <c r="AT219" s="252"/>
      <c r="AU219" s="252"/>
      <c r="AV219" s="252"/>
      <c r="AW219" s="252"/>
      <c r="AX219" s="252"/>
      <c r="AY219" s="252"/>
      <c r="AZ219" s="252"/>
      <c r="BA219" s="252"/>
      <c r="BB219" s="252"/>
      <c r="BC219" s="252"/>
      <c r="BD219" s="252"/>
      <c r="BE219" s="252"/>
      <c r="BF219" s="252"/>
      <c r="BG219" s="252"/>
      <c r="BH219" s="253"/>
      <c r="BI219" s="253"/>
      <c r="BJ219" s="253"/>
      <c r="BK219" s="253"/>
      <c r="BL219" s="253"/>
      <c r="BM219" s="253"/>
      <c r="BN219" s="253"/>
      <c r="BO219" s="253"/>
      <c r="BP219" s="253"/>
      <c r="BQ219" s="253"/>
      <c r="BR219" s="253"/>
    </row>
  </sheetData>
  <mergeCells count="21">
    <mergeCell ref="N5:N6"/>
    <mergeCell ref="T4:T6"/>
    <mergeCell ref="U4:U6"/>
    <mergeCell ref="D5:D6"/>
    <mergeCell ref="E5:E6"/>
    <mergeCell ref="F5:F6"/>
    <mergeCell ref="G5:G6"/>
    <mergeCell ref="H5:H6"/>
    <mergeCell ref="I5:J5"/>
    <mergeCell ref="K5:L5"/>
    <mergeCell ref="M5:M6"/>
    <mergeCell ref="A3:T3"/>
    <mergeCell ref="A4:A6"/>
    <mergeCell ref="B4:B6"/>
    <mergeCell ref="C4:C6"/>
    <mergeCell ref="D4:N4"/>
    <mergeCell ref="O4:O6"/>
    <mergeCell ref="P4:P6"/>
    <mergeCell ref="Q4:Q6"/>
    <mergeCell ref="R4:R6"/>
    <mergeCell ref="S4:S6"/>
  </mergeCells>
  <pageMargins left="0" right="0" top="0.15748031496062992" bottom="0.15748031496062992"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2019-01-18T03:00:57Z</cp:lastPrinted>
  <dcterms:created xsi:type="dcterms:W3CDTF">2019-01-18T03:00:13Z</dcterms:created>
  <dcterms:modified xsi:type="dcterms:W3CDTF">2019-01-18T03:08:11Z</dcterms:modified>
</cp:coreProperties>
</file>